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3895" windowHeight="12285" activeTab="5"/>
  </bookViews>
  <sheets>
    <sheet name="Sheet1" sheetId="1" r:id="rId1"/>
    <sheet name="27thsept" sheetId="4" r:id="rId2"/>
    <sheet name="30THSEPT" sheetId="5" r:id="rId3"/>
    <sheet name="04OCT" sheetId="6" r:id="rId4"/>
    <sheet name="10oct" sheetId="2" r:id="rId5"/>
    <sheet name="14OCT" sheetId="3" r:id="rId6"/>
    <sheet name="18OCT" sheetId="7" r:id="rId7"/>
  </sheets>
  <definedNames>
    <definedName name="_xlnm._FilterDatabase" localSheetId="4" hidden="1">'10oct'!$A$1:$AY$101</definedName>
    <definedName name="_xlnm._FilterDatabase" localSheetId="5" hidden="1">'14OCT'!$A$1:$AY$101</definedName>
    <definedName name="_xlnm._FilterDatabase" localSheetId="6" hidden="1">'18OCT'!$A$1:$AV$101</definedName>
  </definedNames>
  <calcPr calcId="124519"/>
</workbook>
</file>

<file path=xl/calcChain.xml><?xml version="1.0" encoding="utf-8"?>
<calcChain xmlns="http://schemas.openxmlformats.org/spreadsheetml/2006/main">
  <c r="AU101" i="7"/>
  <c r="AT101"/>
  <c r="AS101"/>
  <c r="AQ101"/>
  <c r="AR101" s="1"/>
  <c r="AF101"/>
  <c r="AE101"/>
  <c r="AD101"/>
  <c r="AF100"/>
  <c r="AE100"/>
  <c r="AF99"/>
  <c r="AE99"/>
  <c r="AD99"/>
  <c r="AF98"/>
  <c r="AE98"/>
  <c r="AD98"/>
  <c r="AF97"/>
  <c r="AE97"/>
  <c r="AD97"/>
  <c r="AF96"/>
  <c r="AE96"/>
  <c r="AD96"/>
  <c r="AF95"/>
  <c r="AE95"/>
  <c r="AD95"/>
  <c r="AF93"/>
  <c r="AE93"/>
  <c r="AD93"/>
  <c r="AF92"/>
  <c r="AE92"/>
  <c r="AD92"/>
  <c r="AF91"/>
  <c r="AE91"/>
  <c r="AD91"/>
  <c r="AF90"/>
  <c r="AE90"/>
  <c r="AD90"/>
  <c r="AF88"/>
  <c r="AE88"/>
  <c r="AF87"/>
  <c r="AE87"/>
  <c r="AD87"/>
  <c r="AF86"/>
  <c r="AE86"/>
  <c r="AD86"/>
  <c r="AF85"/>
  <c r="AE85"/>
  <c r="AD85"/>
  <c r="AF84"/>
  <c r="AE84"/>
  <c r="AD84"/>
  <c r="AF83"/>
  <c r="AE83"/>
  <c r="AD83"/>
  <c r="AF79"/>
  <c r="AE79"/>
  <c r="AD79"/>
  <c r="AF77"/>
  <c r="AE77"/>
  <c r="AD77"/>
  <c r="AF74"/>
  <c r="AE74"/>
  <c r="AD74"/>
  <c r="AF73"/>
  <c r="AE73"/>
  <c r="AD73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1"/>
  <c r="AE61"/>
  <c r="AD61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F49"/>
  <c r="AE49"/>
  <c r="AD49"/>
  <c r="AF46"/>
  <c r="AE46"/>
  <c r="AD46"/>
  <c r="AF45"/>
  <c r="AE45"/>
  <c r="AD45"/>
  <c r="AF44"/>
  <c r="AE44"/>
  <c r="AD44"/>
  <c r="AF43"/>
  <c r="AE43"/>
  <c r="AD43"/>
  <c r="AF42"/>
  <c r="AE42"/>
  <c r="AF41"/>
  <c r="AE41"/>
  <c r="AF40"/>
  <c r="AE40"/>
  <c r="AD40"/>
  <c r="AF36"/>
  <c r="AE36"/>
  <c r="AF34"/>
  <c r="AE34"/>
  <c r="AD34"/>
  <c r="AF33"/>
  <c r="AE33"/>
  <c r="AB33"/>
  <c r="AC33" s="1"/>
  <c r="AD33" s="1"/>
  <c r="AF32"/>
  <c r="AE32"/>
  <c r="AB32"/>
  <c r="AC32" s="1"/>
  <c r="AD32" s="1"/>
  <c r="AF30"/>
  <c r="AE30"/>
  <c r="AB30"/>
  <c r="AC30" s="1"/>
  <c r="AD30" s="1"/>
  <c r="AF29"/>
  <c r="AE29"/>
  <c r="AC29"/>
  <c r="AD29" s="1"/>
  <c r="AB29"/>
  <c r="AF28"/>
  <c r="AE28"/>
  <c r="AB28"/>
  <c r="AC28" s="1"/>
  <c r="AD28" s="1"/>
  <c r="AF27"/>
  <c r="AE27"/>
  <c r="AB27"/>
  <c r="AC27" s="1"/>
  <c r="AD27" s="1"/>
  <c r="AF26"/>
  <c r="AE26"/>
  <c r="AB26"/>
  <c r="AC26" s="1"/>
  <c r="AD26" s="1"/>
  <c r="AF25"/>
  <c r="AE25"/>
  <c r="AB25"/>
  <c r="AC25" s="1"/>
  <c r="AD25" s="1"/>
  <c r="AF24"/>
  <c r="AE24"/>
  <c r="AB24"/>
  <c r="AC24" s="1"/>
  <c r="AD24" s="1"/>
  <c r="AF22"/>
  <c r="AE22"/>
  <c r="AB22"/>
  <c r="AC22" s="1"/>
  <c r="AD22" s="1"/>
  <c r="AF21"/>
  <c r="AE21"/>
  <c r="AB21"/>
  <c r="AC21" s="1"/>
  <c r="AD21" s="1"/>
  <c r="AF19"/>
  <c r="AE19"/>
  <c r="AB19"/>
  <c r="AC19" s="1"/>
  <c r="AD19" s="1"/>
  <c r="AF18"/>
  <c r="AE18"/>
  <c r="AB18"/>
  <c r="AC18" s="1"/>
  <c r="AD18" s="1"/>
  <c r="AF16"/>
  <c r="AE16"/>
  <c r="AC16"/>
  <c r="AD16" s="1"/>
  <c r="AB16"/>
  <c r="AF15"/>
  <c r="AE15"/>
  <c r="AB15"/>
  <c r="AC15" s="1"/>
  <c r="AD15" s="1"/>
  <c r="AF14"/>
  <c r="AE14"/>
  <c r="AB14"/>
  <c r="AC14" s="1"/>
  <c r="AD14" s="1"/>
  <c r="AF13"/>
  <c r="AE13"/>
  <c r="AB13"/>
  <c r="AC13" s="1"/>
  <c r="AD13" s="1"/>
  <c r="AF12"/>
  <c r="AE12"/>
  <c r="AC12"/>
  <c r="AD12" s="1"/>
  <c r="AB12"/>
  <c r="AF11"/>
  <c r="AE11"/>
  <c r="AB11"/>
  <c r="AC11" s="1"/>
  <c r="AD11" s="1"/>
  <c r="AF10"/>
  <c r="AE10"/>
  <c r="AF9"/>
  <c r="AE9"/>
  <c r="AB9"/>
  <c r="AC9" s="1"/>
  <c r="AD9" s="1"/>
  <c r="AF8"/>
  <c r="AE8"/>
  <c r="AB8"/>
  <c r="AC8" s="1"/>
  <c r="AD8" s="1"/>
  <c r="AF7"/>
  <c r="AE7"/>
  <c r="AB7"/>
  <c r="AC7" s="1"/>
  <c r="AD7" s="1"/>
  <c r="AF6"/>
  <c r="AE6"/>
  <c r="AB6"/>
  <c r="AC6" s="1"/>
  <c r="AD6" s="1"/>
  <c r="AF4"/>
  <c r="AE4"/>
  <c r="AC4"/>
  <c r="AD4" s="1"/>
  <c r="AB4"/>
  <c r="AF3"/>
  <c r="AE3"/>
  <c r="AB3"/>
  <c r="AC3" s="1"/>
  <c r="AD3" s="1"/>
  <c r="AF2"/>
  <c r="AE2"/>
  <c r="AC2"/>
  <c r="AD2" s="1"/>
  <c r="AB2"/>
  <c r="AI67" i="3"/>
  <c r="AH67"/>
  <c r="AG69"/>
  <c r="AF70"/>
  <c r="AG70" s="1"/>
  <c r="AE70"/>
  <c r="AF71"/>
  <c r="AG71" s="1"/>
  <c r="AE71"/>
  <c r="AF73"/>
  <c r="AG73" s="1"/>
  <c r="AE73"/>
  <c r="AH73"/>
  <c r="AI73"/>
  <c r="AE74"/>
  <c r="AF74" s="1"/>
  <c r="AE75"/>
  <c r="AF75" s="1"/>
  <c r="AG75" s="1"/>
  <c r="AG76"/>
  <c r="AI76"/>
  <c r="AH76"/>
  <c r="AE76"/>
  <c r="AF76" s="1"/>
  <c r="AF77"/>
  <c r="AG77" s="1"/>
  <c r="AE77"/>
  <c r="AH77"/>
  <c r="AI77"/>
  <c r="AE78"/>
  <c r="AF78"/>
  <c r="AG78" s="1"/>
  <c r="AH78"/>
  <c r="AI78"/>
  <c r="AE79"/>
  <c r="AF79" s="1"/>
  <c r="AG79" s="1"/>
  <c r="AI79"/>
  <c r="AH79"/>
  <c r="AE81"/>
  <c r="AF81" s="1"/>
  <c r="AG81" s="1"/>
  <c r="AH81"/>
  <c r="AI81"/>
  <c r="AE82"/>
  <c r="AF82" s="1"/>
  <c r="AG82" s="1"/>
  <c r="AI82"/>
  <c r="AH82"/>
  <c r="AE84"/>
  <c r="AF84" s="1"/>
  <c r="AG84" s="1"/>
  <c r="AH84"/>
  <c r="AI84"/>
  <c r="AF85"/>
  <c r="AG85" s="1"/>
  <c r="AE85"/>
  <c r="AI85"/>
  <c r="AH85"/>
  <c r="AF87"/>
  <c r="AG87" s="1"/>
  <c r="AE87"/>
  <c r="AH87"/>
  <c r="AI87"/>
  <c r="AE88"/>
  <c r="AF88" s="1"/>
  <c r="AG88" s="1"/>
  <c r="AH88"/>
  <c r="AI88"/>
  <c r="AE89"/>
  <c r="AF89" s="1"/>
  <c r="AG89" s="1"/>
  <c r="AH89"/>
  <c r="AI89"/>
  <c r="AE90"/>
  <c r="AF90" s="1"/>
  <c r="AG90" s="1"/>
  <c r="AH90"/>
  <c r="AI90"/>
  <c r="AE91"/>
  <c r="AF91" s="1"/>
  <c r="AG91" s="1"/>
  <c r="AH91"/>
  <c r="AI91"/>
  <c r="AE92"/>
  <c r="AF92" s="1"/>
  <c r="AG92" s="1"/>
  <c r="AH92"/>
  <c r="AI92"/>
  <c r="AH93"/>
  <c r="AI93"/>
  <c r="AE94"/>
  <c r="AF94" s="1"/>
  <c r="AG94" s="1"/>
  <c r="AI94"/>
  <c r="AH94"/>
  <c r="AE95"/>
  <c r="AF95" s="1"/>
  <c r="AG95" s="1"/>
  <c r="AI95"/>
  <c r="AH95"/>
  <c r="AE96"/>
  <c r="AF96" s="1"/>
  <c r="AG96" s="1"/>
  <c r="AI96"/>
  <c r="AH96"/>
  <c r="AE97"/>
  <c r="AF97" s="1"/>
  <c r="AG97" s="1"/>
  <c r="AI97"/>
  <c r="AH97"/>
  <c r="AE99"/>
  <c r="AF99" s="1"/>
  <c r="AG99" s="1"/>
  <c r="AH99"/>
  <c r="AI99"/>
  <c r="AE100"/>
  <c r="AF100" s="1"/>
  <c r="AG100" s="1"/>
  <c r="AH100"/>
  <c r="AI100"/>
  <c r="AE101"/>
  <c r="AF101" s="1"/>
  <c r="AG101" s="1"/>
  <c r="AI101"/>
  <c r="AH101"/>
  <c r="AI75"/>
  <c r="AH75"/>
  <c r="AI74"/>
  <c r="AH74"/>
  <c r="AI71"/>
  <c r="AH71"/>
  <c r="AI70"/>
  <c r="AH70"/>
  <c r="AI69"/>
  <c r="AH69"/>
  <c r="AI63"/>
  <c r="AH63"/>
  <c r="AG63"/>
  <c r="AI62"/>
  <c r="AH62"/>
  <c r="AI61"/>
  <c r="AH61"/>
  <c r="AI60"/>
  <c r="AH60"/>
  <c r="AG60"/>
  <c r="AI59"/>
  <c r="AH59"/>
  <c r="AG59"/>
  <c r="AI58"/>
  <c r="AH58"/>
  <c r="AG58"/>
  <c r="AI57"/>
  <c r="AH57"/>
  <c r="AG57"/>
  <c r="AI54"/>
  <c r="AH54"/>
  <c r="AG54"/>
  <c r="AI53"/>
  <c r="AH53"/>
  <c r="AI52"/>
  <c r="AH52"/>
  <c r="AG52"/>
  <c r="AI51"/>
  <c r="AH51"/>
  <c r="AG51"/>
  <c r="AI50"/>
  <c r="AH50"/>
  <c r="AG50"/>
  <c r="AI49"/>
  <c r="AH49"/>
  <c r="AG49"/>
  <c r="AI48"/>
  <c r="AH48"/>
  <c r="AG48"/>
  <c r="AI47"/>
  <c r="AH47"/>
  <c r="AG47"/>
  <c r="AI46"/>
  <c r="AH46"/>
  <c r="AG46"/>
  <c r="AI42"/>
  <c r="AH42"/>
  <c r="AG42"/>
  <c r="AI38"/>
  <c r="AH38"/>
  <c r="AG38"/>
  <c r="AI37"/>
  <c r="AH37"/>
  <c r="AG37"/>
  <c r="AI36"/>
  <c r="AH36"/>
  <c r="AG36"/>
  <c r="AI35"/>
  <c r="AH35"/>
  <c r="AG35"/>
  <c r="AI34"/>
  <c r="AH34"/>
  <c r="AG34"/>
  <c r="AI33"/>
  <c r="AH33"/>
  <c r="AG33"/>
  <c r="AI30"/>
  <c r="AH30"/>
  <c r="AG30"/>
  <c r="AI29"/>
  <c r="AH29"/>
  <c r="AG29"/>
  <c r="AI26"/>
  <c r="AH26"/>
  <c r="AG26"/>
  <c r="AI24"/>
  <c r="AH24"/>
  <c r="AG24"/>
  <c r="AI20"/>
  <c r="AH20"/>
  <c r="AG20"/>
  <c r="AI19"/>
  <c r="AH19"/>
  <c r="AG19"/>
  <c r="AI18"/>
  <c r="AH18"/>
  <c r="AG18"/>
  <c r="AI17"/>
  <c r="AH17"/>
  <c r="AG17"/>
  <c r="AI16"/>
  <c r="AH16"/>
  <c r="AG16"/>
  <c r="AI15"/>
  <c r="AH15"/>
  <c r="AI13"/>
  <c r="AH13"/>
  <c r="AG13"/>
  <c r="AI12"/>
  <c r="AH12"/>
  <c r="AG12"/>
  <c r="AI11"/>
  <c r="AH11"/>
  <c r="AG11"/>
  <c r="AI10"/>
  <c r="AH10"/>
  <c r="AG10"/>
  <c r="AI8"/>
  <c r="AH8"/>
  <c r="AG8"/>
  <c r="AI7"/>
  <c r="AH7"/>
  <c r="AG7"/>
  <c r="AI6"/>
  <c r="AH6"/>
  <c r="AG6"/>
  <c r="AI5"/>
  <c r="AH5"/>
  <c r="AG5"/>
  <c r="AI4"/>
  <c r="AH4"/>
  <c r="AG4"/>
  <c r="AI3"/>
  <c r="AH3"/>
  <c r="AX2"/>
  <c r="AW2"/>
  <c r="AT2"/>
  <c r="AU2" s="1"/>
  <c r="AI2"/>
  <c r="AH2"/>
  <c r="AE76" i="2"/>
  <c r="AF76"/>
  <c r="AG76" s="1"/>
  <c r="AH76"/>
  <c r="AI76"/>
  <c r="AF75"/>
  <c r="AG75" s="1"/>
  <c r="AE75"/>
  <c r="AI75"/>
  <c r="AH75"/>
  <c r="AG73"/>
  <c r="AF73"/>
  <c r="AE73"/>
  <c r="AI73"/>
  <c r="AH73"/>
  <c r="AI71"/>
  <c r="AH71"/>
  <c r="AE70"/>
  <c r="AF70" s="1"/>
  <c r="AG70" s="1"/>
  <c r="AI70"/>
  <c r="AH70"/>
  <c r="AI62"/>
  <c r="AH62"/>
  <c r="AF59"/>
  <c r="AG59" s="1"/>
  <c r="AE59"/>
  <c r="AI59"/>
  <c r="AH59"/>
  <c r="AE17"/>
  <c r="AF17" s="1"/>
  <c r="AG17" s="1"/>
  <c r="AI17"/>
  <c r="AH17"/>
  <c r="AI54"/>
  <c r="AH54"/>
  <c r="AE53"/>
  <c r="AF53" s="1"/>
  <c r="AG53" s="1"/>
  <c r="AI53"/>
  <c r="AH53"/>
  <c r="AE52"/>
  <c r="AF52" s="1"/>
  <c r="AG52" s="1"/>
  <c r="AI52"/>
  <c r="AH52"/>
  <c r="AE50"/>
  <c r="AF50" s="1"/>
  <c r="AG50" s="1"/>
  <c r="AI50"/>
  <c r="AH50"/>
  <c r="AF48"/>
  <c r="AG48" s="1"/>
  <c r="AE48"/>
  <c r="AI48"/>
  <c r="AH48"/>
  <c r="AE37"/>
  <c r="AF37" s="1"/>
  <c r="AG37" s="1"/>
  <c r="AI37"/>
  <c r="AH37"/>
  <c r="AE36"/>
  <c r="AF36" s="1"/>
  <c r="AG36" s="1"/>
  <c r="AI36"/>
  <c r="AH36"/>
  <c r="AE30"/>
  <c r="AF30" s="1"/>
  <c r="AG30" s="1"/>
  <c r="AI30"/>
  <c r="AH30"/>
  <c r="AI16"/>
  <c r="AH16"/>
  <c r="AE7"/>
  <c r="AF7" s="1"/>
  <c r="AG7" s="1"/>
  <c r="AI7"/>
  <c r="AH7"/>
  <c r="AE5"/>
  <c r="AF5" s="1"/>
  <c r="AG5" s="1"/>
  <c r="AI5"/>
  <c r="AH5"/>
  <c r="AE38"/>
  <c r="AF38" s="1"/>
  <c r="AG38" s="1"/>
  <c r="AI38"/>
  <c r="AH38"/>
  <c r="AE18"/>
  <c r="AF18" s="1"/>
  <c r="AG18" s="1"/>
  <c r="AI18"/>
  <c r="AH18"/>
  <c r="AE14"/>
  <c r="AF14" s="1"/>
  <c r="AG14" s="1"/>
  <c r="AI14"/>
  <c r="AH14"/>
  <c r="AE13"/>
  <c r="AF13" s="1"/>
  <c r="AG13" s="1"/>
  <c r="AI13"/>
  <c r="AH13"/>
  <c r="AE9"/>
  <c r="AF9" s="1"/>
  <c r="AG9" s="1"/>
  <c r="AI9"/>
  <c r="AH9"/>
  <c r="AE6"/>
  <c r="AF6" s="1"/>
  <c r="AG6" s="1"/>
  <c r="AI6"/>
  <c r="AH6"/>
  <c r="AE72"/>
  <c r="AF72" s="1"/>
  <c r="AG72" s="1"/>
  <c r="AI72"/>
  <c r="AH72"/>
  <c r="AE64"/>
  <c r="AF64" s="1"/>
  <c r="AG64" s="1"/>
  <c r="AI64"/>
  <c r="AH64"/>
  <c r="AI63"/>
  <c r="AH63"/>
  <c r="AE61"/>
  <c r="AF61" s="1"/>
  <c r="AG61" s="1"/>
  <c r="AI61"/>
  <c r="AH61"/>
  <c r="AE60"/>
  <c r="AF60" s="1"/>
  <c r="AG60" s="1"/>
  <c r="AI60"/>
  <c r="AH60"/>
  <c r="AE58"/>
  <c r="AF58" s="1"/>
  <c r="AG58" s="1"/>
  <c r="AI58"/>
  <c r="AH58"/>
  <c r="AE55"/>
  <c r="AF55" s="1"/>
  <c r="AG55" s="1"/>
  <c r="AI55"/>
  <c r="AH55"/>
  <c r="AE51"/>
  <c r="AF51" s="1"/>
  <c r="AG51" s="1"/>
  <c r="AI51"/>
  <c r="AH51"/>
  <c r="AE49"/>
  <c r="AF49" s="1"/>
  <c r="AG49" s="1"/>
  <c r="AI49"/>
  <c r="AH49"/>
  <c r="AE47"/>
  <c r="AF47" s="1"/>
  <c r="AG47" s="1"/>
  <c r="AI47"/>
  <c r="AH47"/>
  <c r="AE43"/>
  <c r="AF43" s="1"/>
  <c r="AG43" s="1"/>
  <c r="AI43"/>
  <c r="AH43"/>
  <c r="AE39"/>
  <c r="AF39" s="1"/>
  <c r="AG39" s="1"/>
  <c r="AI39"/>
  <c r="AH39"/>
  <c r="AE35"/>
  <c r="AF35" s="1"/>
  <c r="AG35" s="1"/>
  <c r="AI35"/>
  <c r="AH35"/>
  <c r="AE34"/>
  <c r="AF34" s="1"/>
  <c r="AG34" s="1"/>
  <c r="AI34"/>
  <c r="AH34"/>
  <c r="AE31"/>
  <c r="AF31" s="1"/>
  <c r="AG31" s="1"/>
  <c r="AI31"/>
  <c r="AH31"/>
  <c r="AE27"/>
  <c r="AF27" s="1"/>
  <c r="AG27" s="1"/>
  <c r="AI27"/>
  <c r="AH27"/>
  <c r="AI25"/>
  <c r="AH25"/>
  <c r="AE25"/>
  <c r="AF25" s="1"/>
  <c r="AG25" s="1"/>
  <c r="AE21"/>
  <c r="AF21" s="1"/>
  <c r="AG21" s="1"/>
  <c r="AI21"/>
  <c r="AH21"/>
  <c r="AE20"/>
  <c r="AF20" s="1"/>
  <c r="AG20" s="1"/>
  <c r="AI20"/>
  <c r="AH20"/>
  <c r="AE19"/>
  <c r="AF19" s="1"/>
  <c r="AG19" s="1"/>
  <c r="AI19"/>
  <c r="AH19"/>
  <c r="AI12"/>
  <c r="AH12"/>
  <c r="AE12"/>
  <c r="AF12" s="1"/>
  <c r="AG12" s="1"/>
  <c r="AE11"/>
  <c r="AF11" s="1"/>
  <c r="AG11" s="1"/>
  <c r="AI11"/>
  <c r="AH11"/>
  <c r="AI8"/>
  <c r="AH8"/>
  <c r="AE8"/>
  <c r="AF8" s="1"/>
  <c r="AG8" s="1"/>
  <c r="AH4"/>
  <c r="AI4"/>
  <c r="AT3"/>
  <c r="AU3" s="1"/>
  <c r="AW3"/>
  <c r="AX3"/>
  <c r="AE3"/>
  <c r="AF3" s="1"/>
  <c r="AG3" s="1"/>
  <c r="AH3"/>
  <c r="AI3"/>
  <c r="AI2"/>
  <c r="AH2"/>
  <c r="AE2"/>
  <c r="AF2" s="1"/>
  <c r="AG2" s="1"/>
  <c r="W18" i="6"/>
  <c r="V18"/>
  <c r="W17"/>
  <c r="V17"/>
  <c r="S17"/>
  <c r="T17" s="1"/>
  <c r="U17" s="1"/>
  <c r="W16"/>
  <c r="V16"/>
  <c r="S16"/>
  <c r="T16" s="1"/>
  <c r="U16" s="1"/>
  <c r="W15"/>
  <c r="V15"/>
  <c r="S15"/>
  <c r="T15" s="1"/>
  <c r="U15" s="1"/>
  <c r="W14"/>
  <c r="V14"/>
  <c r="S14"/>
  <c r="T14" s="1"/>
  <c r="U14" s="1"/>
  <c r="W13"/>
  <c r="V13"/>
  <c r="S13"/>
  <c r="T13" s="1"/>
  <c r="U13" s="1"/>
  <c r="W12"/>
  <c r="V12"/>
  <c r="S12"/>
  <c r="T12" s="1"/>
  <c r="U12" s="1"/>
  <c r="W11"/>
  <c r="V11"/>
  <c r="S11"/>
  <c r="T11" s="1"/>
  <c r="U11" s="1"/>
  <c r="W10"/>
  <c r="V10"/>
  <c r="T10"/>
  <c r="U10" s="1"/>
  <c r="S10"/>
  <c r="W9"/>
  <c r="V9"/>
  <c r="S9"/>
  <c r="T9" s="1"/>
  <c r="U9" s="1"/>
  <c r="W8"/>
  <c r="V8"/>
  <c r="S8"/>
  <c r="T8" s="1"/>
  <c r="U8" s="1"/>
  <c r="W7"/>
  <c r="V7"/>
  <c r="S7"/>
  <c r="T7" s="1"/>
  <c r="U7" s="1"/>
  <c r="W6"/>
  <c r="V6"/>
  <c r="S6"/>
  <c r="T6" s="1"/>
  <c r="U6" s="1"/>
  <c r="W5"/>
  <c r="V5"/>
  <c r="S5"/>
  <c r="T5" s="1"/>
  <c r="U5" s="1"/>
  <c r="W4"/>
  <c r="V4"/>
  <c r="S4"/>
  <c r="T4" s="1"/>
  <c r="U4" s="1"/>
  <c r="W3"/>
  <c r="V3"/>
  <c r="S3"/>
  <c r="T3" s="1"/>
  <c r="U3" s="1"/>
  <c r="W2"/>
  <c r="V2"/>
  <c r="S2"/>
  <c r="T2" s="1"/>
  <c r="U2" s="1"/>
  <c r="AM18" i="5"/>
  <c r="AL18"/>
  <c r="AM17"/>
  <c r="AL17"/>
  <c r="AK17"/>
  <c r="AJ17"/>
  <c r="AI17"/>
  <c r="AM16"/>
  <c r="AL16"/>
  <c r="AI16"/>
  <c r="AJ16" s="1"/>
  <c r="AK16" s="1"/>
  <c r="AM15"/>
  <c r="AL15"/>
  <c r="AI15"/>
  <c r="AJ15" s="1"/>
  <c r="AK15" s="1"/>
  <c r="AM14"/>
  <c r="AL14"/>
  <c r="AJ14"/>
  <c r="AK14" s="1"/>
  <c r="AI14"/>
  <c r="AK13"/>
  <c r="AJ13"/>
  <c r="AI13"/>
  <c r="AI12"/>
  <c r="AJ12" s="1"/>
  <c r="AK12" s="1"/>
  <c r="AJ11"/>
  <c r="AK11" s="1"/>
  <c r="AI11"/>
  <c r="AJ10"/>
  <c r="AK10" s="1"/>
  <c r="AI10"/>
  <c r="AK9"/>
  <c r="AJ9"/>
  <c r="AI9"/>
  <c r="AK8"/>
  <c r="AJ8"/>
  <c r="AI8"/>
  <c r="AM7"/>
  <c r="AL7"/>
  <c r="AJ7"/>
  <c r="AK7" s="1"/>
  <c r="AI7"/>
  <c r="AK6"/>
  <c r="AJ6"/>
  <c r="AI6"/>
  <c r="AK5"/>
  <c r="AJ5"/>
  <c r="AI5"/>
  <c r="AI4"/>
  <c r="AJ4" s="1"/>
  <c r="AK4" s="1"/>
  <c r="AM3"/>
  <c r="AL3"/>
  <c r="AI3"/>
  <c r="AJ3" s="1"/>
  <c r="AK3" s="1"/>
  <c r="AM2"/>
  <c r="AL2"/>
  <c r="AK2"/>
  <c r="AJ2"/>
  <c r="AI2"/>
  <c r="V18"/>
  <c r="U18"/>
  <c r="V17"/>
  <c r="U17"/>
  <c r="S17"/>
  <c r="T17" s="1"/>
  <c r="R17"/>
  <c r="V16"/>
  <c r="U16"/>
  <c r="S16"/>
  <c r="T16" s="1"/>
  <c r="R16"/>
  <c r="V15"/>
  <c r="U15"/>
  <c r="R15"/>
  <c r="S15" s="1"/>
  <c r="T15" s="1"/>
  <c r="V14"/>
  <c r="U14"/>
  <c r="S14"/>
  <c r="T14" s="1"/>
  <c r="R14"/>
  <c r="V13"/>
  <c r="U13"/>
  <c r="R13"/>
  <c r="S13" s="1"/>
  <c r="T13" s="1"/>
  <c r="V12"/>
  <c r="U12"/>
  <c r="R12"/>
  <c r="S12" s="1"/>
  <c r="T12" s="1"/>
  <c r="AM12" s="1"/>
  <c r="V11"/>
  <c r="U11"/>
  <c r="R11"/>
  <c r="S11" s="1"/>
  <c r="T11" s="1"/>
  <c r="AM11" s="1"/>
  <c r="V10"/>
  <c r="U10"/>
  <c r="S10"/>
  <c r="T10" s="1"/>
  <c r="AL10" s="1"/>
  <c r="R10"/>
  <c r="V9"/>
  <c r="U9"/>
  <c r="R9"/>
  <c r="S9" s="1"/>
  <c r="T9" s="1"/>
  <c r="AL9" s="1"/>
  <c r="V8"/>
  <c r="U8"/>
  <c r="R8"/>
  <c r="S8" s="1"/>
  <c r="T8" s="1"/>
  <c r="AM8" s="1"/>
  <c r="V7"/>
  <c r="U7"/>
  <c r="R7"/>
  <c r="S7" s="1"/>
  <c r="T7" s="1"/>
  <c r="V6"/>
  <c r="U6"/>
  <c r="R6"/>
  <c r="S6" s="1"/>
  <c r="T6" s="1"/>
  <c r="AM6" s="1"/>
  <c r="V5"/>
  <c r="U5"/>
  <c r="R5"/>
  <c r="S5" s="1"/>
  <c r="T5" s="1"/>
  <c r="AM5" s="1"/>
  <c r="V4"/>
  <c r="U4"/>
  <c r="S4"/>
  <c r="T4" s="1"/>
  <c r="AL4" s="1"/>
  <c r="R4"/>
  <c r="V3"/>
  <c r="U3"/>
  <c r="S3"/>
  <c r="T3" s="1"/>
  <c r="R3"/>
  <c r="V2"/>
  <c r="U2"/>
  <c r="S2"/>
  <c r="T2" s="1"/>
  <c r="R2"/>
  <c r="U33" i="4"/>
  <c r="U32"/>
  <c r="T27"/>
  <c r="S27"/>
  <c r="X25"/>
  <c r="X22"/>
  <c r="U18"/>
  <c r="V18"/>
  <c r="T17"/>
  <c r="S17"/>
  <c r="R17"/>
  <c r="U17"/>
  <c r="V17"/>
  <c r="R16"/>
  <c r="S16" s="1"/>
  <c r="T16" s="1"/>
  <c r="U16"/>
  <c r="V16"/>
  <c r="S2"/>
  <c r="T2" s="1"/>
  <c r="R15"/>
  <c r="S15" s="1"/>
  <c r="T15" s="1"/>
  <c r="U15"/>
  <c r="V15"/>
  <c r="S14"/>
  <c r="T14" s="1"/>
  <c r="R14"/>
  <c r="U14"/>
  <c r="V14"/>
  <c r="R13"/>
  <c r="S13" s="1"/>
  <c r="T13" s="1"/>
  <c r="U13"/>
  <c r="V13"/>
  <c r="R12"/>
  <c r="S12" s="1"/>
  <c r="T12" s="1"/>
  <c r="U12"/>
  <c r="V12"/>
  <c r="S11"/>
  <c r="T11" s="1"/>
  <c r="R11"/>
  <c r="U11"/>
  <c r="V11"/>
  <c r="R10"/>
  <c r="S10" s="1"/>
  <c r="T10" s="1"/>
  <c r="U10"/>
  <c r="V10"/>
  <c r="S9"/>
  <c r="T9" s="1"/>
  <c r="R9"/>
  <c r="U9"/>
  <c r="V9"/>
  <c r="S8"/>
  <c r="T8" s="1"/>
  <c r="R8"/>
  <c r="U8"/>
  <c r="V8"/>
  <c r="S4"/>
  <c r="T4" s="1"/>
  <c r="R7"/>
  <c r="S7" s="1"/>
  <c r="T7" s="1"/>
  <c r="U7"/>
  <c r="V7"/>
  <c r="R6"/>
  <c r="S6" s="1"/>
  <c r="T6" s="1"/>
  <c r="U6"/>
  <c r="V6"/>
  <c r="R5"/>
  <c r="S5" s="1"/>
  <c r="T5" s="1"/>
  <c r="U5"/>
  <c r="V5"/>
  <c r="R4"/>
  <c r="V3"/>
  <c r="V4"/>
  <c r="V2"/>
  <c r="U3"/>
  <c r="U4"/>
  <c r="U2"/>
  <c r="R3"/>
  <c r="S3" s="1"/>
  <c r="T3" s="1"/>
  <c r="R2"/>
  <c r="N3" i="1"/>
  <c r="M3"/>
  <c r="L3"/>
  <c r="N2"/>
  <c r="M2"/>
  <c r="L2"/>
  <c r="AG74" i="3" l="1"/>
  <c r="AV2"/>
  <c r="AG2"/>
  <c r="AV3" i="2"/>
  <c r="AL13" i="5"/>
  <c r="AM13"/>
  <c r="AL12"/>
  <c r="AL11"/>
  <c r="AM10"/>
  <c r="AM9"/>
  <c r="AL8"/>
  <c r="AL6"/>
  <c r="AL5"/>
  <c r="AM4"/>
</calcChain>
</file>

<file path=xl/comments1.xml><?xml version="1.0" encoding="utf-8"?>
<comments xmlns="http://schemas.openxmlformats.org/spreadsheetml/2006/main">
  <authors>
    <author>RAHUL</author>
  </authors>
  <commentList>
    <comment ref="AB19" author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ROUNDOFF VALUE TAKEN</t>
        </r>
      </text>
    </comment>
    <comment ref="W34" author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REPEAT HIT TRADE</t>
        </r>
      </text>
    </comment>
  </commentList>
</comments>
</file>

<file path=xl/comments2.xml><?xml version="1.0" encoding="utf-8"?>
<comments xmlns="http://schemas.openxmlformats.org/spreadsheetml/2006/main">
  <authors>
    <author>RAHUL</author>
  </authors>
  <commentList>
    <comment ref="AB18" author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ROUNDOFF VALUE TAKEN</t>
        </r>
      </text>
    </comment>
    <comment ref="W33" author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REPEAT HIT TRADE</t>
        </r>
      </text>
    </comment>
  </commentList>
</comments>
</file>

<file path=xl/comments3.xml><?xml version="1.0" encoding="utf-8"?>
<comments xmlns="http://schemas.openxmlformats.org/spreadsheetml/2006/main">
  <authors>
    <author>RAHUL</author>
  </authors>
  <commentList>
    <comment ref="T70" author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REPEAT HIT TRADE</t>
        </r>
      </text>
    </comment>
    <comment ref="Y85" author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ROUNDOFF VALUE TAKEN</t>
        </r>
      </text>
    </comment>
  </commentList>
</comments>
</file>

<file path=xl/sharedStrings.xml><?xml version="1.0" encoding="utf-8"?>
<sst xmlns="http://schemas.openxmlformats.org/spreadsheetml/2006/main" count="1856" uniqueCount="232">
  <si>
    <t>TRENT</t>
  </si>
  <si>
    <t>C1</t>
  </si>
  <si>
    <t>TIME</t>
  </si>
  <si>
    <t>RESULT</t>
  </si>
  <si>
    <t>PV</t>
  </si>
  <si>
    <t>TARGET</t>
  </si>
  <si>
    <t>OPTION</t>
  </si>
  <si>
    <t>7700 CE</t>
  </si>
  <si>
    <t>ENTRY</t>
  </si>
  <si>
    <t>1 LOT CAPITAL</t>
  </si>
  <si>
    <t>PROFIT/LOSS</t>
  </si>
  <si>
    <t>STOPLOSS</t>
  </si>
  <si>
    <t>LOT SIZE</t>
  </si>
  <si>
    <t>BAJFINANCE</t>
  </si>
  <si>
    <t>CASH</t>
  </si>
  <si>
    <t>BAJAJAUTO</t>
  </si>
  <si>
    <t>C2</t>
  </si>
  <si>
    <t>P1</t>
  </si>
  <si>
    <t>P2</t>
  </si>
  <si>
    <t>EXECUTED</t>
  </si>
  <si>
    <t>CE</t>
  </si>
  <si>
    <t>PE</t>
  </si>
  <si>
    <t>DIXON</t>
  </si>
  <si>
    <t>MARUTI</t>
  </si>
  <si>
    <t>POLYCAB</t>
  </si>
  <si>
    <t>COMP-TIME</t>
  </si>
  <si>
    <t>ULTRACEMCO</t>
  </si>
  <si>
    <t>SYMBOL</t>
  </si>
  <si>
    <t>GODREJPROP</t>
  </si>
  <si>
    <t>SL</t>
  </si>
  <si>
    <t>remarks</t>
  </si>
  <si>
    <t>almost target hit on 09:55 - 183</t>
  </si>
  <si>
    <t>HDFCAMC</t>
  </si>
  <si>
    <t>M&amp;M</t>
  </si>
  <si>
    <t>BHARTIARTL</t>
  </si>
  <si>
    <t>HCLTECH</t>
  </si>
  <si>
    <t>HINDUNILVR</t>
  </si>
  <si>
    <t>INFY</t>
  </si>
  <si>
    <t>KOTAKBANK</t>
  </si>
  <si>
    <t>RETURN %</t>
  </si>
  <si>
    <t>RELIANCE</t>
  </si>
  <si>
    <t>PFC</t>
  </si>
  <si>
    <t>APOLLOHOSP</t>
  </si>
  <si>
    <t>APOLLOTYRE</t>
  </si>
  <si>
    <t>ASHOKLEY</t>
  </si>
  <si>
    <t>ASIANPAINT</t>
  </si>
  <si>
    <t>ASTRAL</t>
  </si>
  <si>
    <t>AUBANK</t>
  </si>
  <si>
    <t>AUROPHARMA</t>
  </si>
  <si>
    <t>AXISBANK</t>
  </si>
  <si>
    <t>BAJAJ-AUTO</t>
  </si>
  <si>
    <t>BAJAJFINSV</t>
  </si>
  <si>
    <t>BALKRISIND</t>
  </si>
  <si>
    <t>BALRAMCHIN</t>
  </si>
  <si>
    <t>BANDHANBNK</t>
  </si>
  <si>
    <t>BANKBARODA</t>
  </si>
  <si>
    <t>BATAINDIA</t>
  </si>
  <si>
    <t>BEL</t>
  </si>
  <si>
    <t>BERGEPAINT</t>
  </si>
  <si>
    <t>BHARATFORG</t>
  </si>
  <si>
    <t>BHEL</t>
  </si>
  <si>
    <t>BIOCON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</si>
  <si>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</si>
  <si>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</si>
  <si>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</si>
  <si>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</si>
  <si>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</si>
  <si>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</si>
  <si>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</si>
  <si>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</si>
  <si>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</si>
  <si>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</si>
  <si>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</si>
  <si>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</si>
  <si>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</si>
  <si>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</si>
  <si>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</si>
  <si>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</si>
  <si>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</si>
  <si>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</si>
  <si>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DIVISLAB</t>
  </si>
  <si>
    <t>DLF</t>
  </si>
  <si>
    <t>DRREDDY</t>
  </si>
  <si>
    <t>EICHERMOT</t>
  </si>
  <si>
    <t>ESCORTS</t>
  </si>
  <si>
    <t>EXIDE-IND</t>
  </si>
  <si>
    <t>FEDERALBNK</t>
  </si>
  <si>
    <t>GAIL</t>
  </si>
  <si>
    <t>GLENMARK</t>
  </si>
  <si>
    <t>GMRINFRA</t>
  </si>
  <si>
    <t>GODREJCP</t>
  </si>
  <si>
    <t>GRANULES</t>
  </si>
  <si>
    <t>GRASIM</t>
  </si>
  <si>
    <t>GUJGASLTD</t>
  </si>
  <si>
    <t>HAL</t>
  </si>
  <si>
    <t>HAVELLS</t>
  </si>
  <si>
    <t>HDFCBANK</t>
  </si>
  <si>
    <t>HDFCLIFE</t>
  </si>
  <si>
    <t>HEROMOTOCO</t>
  </si>
  <si>
    <t>HINDALCO</t>
  </si>
  <si>
    <t>HINDCOPPER</t>
  </si>
  <si>
    <t>HINDPETRO</t>
  </si>
  <si>
    <t>HINDI-JNILVR</t>
  </si>
  <si>
    <t>ICICIBANK</t>
  </si>
  <si>
    <t>ICICIPRULI</t>
  </si>
  <si>
    <t>IDEA</t>
  </si>
  <si>
    <t>IDFC</t>
  </si>
  <si>
    <t>IDFCFIRSTB</t>
  </si>
  <si>
    <t>IEX</t>
  </si>
  <si>
    <t>IGL</t>
  </si>
  <si>
    <t>INDHOTEL</t>
  </si>
  <si>
    <t>INDIGO</t>
  </si>
  <si>
    <t>INDUSINDBK</t>
  </si>
  <si>
    <t>INDUSTOWER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</si>
  <si>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</si>
  <si>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</si>
  <si>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</si>
  <si>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</si>
  <si>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</si>
  <si>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</si>
  <si>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</si>
  <si>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</si>
  <si>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LALPATHLAB</t>
  </si>
  <si>
    <t>LAURUSLABS</t>
  </si>
  <si>
    <t>LICHSGFIN</t>
  </si>
  <si>
    <t>LT</t>
  </si>
  <si>
    <t>LTF</t>
  </si>
  <si>
    <t>LTIM</t>
  </si>
  <si>
    <t>STOPLOSS ANY HOW</t>
  </si>
  <si>
    <t>LATER C1 HIT</t>
  </si>
  <si>
    <t>NO RESULT</t>
  </si>
  <si>
    <t>ADANIENT</t>
  </si>
  <si>
    <t>BOSCHLTD</t>
  </si>
  <si>
    <t>null</t>
  </si>
  <si>
    <t>C1 HIT BEFORE 09:30</t>
  </si>
  <si>
    <t>P1 HIT BEFORE 09:30</t>
  </si>
  <si>
    <t>P1 &amp; P2 HIT BEFORE 09:30</t>
  </si>
  <si>
    <t>C1 TRADE HIT STOPLOSS</t>
  </si>
  <si>
    <t>volume</t>
  </si>
  <si>
    <t>pv</t>
  </si>
  <si>
    <t>bullish risk</t>
  </si>
  <si>
    <t>CMP</t>
  </si>
  <si>
    <t>BEARISH RISK</t>
  </si>
  <si>
    <t>high</t>
  </si>
  <si>
    <t>low</t>
  </si>
  <si>
    <t>AARTIIND</t>
  </si>
  <si>
    <t>YES</t>
  </si>
  <si>
    <t>ABB</t>
  </si>
  <si>
    <t>ABBOTINDIA</t>
  </si>
  <si>
    <t>ABCAPITAL</t>
  </si>
  <si>
    <t>ABFRL</t>
  </si>
  <si>
    <t>ACC</t>
  </si>
  <si>
    <t>ADANIPORTS</t>
  </si>
  <si>
    <t>ALKEM</t>
  </si>
  <si>
    <t>AMBUJACEM</t>
  </si>
  <si>
    <t>ATUL</t>
  </si>
  <si>
    <t>COLPAL</t>
  </si>
  <si>
    <t>671 .o</t>
  </si>
  <si>
    <t>EXIDEIND</t>
  </si>
  <si>
    <t>GNFC</t>
  </si>
  <si>
    <t>8261 .o</t>
  </si>
  <si>
    <t>3451 .o</t>
  </si>
  <si>
    <t>ICICIGI</t>
  </si>
  <si>
    <t>INDIAMART</t>
  </si>
  <si>
    <t>3251 .o</t>
  </si>
  <si>
    <t>REMARKS</t>
  </si>
  <si>
    <t>P1 HIT BEFORE 09:20</t>
  </si>
  <si>
    <t>11;30</t>
  </si>
  <si>
    <t>OPENED AT P1 &amp; C1 NOT TRADED</t>
  </si>
  <si>
    <t>OPENED AT P2</t>
  </si>
  <si>
    <t>P1 &amp; P2 TOUCHED BEFORE 09:30</t>
  </si>
  <si>
    <t>C1 HIT BEFORE 09:30,P1 NOT TRADED</t>
  </si>
  <si>
    <t>C1 HIT BEFORE 09:30, NO TRADE</t>
  </si>
  <si>
    <t>P1 HIT BEFORE 09:30,NO TRADE</t>
  </si>
  <si>
    <t>NO TRADE</t>
  </si>
  <si>
    <t>P1 HIT BEFORE 09:30,P1 HIT AGAIN</t>
  </si>
  <si>
    <t>C1 HIT BEFORE 09:30,C1 HIT AGAIN</t>
  </si>
  <si>
    <t>C1 WAS ALMOST HIT BEFORE 09:30</t>
  </si>
  <si>
    <t>C1 WAS HIT BEFORE 09:30</t>
  </si>
  <si>
    <t>C1 WAS HIT BEFORE 09:30,C2 HIT AT 15:00</t>
  </si>
  <si>
    <t>C1 WAS HIT BEFORE 09:30,C2 HIT AT 15:00,IF TAKEN AT 09;29 IT WOLUD HAVE HIT TARGET</t>
  </si>
  <si>
    <t>C1 HIT BEFORE 09:30,C1 HIT AGAIN,09:29 TRADE WOULD HAVE BEEN PROFITABLE</t>
  </si>
  <si>
    <t xml:space="preserve">P1 HIT BEFORE 09:30,C1 HIT BUT NOT TRADED DUE TO P1 HIT </t>
  </si>
  <si>
    <t>P1 WAS HIT BEFORE 09:30,P1 HIT AGAIN</t>
  </si>
  <si>
    <t>P2,P1 WAS HIT BEFORE 09:30</t>
  </si>
  <si>
    <t>C1 HIT BEFORE 09:30,THEN P1 HIT STOPLOSS</t>
  </si>
  <si>
    <t>P1 HIT BEFORE 09:30,THEN C1 HIT TARGET</t>
  </si>
  <si>
    <t>P1 HIT BEFORE 09:30, P1 HIT AGAIN</t>
  </si>
  <si>
    <t>C1 HIT BEFORE 09:30,P1 HIT AFTERWARDS NO TRADE TAKEN</t>
  </si>
  <si>
    <t>P1 HIT BEFORE 09:30, C1 HIT AGAIN</t>
  </si>
  <si>
    <t>C1 HIT BEFORE 09;30, C1 HIT AGAIN</t>
  </si>
  <si>
    <t>C2 HIT BEFORE 09:30,C1 HIT AFTERWARDS NO TRADE TAKEN</t>
  </si>
  <si>
    <t>P1 WAS HIT BEFORE 09:30,C2 HIT AT 12:16</t>
  </si>
  <si>
    <t>C1 HIT BEFORE 09:30,P1 &amp; P2 HIT AFTERWARDS</t>
  </si>
  <si>
    <t>C1 WAS HIT BEFORE 09:30,C2 HIT AT 13:08</t>
  </si>
  <si>
    <t>C1 HIT BEFORE 09:30,THEN P1 HIT NO TRADE</t>
  </si>
  <si>
    <t>225 Q</t>
  </si>
  <si>
    <t>2140n</t>
  </si>
  <si>
    <t>3148 o</t>
  </si>
  <si>
    <t>2054 n</t>
  </si>
  <si>
    <t>7936n</t>
  </si>
  <si>
    <t>2265n</t>
  </si>
  <si>
    <t>245 s</t>
  </si>
  <si>
    <t>2231n</t>
  </si>
  <si>
    <t>568'</t>
  </si>
  <si>
    <t>2592 o</t>
  </si>
  <si>
    <t>573 o</t>
  </si>
  <si>
    <t>3874 o</t>
  </si>
  <si>
    <t>1633@5</t>
  </si>
  <si>
    <t>1042 o</t>
  </si>
  <si>
    <t>2428 o</t>
  </si>
  <si>
    <t>2124 n</t>
  </si>
  <si>
    <t>287m</t>
  </si>
  <si>
    <t>197 s</t>
  </si>
  <si>
    <t>907m</t>
  </si>
  <si>
    <t>8590n</t>
  </si>
  <si>
    <t>142m</t>
  </si>
  <si>
    <t>727 n</t>
  </si>
  <si>
    <t>STOCKS</t>
  </si>
  <si>
    <t>DATE</t>
  </si>
  <si>
    <t>P1 HIT BEFORE 09:30,THEN HIT C1 NOT TRADED C2 TRADED</t>
  </si>
  <si>
    <t>P1 HIT BEFORE 09:30,THEN HIT P1 REHIT</t>
  </si>
  <si>
    <t>P1 HIT BEFORE 09:30, THEN C1 HIT NOT TRADED,IF TRADED PROFIT</t>
  </si>
  <si>
    <t>C1 HIT BEFORE 09:30, THEN C1 REHIT</t>
  </si>
  <si>
    <t>C1 HIT BEFORE 09:30, THEN C2 HIT</t>
  </si>
  <si>
    <t>C2 TRADE  TARGET HIT</t>
  </si>
  <si>
    <t>C1 HIT BEFORE 09:30, P1 TRADE NOT TAKEN</t>
  </si>
  <si>
    <t>C1 HIT BEFORE 09:30, C1 REHIT TRADE AGAIN STOPLOSS HIT, C2 TRADED PROFIT</t>
  </si>
  <si>
    <t>P1 HIT BEFORE 09:30,P1 REHIT TRADED PROFIT</t>
  </si>
  <si>
    <t>P1 HIT BEFORE 09:30,NO REHIT TRADED PROFIT</t>
  </si>
  <si>
    <t>C2 TRADED WOULD HAVE HIT TARGET</t>
  </si>
  <si>
    <t>C1 HIT BEFORE 09:30, P1 NOT TRADED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</si>
</sst>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20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2" borderId="2" xfId="0" applyFont="1" applyFill="1" applyBorder="1"/>
    <xf numFmtId="0" fontId="0" fillId="0" borderId="2" xfId="0" applyBorder="1"/>
    <xf numFmtId="14" fontId="5" fillId="3" borderId="1" xfId="0" applyNumberFormat="1" applyFont="1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0" fillId="3" borderId="0" xfId="0" applyFill="1"/>
    <xf numFmtId="0" fontId="0" fillId="3" borderId="2" xfId="0" applyFill="1" applyBorder="1"/>
    <xf numFmtId="14" fontId="5" fillId="4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0" fillId="4" borderId="0" xfId="0" applyFill="1"/>
    <xf numFmtId="9" fontId="0" fillId="4" borderId="0" xfId="1" applyFont="1" applyFill="1"/>
    <xf numFmtId="0" fontId="0" fillId="4" borderId="2" xfId="0" applyFill="1" applyBorder="1"/>
    <xf numFmtId="14" fontId="5" fillId="0" borderId="1" xfId="0" applyNumberFormat="1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0" fillId="0" borderId="0" xfId="0" applyFill="1"/>
    <xf numFmtId="0" fontId="0" fillId="0" borderId="2" xfId="0" applyFill="1" applyBorder="1"/>
    <xf numFmtId="0" fontId="2" fillId="2" borderId="0" xfId="0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9" fontId="0" fillId="0" borderId="0" xfId="1" applyFont="1" applyFill="1"/>
    <xf numFmtId="20" fontId="0" fillId="0" borderId="0" xfId="0" applyNumberFormat="1" applyFill="1"/>
    <xf numFmtId="14" fontId="5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0" fontId="0" fillId="5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19050</xdr:rowOff>
    </xdr:from>
    <xdr:to>
      <xdr:col>27</xdr:col>
      <xdr:colOff>97771</xdr:colOff>
      <xdr:row>81</xdr:row>
      <xdr:rowOff>172722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18052396" cy="9107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M2" sqref="M2"/>
    </sheetView>
  </sheetViews>
  <sheetFormatPr defaultRowHeight="15"/>
  <cols>
    <col min="1" max="1" width="12" bestFit="1" customWidth="1"/>
    <col min="12" max="12" width="13.5703125" bestFit="1" customWidth="1"/>
    <col min="13" max="13" width="12.42578125" bestFit="1" customWidth="1"/>
  </cols>
  <sheetData>
    <row r="1" spans="1:14">
      <c r="B1" t="s">
        <v>4</v>
      </c>
      <c r="C1" t="s">
        <v>1</v>
      </c>
      <c r="D1" t="s">
        <v>2</v>
      </c>
      <c r="E1" t="s">
        <v>3</v>
      </c>
      <c r="F1" t="s">
        <v>14</v>
      </c>
      <c r="G1" t="s">
        <v>12</v>
      </c>
      <c r="H1" t="s">
        <v>6</v>
      </c>
      <c r="I1" t="s">
        <v>8</v>
      </c>
      <c r="J1" t="s">
        <v>11</v>
      </c>
      <c r="K1" t="s">
        <v>5</v>
      </c>
      <c r="L1" t="s">
        <v>9</v>
      </c>
      <c r="M1" t="s">
        <v>10</v>
      </c>
    </row>
    <row r="2" spans="1:14">
      <c r="A2" t="s">
        <v>0</v>
      </c>
      <c r="B2">
        <v>50</v>
      </c>
      <c r="C2">
        <v>7870.9</v>
      </c>
      <c r="D2" s="1">
        <v>0.38819444444444445</v>
      </c>
      <c r="E2" t="s">
        <v>5</v>
      </c>
      <c r="G2">
        <v>200</v>
      </c>
      <c r="H2" t="s">
        <v>7</v>
      </c>
      <c r="I2">
        <v>164</v>
      </c>
      <c r="J2">
        <v>124</v>
      </c>
      <c r="K2">
        <v>204</v>
      </c>
      <c r="L2">
        <f>I2*G2</f>
        <v>32800</v>
      </c>
      <c r="M2">
        <f>(K2*G2)-L2</f>
        <v>8000</v>
      </c>
      <c r="N2" s="2">
        <f>M2/L2</f>
        <v>0.24390243902439024</v>
      </c>
    </row>
    <row r="3" spans="1:14">
      <c r="A3" t="s">
        <v>13</v>
      </c>
      <c r="B3">
        <v>50</v>
      </c>
      <c r="C3">
        <v>7597.05</v>
      </c>
      <c r="D3" s="1">
        <v>0.39374999999999999</v>
      </c>
      <c r="E3" t="s">
        <v>5</v>
      </c>
      <c r="F3">
        <v>7597.05</v>
      </c>
      <c r="G3">
        <v>1</v>
      </c>
      <c r="I3">
        <v>7597.05</v>
      </c>
      <c r="K3">
        <v>7647.5</v>
      </c>
      <c r="L3">
        <f>I3*G3</f>
        <v>7597.05</v>
      </c>
      <c r="M3">
        <f>(K3*G3)-L3</f>
        <v>50.449999999999818</v>
      </c>
      <c r="N3" s="2">
        <f>M3/L3</f>
        <v>6.6407355486668923E-3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S32" sqref="S32"/>
    </sheetView>
  </sheetViews>
  <sheetFormatPr defaultRowHeight="15"/>
  <cols>
    <col min="2" max="2" width="13.140625" bestFit="1" customWidth="1"/>
    <col min="8" max="8" width="10" style="5" bestFit="1" customWidth="1"/>
    <col min="9" max="9" width="5.5703125" bestFit="1" customWidth="1"/>
    <col min="10" max="10" width="9.85546875" bestFit="1" customWidth="1"/>
    <col min="11" max="11" width="11.42578125" bestFit="1" customWidth="1"/>
    <col min="18" max="18" width="13.5703125" bestFit="1" customWidth="1"/>
    <col min="19" max="19" width="12.42578125" bestFit="1" customWidth="1"/>
    <col min="20" max="20" width="10.140625" bestFit="1" customWidth="1"/>
    <col min="21" max="21" width="8.42578125" bestFit="1" customWidth="1"/>
    <col min="22" max="22" width="9.85546875" bestFit="1" customWidth="1"/>
    <col min="24" max="24" width="18.5703125" bestFit="1" customWidth="1"/>
  </cols>
  <sheetData>
    <row r="1" spans="1:24">
      <c r="A1" s="3" t="s">
        <v>29</v>
      </c>
      <c r="B1" s="3" t="s">
        <v>27</v>
      </c>
      <c r="C1" s="3" t="s">
        <v>4</v>
      </c>
      <c r="D1" s="3" t="s">
        <v>16</v>
      </c>
      <c r="E1" s="3" t="s">
        <v>1</v>
      </c>
      <c r="F1" s="3" t="s">
        <v>17</v>
      </c>
      <c r="G1" s="3" t="s">
        <v>18</v>
      </c>
      <c r="H1" s="4" t="s">
        <v>19</v>
      </c>
      <c r="I1" s="3" t="s">
        <v>2</v>
      </c>
      <c r="J1" s="3" t="s">
        <v>3</v>
      </c>
      <c r="K1" s="3" t="s">
        <v>25</v>
      </c>
      <c r="L1" s="3" t="s">
        <v>14</v>
      </c>
      <c r="M1" s="3" t="s">
        <v>12</v>
      </c>
      <c r="N1" s="3" t="s">
        <v>6</v>
      </c>
      <c r="O1" s="3" t="s">
        <v>8</v>
      </c>
      <c r="P1" s="3" t="s">
        <v>5</v>
      </c>
      <c r="Q1" s="3" t="s">
        <v>11</v>
      </c>
      <c r="R1" s="3" t="s">
        <v>9</v>
      </c>
      <c r="S1" s="3" t="s">
        <v>10</v>
      </c>
      <c r="T1" s="3" t="s">
        <v>39</v>
      </c>
      <c r="U1" s="3" t="s">
        <v>5</v>
      </c>
      <c r="V1" s="3" t="s">
        <v>11</v>
      </c>
      <c r="W1" s="3"/>
      <c r="X1" s="3" t="s">
        <v>30</v>
      </c>
    </row>
    <row r="2" spans="1:24">
      <c r="A2">
        <v>1</v>
      </c>
      <c r="B2" t="s">
        <v>15</v>
      </c>
      <c r="C2">
        <v>50</v>
      </c>
      <c r="D2">
        <v>12461.05</v>
      </c>
      <c r="E2">
        <v>12561.6</v>
      </c>
      <c r="F2">
        <v>12659.7</v>
      </c>
      <c r="G2">
        <v>12757.55</v>
      </c>
      <c r="H2" s="5" t="s">
        <v>1</v>
      </c>
      <c r="I2" s="1">
        <v>0.38958333333333334</v>
      </c>
      <c r="J2" t="s">
        <v>5</v>
      </c>
      <c r="K2" s="1">
        <v>0.39583333333333331</v>
      </c>
      <c r="M2">
        <v>75</v>
      </c>
      <c r="N2" t="s">
        <v>20</v>
      </c>
      <c r="O2">
        <v>457</v>
      </c>
      <c r="P2">
        <v>488</v>
      </c>
      <c r="Q2">
        <v>425</v>
      </c>
      <c r="R2">
        <f t="shared" ref="R2:R17" si="0">O2*M2</f>
        <v>34275</v>
      </c>
      <c r="S2">
        <f t="shared" ref="S2:S17" si="1">IF(J2="TARGET",(P2*M2)-R2,(Q2*M2)-R2)</f>
        <v>2325</v>
      </c>
      <c r="T2" s="2">
        <f t="shared" ref="T2:T17" si="2">S2/R2</f>
        <v>6.7833698030634576E-2</v>
      </c>
      <c r="U2">
        <f>IF(OR(H2="C1",H2="C2"),HLOOKUP(H2,$D$1:G3,ROW(),FALSE)+C2,HLOOKUP(H2,$D$1:G3,ROW(),FALSE)-C2)</f>
        <v>12611.6</v>
      </c>
      <c r="V2">
        <f>IF(OR(H2="C1",H2="C2"),HLOOKUP(H2,$D$1:G3,ROW(),FALSE)-C2,HLOOKUP(H2,$D$1:G3,ROW(),FALSE)+C2)</f>
        <v>12511.6</v>
      </c>
    </row>
    <row r="3" spans="1:24">
      <c r="A3">
        <v>2</v>
      </c>
      <c r="B3" t="s">
        <v>13</v>
      </c>
      <c r="C3">
        <v>50</v>
      </c>
      <c r="D3">
        <v>7596.85</v>
      </c>
      <c r="E3">
        <v>7692.3</v>
      </c>
      <c r="F3">
        <v>7793.25</v>
      </c>
      <c r="G3">
        <v>7885</v>
      </c>
      <c r="H3" s="5" t="s">
        <v>17</v>
      </c>
      <c r="I3" s="1">
        <v>0.46111111111111108</v>
      </c>
      <c r="J3" t="s">
        <v>5</v>
      </c>
      <c r="K3" s="1">
        <v>0.55069444444444449</v>
      </c>
      <c r="M3">
        <v>125</v>
      </c>
      <c r="N3" t="s">
        <v>21</v>
      </c>
      <c r="O3">
        <v>246</v>
      </c>
      <c r="P3">
        <v>272</v>
      </c>
      <c r="Q3">
        <v>220</v>
      </c>
      <c r="R3">
        <f t="shared" si="0"/>
        <v>30750</v>
      </c>
      <c r="S3">
        <f t="shared" si="1"/>
        <v>3250</v>
      </c>
      <c r="T3" s="2">
        <f t="shared" si="2"/>
        <v>0.10569105691056911</v>
      </c>
      <c r="U3">
        <f>IF(OR(H3="C1",H3="C2"),HLOOKUP(H3,$D$1:G4,ROW(),FALSE)+C3,HLOOKUP(H3,$D$1:G4,ROW(),FALSE)-C3)</f>
        <v>7743.25</v>
      </c>
      <c r="V3">
        <f>IF(OR(H3="C1",H3="C2"),HLOOKUP(H3,$D$1:G4,ROW(),FALSE)-C3,HLOOKUP(H3,$D$1:G4,ROW(),FALSE)+C3)</f>
        <v>7843.25</v>
      </c>
    </row>
    <row r="4" spans="1:24">
      <c r="A4">
        <v>3</v>
      </c>
      <c r="B4" t="s">
        <v>22</v>
      </c>
      <c r="C4">
        <v>50</v>
      </c>
      <c r="D4">
        <v>13944</v>
      </c>
      <c r="E4">
        <v>14042.2</v>
      </c>
      <c r="F4">
        <v>14146.05</v>
      </c>
      <c r="G4">
        <v>14238.5</v>
      </c>
      <c r="H4" s="5" t="s">
        <v>1</v>
      </c>
      <c r="I4" s="1">
        <v>0.3923611111111111</v>
      </c>
      <c r="J4" t="s">
        <v>5</v>
      </c>
      <c r="K4" s="1">
        <v>0.39444444444444443</v>
      </c>
      <c r="M4">
        <v>100</v>
      </c>
      <c r="N4" t="s">
        <v>20</v>
      </c>
      <c r="O4">
        <v>732</v>
      </c>
      <c r="P4">
        <v>761</v>
      </c>
      <c r="Q4">
        <v>703</v>
      </c>
      <c r="R4">
        <f t="shared" si="0"/>
        <v>73200</v>
      </c>
      <c r="S4">
        <f t="shared" si="1"/>
        <v>2900</v>
      </c>
      <c r="T4" s="2">
        <f t="shared" si="2"/>
        <v>3.9617486338797817E-2</v>
      </c>
      <c r="U4">
        <f>IF(OR(H4="C1",H4="C2"),HLOOKUP(H4,$D$1:G5,ROW(),FALSE)+C4,HLOOKUP(H4,$D$1:G5,ROW(),FALSE)-C4)</f>
        <v>14092.2</v>
      </c>
      <c r="V4">
        <f>IF(OR(H4="C1",H4="C2"),HLOOKUP(H4,$D$1:G5,ROW(),FALSE)-C4,HLOOKUP(H4,$D$1:G5,ROW(),FALSE)+C4)</f>
        <v>13992.2</v>
      </c>
    </row>
    <row r="5" spans="1:24">
      <c r="A5">
        <v>4</v>
      </c>
      <c r="B5" t="s">
        <v>23</v>
      </c>
      <c r="C5">
        <v>50</v>
      </c>
      <c r="D5">
        <v>13154</v>
      </c>
      <c r="E5">
        <v>13248.7</v>
      </c>
      <c r="F5">
        <v>13346.5</v>
      </c>
      <c r="G5">
        <v>13448.3</v>
      </c>
      <c r="H5" s="5" t="s">
        <v>17</v>
      </c>
      <c r="I5" s="1">
        <v>0.38958333333333334</v>
      </c>
      <c r="J5" t="s">
        <v>5</v>
      </c>
      <c r="K5" s="1">
        <v>0.39166666666666666</v>
      </c>
      <c r="M5">
        <v>50</v>
      </c>
      <c r="N5" t="s">
        <v>21</v>
      </c>
      <c r="O5">
        <v>433</v>
      </c>
      <c r="P5">
        <v>448</v>
      </c>
      <c r="Q5">
        <v>396</v>
      </c>
      <c r="R5">
        <f t="shared" si="0"/>
        <v>21650</v>
      </c>
      <c r="S5">
        <f t="shared" si="1"/>
        <v>750</v>
      </c>
      <c r="T5" s="2">
        <f t="shared" si="2"/>
        <v>3.4642032332563508E-2</v>
      </c>
      <c r="U5">
        <f>IF(OR(H5="C1",H5="C2"),HLOOKUP(H5,$D$1:G6,ROW(),FALSE)+C5,HLOOKUP(H5,$D$1:G6,ROW(),FALSE)-C5)</f>
        <v>13296.5</v>
      </c>
      <c r="V5">
        <f>IF(OR(H5="C1",H5="C2"),HLOOKUP(H5,$D$1:G6,ROW(),FALSE)-C5,HLOOKUP(H5,$D$1:G6,ROW(),FALSE)+C5)</f>
        <v>13396.5</v>
      </c>
    </row>
    <row r="6" spans="1:24">
      <c r="A6">
        <v>5</v>
      </c>
      <c r="B6" t="s">
        <v>24</v>
      </c>
      <c r="C6">
        <v>50</v>
      </c>
      <c r="D6">
        <v>6602.1</v>
      </c>
      <c r="E6">
        <v>6694.7</v>
      </c>
      <c r="F6">
        <v>6792.55</v>
      </c>
      <c r="G6">
        <v>6909.7</v>
      </c>
      <c r="H6" s="5" t="s">
        <v>17</v>
      </c>
      <c r="I6" s="1">
        <v>0.39305555555555555</v>
      </c>
      <c r="J6" t="s">
        <v>11</v>
      </c>
      <c r="K6" s="1">
        <v>0.39513888888888887</v>
      </c>
      <c r="M6">
        <v>125</v>
      </c>
      <c r="N6" t="s">
        <v>21</v>
      </c>
      <c r="O6">
        <v>297</v>
      </c>
      <c r="P6">
        <v>317</v>
      </c>
      <c r="Q6">
        <v>277</v>
      </c>
      <c r="R6">
        <f t="shared" si="0"/>
        <v>37125</v>
      </c>
      <c r="S6">
        <f t="shared" si="1"/>
        <v>-2500</v>
      </c>
      <c r="T6" s="2">
        <f t="shared" si="2"/>
        <v>-6.7340067340067339E-2</v>
      </c>
      <c r="U6">
        <f>IF(OR(H6="C1",H6="C2"),HLOOKUP(H6,$D$1:G7,ROW(),FALSE)+C6,HLOOKUP(H6,$D$1:G7,ROW(),FALSE)-C6)</f>
        <v>6742.55</v>
      </c>
      <c r="V6">
        <f>IF(OR(H6="C1",H6="C2"),HLOOKUP(H6,$D$1:G7,ROW(),FALSE)-C6,HLOOKUP(H6,$D$1:G7,ROW(),FALSE)+C6)</f>
        <v>6842.55</v>
      </c>
    </row>
    <row r="7" spans="1:24">
      <c r="A7">
        <v>6</v>
      </c>
      <c r="B7" t="s">
        <v>0</v>
      </c>
      <c r="C7">
        <v>50</v>
      </c>
      <c r="D7">
        <v>7726.55</v>
      </c>
      <c r="E7">
        <v>7821.8</v>
      </c>
      <c r="F7">
        <v>7920.9</v>
      </c>
      <c r="G7">
        <v>8019.35</v>
      </c>
      <c r="H7" s="5" t="s">
        <v>1</v>
      </c>
      <c r="I7" s="1">
        <v>0.4201388888888889</v>
      </c>
      <c r="J7" t="s">
        <v>5</v>
      </c>
      <c r="K7" s="1">
        <v>0.45763888888888887</v>
      </c>
      <c r="M7">
        <v>200</v>
      </c>
      <c r="N7" t="s">
        <v>20</v>
      </c>
      <c r="O7">
        <v>437</v>
      </c>
      <c r="P7">
        <v>467</v>
      </c>
      <c r="Q7">
        <v>407</v>
      </c>
      <c r="R7">
        <f t="shared" si="0"/>
        <v>87400</v>
      </c>
      <c r="S7">
        <f t="shared" si="1"/>
        <v>6000</v>
      </c>
      <c r="T7" s="2">
        <f t="shared" si="2"/>
        <v>6.8649885583524028E-2</v>
      </c>
      <c r="U7">
        <f>IF(OR(H7="C1",H7="C2"),HLOOKUP(H7,$D$1:G8,ROW(),FALSE)+C7,HLOOKUP(H7,$D$1:G8,ROW(),FALSE)-C7)</f>
        <v>7871.8</v>
      </c>
      <c r="V7">
        <f>IF(OR(H7="C1",H7="C2"),HLOOKUP(H7,$D$1:G8,ROW(),FALSE)-C7,HLOOKUP(H7,$D$1:G8,ROW(),FALSE)+C7)</f>
        <v>7771.8</v>
      </c>
    </row>
    <row r="8" spans="1:24">
      <c r="A8">
        <v>7</v>
      </c>
      <c r="B8" t="s">
        <v>26</v>
      </c>
      <c r="C8">
        <v>50</v>
      </c>
      <c r="D8">
        <v>11957.3</v>
      </c>
      <c r="E8">
        <v>12056.85</v>
      </c>
      <c r="F8">
        <v>12151.1</v>
      </c>
      <c r="G8">
        <v>12248.9</v>
      </c>
      <c r="H8" s="5" t="s">
        <v>1</v>
      </c>
      <c r="I8" s="1">
        <v>0.39027777777777778</v>
      </c>
      <c r="J8" t="s">
        <v>5</v>
      </c>
      <c r="K8" s="1">
        <v>0.4055555555555555</v>
      </c>
      <c r="M8">
        <v>100</v>
      </c>
      <c r="N8" t="s">
        <v>20</v>
      </c>
      <c r="O8">
        <v>467</v>
      </c>
      <c r="P8">
        <v>499</v>
      </c>
      <c r="Q8">
        <v>436</v>
      </c>
      <c r="R8">
        <f t="shared" si="0"/>
        <v>46700</v>
      </c>
      <c r="S8">
        <f t="shared" si="1"/>
        <v>3200</v>
      </c>
      <c r="T8" s="2">
        <f t="shared" si="2"/>
        <v>6.852248394004283E-2</v>
      </c>
      <c r="U8">
        <f>IF(OR(H8="C1",H8="C2"),HLOOKUP(H8,$D$1:G9,ROW(),FALSE)+C8,HLOOKUP(H8,$D$1:G9,ROW(),FALSE)-C8)</f>
        <v>12106.85</v>
      </c>
      <c r="V8">
        <f>IF(OR(H8="C1",H8="C2"),HLOOKUP(H8,$D$1:G9,ROW(),FALSE)-C8,HLOOKUP(H8,$D$1:G9,ROW(),FALSE)+C8)</f>
        <v>12006.85</v>
      </c>
    </row>
    <row r="9" spans="1:24">
      <c r="A9">
        <v>8</v>
      </c>
      <c r="B9" t="s">
        <v>28</v>
      </c>
      <c r="C9">
        <v>25</v>
      </c>
      <c r="D9">
        <v>3194.5</v>
      </c>
      <c r="E9">
        <v>3245.25</v>
      </c>
      <c r="F9">
        <v>3291.45</v>
      </c>
      <c r="G9">
        <v>3343.45</v>
      </c>
      <c r="H9" s="5" t="s">
        <v>1</v>
      </c>
      <c r="I9" s="1">
        <v>0.39374999999999999</v>
      </c>
      <c r="J9" t="s">
        <v>5</v>
      </c>
      <c r="K9" s="1">
        <v>0.41319444444444442</v>
      </c>
      <c r="M9">
        <v>225</v>
      </c>
      <c r="N9" t="s">
        <v>20</v>
      </c>
      <c r="O9">
        <v>170</v>
      </c>
      <c r="P9">
        <v>184</v>
      </c>
      <c r="Q9">
        <v>155</v>
      </c>
      <c r="R9">
        <f t="shared" si="0"/>
        <v>38250</v>
      </c>
      <c r="S9">
        <f t="shared" si="1"/>
        <v>3150</v>
      </c>
      <c r="T9" s="2">
        <f t="shared" si="2"/>
        <v>8.2352941176470587E-2</v>
      </c>
      <c r="U9">
        <f>IF(OR(H9="C1",H9="C2"),HLOOKUP(H9,$D$1:G10,ROW(),FALSE)+C9,HLOOKUP(H9,$D$1:G10,ROW(),FALSE)-C9)</f>
        <v>3270.25</v>
      </c>
      <c r="V9">
        <f>IF(OR(H9="C1",H9="C2"),HLOOKUP(H9,$D$1:G10,ROW(),FALSE)-C9,HLOOKUP(H9,$D$1:G10,ROW(),FALSE)+C9)</f>
        <v>3220.25</v>
      </c>
      <c r="X9" t="s">
        <v>31</v>
      </c>
    </row>
    <row r="10" spans="1:24">
      <c r="A10">
        <v>9</v>
      </c>
      <c r="B10" t="s">
        <v>32</v>
      </c>
      <c r="C10">
        <v>25</v>
      </c>
      <c r="D10">
        <v>4387.8</v>
      </c>
      <c r="E10">
        <v>4434.95</v>
      </c>
      <c r="F10">
        <v>4488.3</v>
      </c>
      <c r="G10">
        <v>4535.25</v>
      </c>
      <c r="H10" s="5" t="s">
        <v>17</v>
      </c>
      <c r="I10" s="1">
        <v>0.38958333333333334</v>
      </c>
      <c r="J10" t="s">
        <v>5</v>
      </c>
      <c r="K10" s="1">
        <v>0.39583333333333331</v>
      </c>
      <c r="M10">
        <v>150</v>
      </c>
      <c r="N10" t="s">
        <v>21</v>
      </c>
      <c r="O10">
        <v>140</v>
      </c>
      <c r="P10">
        <v>152</v>
      </c>
      <c r="Q10">
        <v>127</v>
      </c>
      <c r="R10">
        <f t="shared" si="0"/>
        <v>21000</v>
      </c>
      <c r="S10">
        <f t="shared" si="1"/>
        <v>1800</v>
      </c>
      <c r="T10" s="2">
        <f t="shared" si="2"/>
        <v>8.5714285714285715E-2</v>
      </c>
      <c r="U10">
        <f>IF(OR(H10="C1",H10="C2"),HLOOKUP(H10,$D$1:G11,ROW(),FALSE)+C10,HLOOKUP(H10,$D$1:G11,ROW(),FALSE)-C10)</f>
        <v>4463.3</v>
      </c>
      <c r="V10">
        <f>IF(OR(H10="C1",H10="C2"),HLOOKUP(H10,$D$1:G11,ROW(),FALSE)-C10,HLOOKUP(H10,$D$1:G11,ROW(),FALSE)+C10)</f>
        <v>4513.3</v>
      </c>
    </row>
    <row r="11" spans="1:24">
      <c r="A11">
        <v>10</v>
      </c>
      <c r="B11" t="s">
        <v>33</v>
      </c>
      <c r="C11">
        <v>25</v>
      </c>
      <c r="D11">
        <v>3103.85</v>
      </c>
      <c r="E11">
        <v>3151.15</v>
      </c>
      <c r="F11">
        <v>3198.85</v>
      </c>
      <c r="G11">
        <v>3245.55</v>
      </c>
      <c r="H11" s="5" t="s">
        <v>17</v>
      </c>
      <c r="I11" s="1">
        <v>0.41180555555555554</v>
      </c>
      <c r="J11" t="s">
        <v>5</v>
      </c>
      <c r="K11" s="1">
        <v>0.41805555555555557</v>
      </c>
      <c r="M11">
        <v>350</v>
      </c>
      <c r="N11" t="s">
        <v>21</v>
      </c>
      <c r="O11">
        <v>108</v>
      </c>
      <c r="P11">
        <v>122</v>
      </c>
      <c r="Q11">
        <v>94</v>
      </c>
      <c r="R11">
        <f t="shared" si="0"/>
        <v>37800</v>
      </c>
      <c r="S11">
        <f t="shared" si="1"/>
        <v>4900</v>
      </c>
      <c r="T11" s="2">
        <f t="shared" si="2"/>
        <v>0.12962962962962962</v>
      </c>
      <c r="U11">
        <f>IF(OR(H11="C1",H11="C2"),HLOOKUP(H11,$D$1:G12,ROW(),FALSE)+C11,HLOOKUP(H11,$D$1:G12,ROW(),FALSE)-C11)</f>
        <v>3173.85</v>
      </c>
      <c r="V11">
        <f>IF(OR(H11="C1",H11="C2"),HLOOKUP(H11,$D$1:G12,ROW(),FALSE)-C11,HLOOKUP(H11,$D$1:G12,ROW(),FALSE)+C11)</f>
        <v>3223.85</v>
      </c>
    </row>
    <row r="12" spans="1:24">
      <c r="A12">
        <v>11</v>
      </c>
      <c r="B12" t="s">
        <v>34</v>
      </c>
      <c r="C12">
        <v>10</v>
      </c>
      <c r="D12">
        <v>1717.1</v>
      </c>
      <c r="E12">
        <v>1735.6</v>
      </c>
      <c r="F12">
        <v>1755.65</v>
      </c>
      <c r="G12">
        <v>1775.45</v>
      </c>
      <c r="H12" s="5" t="s">
        <v>1</v>
      </c>
      <c r="I12" s="1">
        <v>0.39583333333333331</v>
      </c>
      <c r="J12" t="s">
        <v>5</v>
      </c>
      <c r="K12" s="1">
        <v>0.41597222222222219</v>
      </c>
      <c r="M12">
        <v>475</v>
      </c>
      <c r="N12" t="s">
        <v>20</v>
      </c>
      <c r="O12">
        <v>75</v>
      </c>
      <c r="P12">
        <v>81.8</v>
      </c>
      <c r="Q12">
        <v>68.31</v>
      </c>
      <c r="R12">
        <f t="shared" si="0"/>
        <v>35625</v>
      </c>
      <c r="S12">
        <f t="shared" si="1"/>
        <v>3230</v>
      </c>
      <c r="T12" s="2">
        <f t="shared" si="2"/>
        <v>9.0666666666666673E-2</v>
      </c>
      <c r="U12">
        <f>IF(OR(H12="C1",H12="C2"),HLOOKUP(H12,$D$1:G13,ROW(),FALSE)+C12,HLOOKUP(H12,$D$1:G13,ROW(),FALSE)-C12)</f>
        <v>1745.6</v>
      </c>
      <c r="V12">
        <f>IF(OR(H12="C1",H12="C2"),HLOOKUP(H12,$D$1:G13,ROW(),FALSE)-C12,HLOOKUP(H12,$D$1:G13,ROW(),FALSE)+C12)</f>
        <v>1725.6</v>
      </c>
    </row>
    <row r="13" spans="1:24">
      <c r="A13">
        <v>12</v>
      </c>
      <c r="B13" t="s">
        <v>35</v>
      </c>
      <c r="C13">
        <v>10</v>
      </c>
      <c r="D13">
        <v>1787.15</v>
      </c>
      <c r="E13">
        <v>1806.55</v>
      </c>
      <c r="F13">
        <v>1826.45</v>
      </c>
      <c r="G13">
        <v>1845.75</v>
      </c>
      <c r="H13" s="5" t="s">
        <v>17</v>
      </c>
      <c r="I13" s="1">
        <v>0.39097222222222222</v>
      </c>
      <c r="J13" t="s">
        <v>5</v>
      </c>
      <c r="K13" s="1">
        <v>0.40833333333333338</v>
      </c>
      <c r="M13">
        <v>350</v>
      </c>
      <c r="N13" t="s">
        <v>21</v>
      </c>
      <c r="O13">
        <v>69.650000000000006</v>
      </c>
      <c r="P13">
        <v>75.900000000000006</v>
      </c>
      <c r="Q13">
        <v>63.4</v>
      </c>
      <c r="R13">
        <f t="shared" si="0"/>
        <v>24377.500000000004</v>
      </c>
      <c r="S13">
        <f t="shared" si="1"/>
        <v>2187.5</v>
      </c>
      <c r="T13" s="2">
        <f t="shared" si="2"/>
        <v>8.9734386216798259E-2</v>
      </c>
      <c r="U13">
        <f>IF(OR(H13="C1",H13="C2"),HLOOKUP(H13,$D$1:G14,ROW(),FALSE)+C13,HLOOKUP(H13,$D$1:G14,ROW(),FALSE)-C13)</f>
        <v>1816.45</v>
      </c>
      <c r="V13">
        <f>IF(OR(H13="C1",H13="C2"),HLOOKUP(H13,$D$1:G14,ROW(),FALSE)-C13,HLOOKUP(H13,$D$1:G14,ROW(),FALSE)+C13)</f>
        <v>1836.45</v>
      </c>
    </row>
    <row r="14" spans="1:24">
      <c r="A14">
        <v>13</v>
      </c>
      <c r="B14" t="s">
        <v>36</v>
      </c>
      <c r="C14">
        <v>10</v>
      </c>
      <c r="D14">
        <v>2944.65</v>
      </c>
      <c r="E14">
        <v>2963.4</v>
      </c>
      <c r="F14">
        <v>2983.3</v>
      </c>
      <c r="G14">
        <v>3003.75</v>
      </c>
      <c r="H14" s="5" t="s">
        <v>17</v>
      </c>
      <c r="I14" s="1">
        <v>0.39097222222222222</v>
      </c>
      <c r="J14" t="s">
        <v>5</v>
      </c>
      <c r="K14" s="1">
        <v>0.39652777777777781</v>
      </c>
      <c r="M14">
        <v>300</v>
      </c>
      <c r="N14" t="s">
        <v>21</v>
      </c>
      <c r="O14">
        <v>66.2</v>
      </c>
      <c r="P14">
        <v>70.95</v>
      </c>
      <c r="Q14">
        <v>61.5</v>
      </c>
      <c r="R14">
        <f t="shared" si="0"/>
        <v>19860</v>
      </c>
      <c r="S14">
        <f t="shared" si="1"/>
        <v>1425</v>
      </c>
      <c r="T14" s="2">
        <f t="shared" si="2"/>
        <v>7.175226586102719E-2</v>
      </c>
      <c r="U14">
        <f>IF(OR(H14="C1",H14="C2"),HLOOKUP(H14,$D$1:G15,ROW(),FALSE)+C14,HLOOKUP(H14,$D$1:G15,ROW(),FALSE)-C14)</f>
        <v>2973.3</v>
      </c>
      <c r="V14">
        <f>IF(OR(H14="C1",H14="C2"),HLOOKUP(H14,$D$1:G15,ROW(),FALSE)-C14,HLOOKUP(H14,$D$1:G15,ROW(),FALSE)+C14)</f>
        <v>2993.3</v>
      </c>
    </row>
    <row r="15" spans="1:24">
      <c r="A15">
        <v>14</v>
      </c>
      <c r="B15" t="s">
        <v>37</v>
      </c>
      <c r="C15">
        <v>10</v>
      </c>
      <c r="D15">
        <v>1932.35</v>
      </c>
      <c r="E15">
        <v>1952.7</v>
      </c>
      <c r="F15">
        <v>1973.15</v>
      </c>
      <c r="G15">
        <v>1993.7</v>
      </c>
      <c r="H15" s="5" t="s">
        <v>17</v>
      </c>
      <c r="I15" s="1">
        <v>0.39583333333333331</v>
      </c>
      <c r="J15" t="s">
        <v>5</v>
      </c>
      <c r="K15" s="1">
        <v>0.3979166666666667</v>
      </c>
      <c r="M15">
        <v>400</v>
      </c>
      <c r="N15" t="s">
        <v>21</v>
      </c>
      <c r="O15">
        <v>72</v>
      </c>
      <c r="P15">
        <v>78.75</v>
      </c>
      <c r="Q15">
        <v>65.66</v>
      </c>
      <c r="R15">
        <f t="shared" si="0"/>
        <v>28800</v>
      </c>
      <c r="S15">
        <f t="shared" si="1"/>
        <v>2700</v>
      </c>
      <c r="T15" s="2">
        <f t="shared" si="2"/>
        <v>9.375E-2</v>
      </c>
      <c r="U15">
        <f>IF(OR(H15="C1",H15="C2"),HLOOKUP(H15,$D$1:G16,ROW(),FALSE)+C15,HLOOKUP(H15,$D$1:G16,ROW(),FALSE)-C15)</f>
        <v>1963.15</v>
      </c>
      <c r="V15">
        <f>IF(OR(H15="C1",H15="C2"),HLOOKUP(H15,$D$1:G16,ROW(),FALSE)-C15,HLOOKUP(H15,$D$1:G16,ROW(),FALSE)+C15)</f>
        <v>1983.15</v>
      </c>
    </row>
    <row r="16" spans="1:24">
      <c r="A16">
        <v>15</v>
      </c>
      <c r="B16" t="s">
        <v>38</v>
      </c>
      <c r="C16">
        <v>10</v>
      </c>
      <c r="D16">
        <v>1875.2</v>
      </c>
      <c r="E16">
        <v>1894.75</v>
      </c>
      <c r="F16">
        <v>1914.55</v>
      </c>
      <c r="G16">
        <v>1933.35</v>
      </c>
      <c r="H16" s="5" t="s">
        <v>1</v>
      </c>
      <c r="I16" s="1">
        <v>0.41597222222222219</v>
      </c>
      <c r="J16" t="s">
        <v>11</v>
      </c>
      <c r="K16" s="1">
        <v>0.4604166666666667</v>
      </c>
      <c r="M16">
        <v>400</v>
      </c>
      <c r="N16" t="s">
        <v>20</v>
      </c>
      <c r="O16">
        <v>75</v>
      </c>
      <c r="P16">
        <v>81.599999999999994</v>
      </c>
      <c r="Q16">
        <v>68.5</v>
      </c>
      <c r="R16">
        <f t="shared" si="0"/>
        <v>30000</v>
      </c>
      <c r="S16">
        <f t="shared" si="1"/>
        <v>-2600</v>
      </c>
      <c r="T16" s="2">
        <f t="shared" si="2"/>
        <v>-8.666666666666667E-2</v>
      </c>
      <c r="U16">
        <f>IF(OR(H16="C1",H16="C2"),HLOOKUP(H16,$D$1:G17,ROW(),FALSE)+C16,HLOOKUP(H16,$D$1:G17,ROW(),FALSE)-C16)</f>
        <v>1904.75</v>
      </c>
      <c r="V16">
        <f>IF(OR(H16="C1",H16="C2"),HLOOKUP(H16,$D$1:G17,ROW(),FALSE)-C16,HLOOKUP(H16,$D$1:G17,ROW(),FALSE)+C16)</f>
        <v>1884.75</v>
      </c>
    </row>
    <row r="17" spans="1:25">
      <c r="A17">
        <v>16</v>
      </c>
      <c r="B17" t="s">
        <v>40</v>
      </c>
      <c r="C17">
        <v>10</v>
      </c>
      <c r="D17">
        <v>2966.3</v>
      </c>
      <c r="E17">
        <v>2986</v>
      </c>
      <c r="F17">
        <v>3005.45</v>
      </c>
      <c r="G17">
        <v>3024.45</v>
      </c>
      <c r="H17" s="5" t="s">
        <v>1</v>
      </c>
      <c r="I17" s="1">
        <v>0.39652777777777781</v>
      </c>
      <c r="J17" t="s">
        <v>5</v>
      </c>
      <c r="K17" s="1">
        <v>0.42569444444444443</v>
      </c>
      <c r="M17">
        <v>250</v>
      </c>
      <c r="N17" t="s">
        <v>20</v>
      </c>
      <c r="O17">
        <v>92.2</v>
      </c>
      <c r="P17">
        <v>97.8</v>
      </c>
      <c r="R17">
        <f t="shared" si="0"/>
        <v>23050</v>
      </c>
      <c r="S17">
        <f t="shared" si="1"/>
        <v>1400</v>
      </c>
      <c r="T17" s="2">
        <f t="shared" si="2"/>
        <v>6.0737527114967459E-2</v>
      </c>
      <c r="U17">
        <f>IF(OR(H17="C1",H17="C2"),HLOOKUP(H17,$D$1:G18,ROW(),FALSE)+C17,HLOOKUP(H17,$D$1:G18,ROW(),FALSE)-C17)</f>
        <v>2996</v>
      </c>
      <c r="V17">
        <f>IF(OR(H17="C1",H17="C2"),HLOOKUP(H17,$D$1:G18,ROW(),FALSE)-C17,HLOOKUP(H17,$D$1:G18,ROW(),FALSE)+C17)</f>
        <v>2976</v>
      </c>
    </row>
    <row r="18" spans="1:25">
      <c r="A18">
        <v>17</v>
      </c>
      <c r="I18" s="1"/>
      <c r="K18" s="1"/>
      <c r="U18" t="e">
        <f>IF(OR(H18="C1",H18="C2"),HLOOKUP(H18,$D$1:G19,ROW(),FALSE)+C18,HLOOKUP(H18,$D$1:G19,ROW(),FALSE)-C18)</f>
        <v>#N/A</v>
      </c>
      <c r="V18" t="e">
        <f>IF(OR(H18="C1",H18="C2"),HLOOKUP(H18,$D$1:G19,ROW(),FALSE)-C18,HLOOKUP(H18,$D$1:G19,ROW(),FALSE)+C18)</f>
        <v>#N/A</v>
      </c>
    </row>
    <row r="19" spans="1:25">
      <c r="A19">
        <v>18</v>
      </c>
    </row>
    <row r="20" spans="1:25">
      <c r="X20" s="6">
        <v>7269.2</v>
      </c>
    </row>
    <row r="21" spans="1:25">
      <c r="X21">
        <v>25</v>
      </c>
    </row>
    <row r="22" spans="1:25">
      <c r="X22">
        <f>X20+X21</f>
        <v>7294.2</v>
      </c>
      <c r="Y22">
        <v>267</v>
      </c>
    </row>
    <row r="25" spans="1:25">
      <c r="S25" s="6">
        <v>3001.7</v>
      </c>
      <c r="X25">
        <f>X20-X21</f>
        <v>7244.2</v>
      </c>
      <c r="Y25">
        <v>237</v>
      </c>
    </row>
    <row r="26" spans="1:25">
      <c r="S26">
        <v>10</v>
      </c>
    </row>
    <row r="27" spans="1:25">
      <c r="S27">
        <f>S25+S26</f>
        <v>3011.7</v>
      </c>
      <c r="T27">
        <f>S25-S26</f>
        <v>2991.7</v>
      </c>
    </row>
    <row r="29" spans="1:25">
      <c r="S29">
        <v>98</v>
      </c>
      <c r="T29">
        <v>84</v>
      </c>
    </row>
    <row r="32" spans="1:25">
      <c r="R32" t="s">
        <v>41</v>
      </c>
      <c r="S32" s="7">
        <v>491.2</v>
      </c>
      <c r="T32">
        <v>5</v>
      </c>
      <c r="U32">
        <f>S32-T32</f>
        <v>486.2</v>
      </c>
    </row>
    <row r="33" spans="21:21">
      <c r="U33">
        <f>S32+T32</f>
        <v>496.2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95"/>
  <sheetViews>
    <sheetView workbookViewId="0">
      <selection activeCell="E8" sqref="E8"/>
    </sheetView>
  </sheetViews>
  <sheetFormatPr defaultRowHeight="15"/>
  <cols>
    <col min="2" max="2" width="13.140625" bestFit="1" customWidth="1"/>
    <col min="8" max="8" width="10" style="5" bestFit="1" customWidth="1"/>
    <col min="9" max="9" width="5.5703125" bestFit="1" customWidth="1"/>
    <col min="10" max="10" width="9.85546875" bestFit="1" customWidth="1"/>
    <col min="11" max="11" width="11.42578125" bestFit="1" customWidth="1"/>
    <col min="18" max="18" width="13.5703125" bestFit="1" customWidth="1"/>
    <col min="19" max="19" width="12.42578125" bestFit="1" customWidth="1"/>
    <col min="20" max="20" width="10.140625" bestFit="1" customWidth="1"/>
    <col min="21" max="21" width="8.42578125" bestFit="1" customWidth="1"/>
    <col min="22" max="22" width="9.85546875" bestFit="1" customWidth="1"/>
    <col min="24" max="24" width="18.5703125" bestFit="1" customWidth="1"/>
    <col min="25" max="25" width="10" style="5" bestFit="1" customWidth="1"/>
    <col min="26" max="26" width="5.5703125" bestFit="1" customWidth="1"/>
    <col min="27" max="27" width="9.85546875" bestFit="1" customWidth="1"/>
    <col min="28" max="28" width="11.42578125" bestFit="1" customWidth="1"/>
    <col min="35" max="35" width="13.5703125" bestFit="1" customWidth="1"/>
    <col min="36" max="36" width="12.42578125" bestFit="1" customWidth="1"/>
    <col min="37" max="37" width="10.140625" bestFit="1" customWidth="1"/>
    <col min="38" max="38" width="8.42578125" bestFit="1" customWidth="1"/>
    <col min="39" max="39" width="9.85546875" bestFit="1" customWidth="1"/>
  </cols>
  <sheetData>
    <row r="1" spans="1:39">
      <c r="A1" s="3" t="s">
        <v>29</v>
      </c>
      <c r="B1" s="3" t="s">
        <v>27</v>
      </c>
      <c r="C1" s="3" t="s">
        <v>4</v>
      </c>
      <c r="D1" s="3" t="s">
        <v>16</v>
      </c>
      <c r="E1" s="3" t="s">
        <v>1</v>
      </c>
      <c r="F1" s="3" t="s">
        <v>17</v>
      </c>
      <c r="G1" s="3" t="s">
        <v>18</v>
      </c>
      <c r="H1" s="4" t="s">
        <v>19</v>
      </c>
      <c r="I1" s="3" t="s">
        <v>2</v>
      </c>
      <c r="J1" s="3" t="s">
        <v>3</v>
      </c>
      <c r="K1" s="3" t="s">
        <v>25</v>
      </c>
      <c r="L1" s="3" t="s">
        <v>14</v>
      </c>
      <c r="M1" s="3" t="s">
        <v>12</v>
      </c>
      <c r="N1" s="3" t="s">
        <v>6</v>
      </c>
      <c r="O1" s="3" t="s">
        <v>8</v>
      </c>
      <c r="P1" s="3" t="s">
        <v>5</v>
      </c>
      <c r="Q1" s="3" t="s">
        <v>11</v>
      </c>
      <c r="R1" s="3" t="s">
        <v>9</v>
      </c>
      <c r="S1" s="3" t="s">
        <v>10</v>
      </c>
      <c r="T1" s="3" t="s">
        <v>39</v>
      </c>
      <c r="U1" s="3" t="s">
        <v>5</v>
      </c>
      <c r="V1" s="3" t="s">
        <v>11</v>
      </c>
      <c r="W1" s="3"/>
      <c r="X1" s="3" t="s">
        <v>30</v>
      </c>
      <c r="Y1" s="4" t="s">
        <v>19</v>
      </c>
      <c r="Z1" s="3" t="s">
        <v>2</v>
      </c>
      <c r="AA1" s="3" t="s">
        <v>3</v>
      </c>
      <c r="AB1" s="3" t="s">
        <v>25</v>
      </c>
      <c r="AC1" s="3" t="s">
        <v>14</v>
      </c>
      <c r="AD1" s="3" t="s">
        <v>12</v>
      </c>
      <c r="AE1" s="3" t="s">
        <v>6</v>
      </c>
      <c r="AF1" s="3" t="s">
        <v>8</v>
      </c>
      <c r="AG1" s="3" t="s">
        <v>5</v>
      </c>
      <c r="AH1" s="3" t="s">
        <v>11</v>
      </c>
      <c r="AI1" s="3" t="s">
        <v>9</v>
      </c>
      <c r="AJ1" s="3" t="s">
        <v>10</v>
      </c>
      <c r="AK1" s="3" t="s">
        <v>39</v>
      </c>
      <c r="AL1" s="3" t="s">
        <v>5</v>
      </c>
      <c r="AM1" s="3" t="s">
        <v>11</v>
      </c>
    </row>
    <row r="2" spans="1:39">
      <c r="A2">
        <v>1</v>
      </c>
      <c r="B2" t="s">
        <v>50</v>
      </c>
      <c r="C2">
        <v>50</v>
      </c>
      <c r="D2">
        <v>12457.75</v>
      </c>
      <c r="E2">
        <v>12554.1</v>
      </c>
      <c r="F2">
        <v>12655.8</v>
      </c>
      <c r="G2">
        <v>12747.15</v>
      </c>
      <c r="I2" s="1"/>
      <c r="K2" s="1"/>
      <c r="R2">
        <f t="shared" ref="R2:R17" si="0">O2*M2</f>
        <v>0</v>
      </c>
      <c r="S2">
        <f t="shared" ref="S2:S17" si="1">IF(J2="TARGET",(P2*M2)-R2,(Q2*M2)-R2)</f>
        <v>0</v>
      </c>
      <c r="T2" s="2" t="e">
        <f t="shared" ref="T2:T17" si="2">S2/R2</f>
        <v>#DIV/0!</v>
      </c>
      <c r="U2" t="e">
        <f>IF(OR(H2="C1",H2="C2"),HLOOKUP(H2,$D$1:G3,ROW(),FALSE)+C2,HLOOKUP(H2,$D$1:G3,ROW(),FALSE)-C2)</f>
        <v>#N/A</v>
      </c>
      <c r="V2" t="e">
        <f>IF(OR(H2="C1",H2="C2"),HLOOKUP(H2,$D$1:G3,ROW(),FALSE)-C2,HLOOKUP(H2,$D$1:G3,ROW(),FALSE)+C2)</f>
        <v>#N/A</v>
      </c>
      <c r="X2" t="s">
        <v>128</v>
      </c>
      <c r="Z2" s="1"/>
      <c r="AB2" s="1"/>
      <c r="AI2">
        <f t="shared" ref="AI2:AI17" si="3">AF2*AD2</f>
        <v>0</v>
      </c>
      <c r="AJ2">
        <f t="shared" ref="AJ2:AJ17" si="4">IF(AA2="TARGET",(AG2*AD2)-AI2,(AH2*AD2)-AI2)</f>
        <v>0</v>
      </c>
      <c r="AK2" s="2" t="e">
        <f t="shared" ref="AK2:AK17" si="5">AJ2/AI2</f>
        <v>#DIV/0!</v>
      </c>
      <c r="AL2" t="e">
        <f>IF(OR(Y2="C1",Y2="C2"),HLOOKUP(Y2,$D$1:X3,ROW(),FALSE)+T2,HLOOKUP(Y2,$D$1:X3,ROW(),FALSE)-T2)</f>
        <v>#N/A</v>
      </c>
      <c r="AM2" t="e">
        <f>IF(OR(Y2="C1",Y2="C2"),HLOOKUP(Y2,$D$1:X3,ROW(),FALSE)-T2,HLOOKUP(Y2,$D$1:X3,ROW(),FALSE)+T2)</f>
        <v>#N/A</v>
      </c>
    </row>
    <row r="3" spans="1:39">
      <c r="A3">
        <v>2</v>
      </c>
      <c r="B3" t="s">
        <v>13</v>
      </c>
      <c r="C3">
        <v>50</v>
      </c>
      <c r="D3">
        <v>7587.8</v>
      </c>
      <c r="E3">
        <v>7684.75</v>
      </c>
      <c r="F3">
        <v>7783.2</v>
      </c>
      <c r="G3">
        <v>7880.6</v>
      </c>
      <c r="H3" s="5" t="s">
        <v>17</v>
      </c>
      <c r="I3" s="1">
        <v>0.44791666666666669</v>
      </c>
      <c r="J3" t="s">
        <v>5</v>
      </c>
      <c r="K3" s="1">
        <v>0.5625</v>
      </c>
      <c r="M3">
        <v>125</v>
      </c>
      <c r="N3" t="s">
        <v>21</v>
      </c>
      <c r="O3">
        <v>268.14999999999998</v>
      </c>
      <c r="P3">
        <v>295.60000000000002</v>
      </c>
      <c r="R3">
        <f t="shared" si="0"/>
        <v>33518.75</v>
      </c>
      <c r="S3">
        <f t="shared" si="1"/>
        <v>3431.25</v>
      </c>
      <c r="T3" s="2">
        <f t="shared" si="2"/>
        <v>0.10236807756852508</v>
      </c>
      <c r="U3">
        <f>IF(OR(H3="C1",H3="C2"),HLOOKUP(H3,$D$1:G4,ROW(),FALSE)+C3,HLOOKUP(H3,$D$1:G4,ROW(),FALSE)-C3)</f>
        <v>7733.2</v>
      </c>
      <c r="V3">
        <f>IF(OR(H3="C1",H3="C2"),HLOOKUP(H3,$D$1:G4,ROW(),FALSE)-C3,HLOOKUP(H3,$D$1:G4,ROW(),FALSE)+C3)</f>
        <v>7833.2</v>
      </c>
      <c r="X3" t="s">
        <v>129</v>
      </c>
      <c r="Y3" s="5" t="s">
        <v>17</v>
      </c>
      <c r="Z3" s="1">
        <v>0.625</v>
      </c>
      <c r="AA3" t="s">
        <v>5</v>
      </c>
      <c r="AB3" s="1">
        <v>0.5625</v>
      </c>
      <c r="AD3">
        <v>125</v>
      </c>
      <c r="AE3" t="s">
        <v>21</v>
      </c>
      <c r="AF3">
        <v>268.14999999999998</v>
      </c>
      <c r="AG3">
        <v>295.60000000000002</v>
      </c>
      <c r="AI3">
        <f t="shared" si="3"/>
        <v>33518.75</v>
      </c>
      <c r="AJ3">
        <f t="shared" si="4"/>
        <v>3431.25</v>
      </c>
      <c r="AK3" s="2">
        <f t="shared" si="5"/>
        <v>0.10236807756852508</v>
      </c>
      <c r="AL3">
        <f>IF(OR(Y3="C1",Y3="C2"),HLOOKUP(Y3,$D$1:X4,ROW(),FALSE)+T3,HLOOKUP(Y3,$D$1:X4,ROW(),FALSE)-T3)</f>
        <v>7783.097631922431</v>
      </c>
      <c r="AM3">
        <f>IF(OR(Y3="C1",Y3="C2"),HLOOKUP(Y3,$D$1:X4,ROW(),FALSE)-T3,HLOOKUP(Y3,$D$1:X4,ROW(),FALSE)+T3)</f>
        <v>7783.3023680775686</v>
      </c>
    </row>
    <row r="4" spans="1:39">
      <c r="A4">
        <v>3</v>
      </c>
      <c r="B4" t="s">
        <v>71</v>
      </c>
      <c r="C4">
        <v>50</v>
      </c>
      <c r="D4">
        <v>6613.25</v>
      </c>
      <c r="E4">
        <v>6802.7</v>
      </c>
      <c r="F4">
        <v>6907.55</v>
      </c>
      <c r="G4">
        <v>7005.1</v>
      </c>
      <c r="H4" s="5" t="s">
        <v>18</v>
      </c>
      <c r="I4" s="1">
        <v>0.43958333333333338</v>
      </c>
      <c r="J4" t="s">
        <v>5</v>
      </c>
      <c r="K4" s="1">
        <v>0.43333333333333335</v>
      </c>
      <c r="M4">
        <v>150</v>
      </c>
      <c r="N4" t="s">
        <v>21</v>
      </c>
      <c r="O4">
        <v>375.5</v>
      </c>
      <c r="P4">
        <v>405.1</v>
      </c>
      <c r="R4">
        <f t="shared" si="0"/>
        <v>56325</v>
      </c>
      <c r="S4">
        <f t="shared" si="1"/>
        <v>4440</v>
      </c>
      <c r="T4" s="2">
        <f t="shared" si="2"/>
        <v>7.8828229027962715E-2</v>
      </c>
      <c r="U4">
        <f>IF(OR(H4="C1",H4="C2"),HLOOKUP(H4,$D$1:G5,ROW(),FALSE)+C4,HLOOKUP(H4,$D$1:G5,ROW(),FALSE)-C4)</f>
        <v>6955.1</v>
      </c>
      <c r="V4">
        <f>IF(OR(H4="C1",H4="C2"),HLOOKUP(H4,$D$1:G5,ROW(),FALSE)-C4,HLOOKUP(H4,$D$1:G5,ROW(),FALSE)+C4)</f>
        <v>7055.1</v>
      </c>
      <c r="Z4" s="1"/>
      <c r="AB4" s="1"/>
      <c r="AI4">
        <f t="shared" si="3"/>
        <v>0</v>
      </c>
      <c r="AJ4">
        <f t="shared" si="4"/>
        <v>0</v>
      </c>
      <c r="AK4" s="2" t="e">
        <f t="shared" si="5"/>
        <v>#DIV/0!</v>
      </c>
      <c r="AL4" t="e">
        <f>IF(OR(Y4="C1",Y4="C2"),HLOOKUP(Y4,$D$1:X5,ROW(),FALSE)+T4,HLOOKUP(Y4,$D$1:X5,ROW(),FALSE)-T4)</f>
        <v>#N/A</v>
      </c>
      <c r="AM4" t="e">
        <f>IF(OR(Y4="C1",Y4="C2"),HLOOKUP(Y4,$D$1:X5,ROW(),FALSE)-T4,HLOOKUP(Y4,$D$1:X5,ROW(),FALSE)+T4)</f>
        <v>#N/A</v>
      </c>
    </row>
    <row r="5" spans="1:39">
      <c r="A5">
        <v>4</v>
      </c>
      <c r="B5" t="s">
        <v>22</v>
      </c>
      <c r="C5">
        <v>50</v>
      </c>
      <c r="D5">
        <v>13718.9</v>
      </c>
      <c r="E5">
        <v>13827.1</v>
      </c>
      <c r="F5">
        <v>13903.35</v>
      </c>
      <c r="G5">
        <v>14014.4</v>
      </c>
      <c r="H5" s="5" t="s">
        <v>1</v>
      </c>
      <c r="I5" s="1">
        <v>0.3979166666666667</v>
      </c>
      <c r="J5" t="s">
        <v>5</v>
      </c>
      <c r="K5" s="1">
        <v>0.40138888888888885</v>
      </c>
      <c r="M5">
        <v>100</v>
      </c>
      <c r="N5" t="s">
        <v>20</v>
      </c>
      <c r="O5">
        <v>667.3</v>
      </c>
      <c r="P5">
        <v>694.5</v>
      </c>
      <c r="R5">
        <f t="shared" si="0"/>
        <v>66730</v>
      </c>
      <c r="S5">
        <f t="shared" si="1"/>
        <v>2720</v>
      </c>
      <c r="T5" s="2">
        <f t="shared" si="2"/>
        <v>4.0761276787052297E-2</v>
      </c>
      <c r="U5">
        <f>IF(OR(H5="C1",H5="C2"),HLOOKUP(H5,$D$1:G6,ROW(),FALSE)+C5,HLOOKUP(H5,$D$1:G6,ROW(),FALSE)-C5)</f>
        <v>13877.1</v>
      </c>
      <c r="V5">
        <f>IF(OR(H5="C1",H5="C2"),HLOOKUP(H5,$D$1:G6,ROW(),FALSE)-C5,HLOOKUP(H5,$D$1:G6,ROW(),FALSE)+C5)</f>
        <v>13777.1</v>
      </c>
      <c r="Z5" s="1"/>
      <c r="AB5" s="1"/>
      <c r="AI5">
        <f t="shared" si="3"/>
        <v>0</v>
      </c>
      <c r="AJ5">
        <f t="shared" si="4"/>
        <v>0</v>
      </c>
      <c r="AK5" s="2" t="e">
        <f t="shared" si="5"/>
        <v>#DIV/0!</v>
      </c>
      <c r="AL5" t="e">
        <f>IF(OR(Y5="C1",Y5="C2"),HLOOKUP(Y5,$D$1:X6,ROW(),FALSE)+T5,HLOOKUP(Y5,$D$1:X6,ROW(),FALSE)-T5)</f>
        <v>#N/A</v>
      </c>
      <c r="AM5" t="e">
        <f>IF(OR(Y5="C1",Y5="C2"),HLOOKUP(Y5,$D$1:X6,ROW(),FALSE)-T5,HLOOKUP(Y5,$D$1:X6,ROW(),FALSE)+T5)</f>
        <v>#N/A</v>
      </c>
    </row>
    <row r="6" spans="1:39">
      <c r="A6">
        <v>5</v>
      </c>
      <c r="B6" t="s">
        <v>94</v>
      </c>
      <c r="C6">
        <v>50</v>
      </c>
      <c r="D6">
        <v>4322.05</v>
      </c>
      <c r="E6">
        <v>4414.6499999999996</v>
      </c>
      <c r="F6">
        <v>4511.3999999999996</v>
      </c>
      <c r="G6">
        <v>4604.7</v>
      </c>
      <c r="H6" s="5" t="s">
        <v>1</v>
      </c>
      <c r="I6" s="1">
        <v>0.43611111111111112</v>
      </c>
      <c r="J6" t="s">
        <v>5</v>
      </c>
      <c r="K6" s="1">
        <v>0.53263888888888888</v>
      </c>
      <c r="M6">
        <v>300</v>
      </c>
      <c r="N6" t="s">
        <v>20</v>
      </c>
      <c r="O6">
        <v>245.8</v>
      </c>
      <c r="P6">
        <v>275</v>
      </c>
      <c r="R6">
        <f t="shared" si="0"/>
        <v>73740</v>
      </c>
      <c r="S6">
        <f t="shared" si="1"/>
        <v>8760</v>
      </c>
      <c r="T6" s="2">
        <f t="shared" si="2"/>
        <v>0.11879576891781937</v>
      </c>
      <c r="U6">
        <f>IF(OR(H6="C1",H6="C2"),HLOOKUP(H6,$D$1:G7,ROW(),FALSE)+C6,HLOOKUP(H6,$D$1:G7,ROW(),FALSE)-C6)</f>
        <v>4464.6499999999996</v>
      </c>
      <c r="V6">
        <f>IF(OR(H6="C1",H6="C2"),HLOOKUP(H6,$D$1:G7,ROW(),FALSE)-C6,HLOOKUP(H6,$D$1:G7,ROW(),FALSE)+C6)</f>
        <v>4364.6499999999996</v>
      </c>
      <c r="Z6" s="1"/>
      <c r="AB6" s="1"/>
      <c r="AI6">
        <f t="shared" si="3"/>
        <v>0</v>
      </c>
      <c r="AJ6">
        <f t="shared" si="4"/>
        <v>0</v>
      </c>
      <c r="AK6" s="2" t="e">
        <f t="shared" si="5"/>
        <v>#DIV/0!</v>
      </c>
      <c r="AL6" t="e">
        <f>IF(OR(Y6="C1",Y6="C2"),HLOOKUP(Y6,$D$1:X7,ROW(),FALSE)+T6,HLOOKUP(Y6,$D$1:X7,ROW(),FALSE)-T6)</f>
        <v>#N/A</v>
      </c>
      <c r="AM6" t="e">
        <f>IF(OR(Y6="C1",Y6="C2"),HLOOKUP(Y6,$D$1:X7,ROW(),FALSE)-T6,HLOOKUP(Y6,$D$1:X7,ROW(),FALSE)+T6)</f>
        <v>#N/A</v>
      </c>
    </row>
    <row r="7" spans="1:39">
      <c r="A7">
        <v>6</v>
      </c>
      <c r="B7" t="s">
        <v>98</v>
      </c>
      <c r="C7">
        <v>50</v>
      </c>
      <c r="D7">
        <v>5623.5</v>
      </c>
      <c r="E7">
        <v>5714.25</v>
      </c>
      <c r="F7">
        <v>5814.45</v>
      </c>
      <c r="G7">
        <v>5913.1</v>
      </c>
      <c r="I7" s="1"/>
      <c r="K7" s="1"/>
      <c r="R7">
        <f t="shared" si="0"/>
        <v>0</v>
      </c>
      <c r="S7">
        <f t="shared" si="1"/>
        <v>0</v>
      </c>
      <c r="T7" s="2" t="e">
        <f t="shared" si="2"/>
        <v>#DIV/0!</v>
      </c>
      <c r="U7" t="e">
        <f>IF(OR(H7="C1",H7="C2"),HLOOKUP(H7,$D$1:G8,ROW(),FALSE)+C7,HLOOKUP(H7,$D$1:G8,ROW(),FALSE)-C7)</f>
        <v>#N/A</v>
      </c>
      <c r="V7" t="e">
        <f>IF(OR(H7="C1",H7="C2"),HLOOKUP(H7,$D$1:G8,ROW(),FALSE)-C7,HLOOKUP(H7,$D$1:G8,ROW(),FALSE)+C7)</f>
        <v>#N/A</v>
      </c>
      <c r="X7" t="s">
        <v>130</v>
      </c>
      <c r="Z7" s="1"/>
      <c r="AB7" s="1"/>
      <c r="AI7">
        <f t="shared" si="3"/>
        <v>0</v>
      </c>
      <c r="AJ7">
        <f t="shared" si="4"/>
        <v>0</v>
      </c>
      <c r="AK7" s="2" t="e">
        <f t="shared" si="5"/>
        <v>#DIV/0!</v>
      </c>
      <c r="AL7" t="e">
        <f>IF(OR(Y7="C1",Y7="C2"),HLOOKUP(Y7,$D$1:X8,ROW(),FALSE)+T7,HLOOKUP(Y7,$D$1:X8,ROW(),FALSE)-T7)</f>
        <v>#N/A</v>
      </c>
      <c r="AM7" t="e">
        <f>IF(OR(Y7="C1",Y7="C2"),HLOOKUP(Y7,$D$1:X8,ROW(),FALSE)-T7,HLOOKUP(Y7,$D$1:X8,ROW(),FALSE)+T7)</f>
        <v>#N/A</v>
      </c>
    </row>
    <row r="8" spans="1:39">
      <c r="A8">
        <v>7</v>
      </c>
      <c r="B8" t="s">
        <v>42</v>
      </c>
      <c r="C8">
        <v>25</v>
      </c>
      <c r="D8">
        <v>7222.3</v>
      </c>
      <c r="E8">
        <v>7269.2</v>
      </c>
      <c r="F8">
        <v>7316.05</v>
      </c>
      <c r="G8">
        <v>7398.9</v>
      </c>
      <c r="H8" s="5" t="s">
        <v>1</v>
      </c>
      <c r="I8" s="1">
        <v>0.39930555555555558</v>
      </c>
      <c r="J8" t="s">
        <v>5</v>
      </c>
      <c r="K8" s="1">
        <v>0.4055555555555555</v>
      </c>
      <c r="M8">
        <v>125</v>
      </c>
      <c r="N8" t="s">
        <v>20</v>
      </c>
      <c r="O8">
        <v>299.3</v>
      </c>
      <c r="P8">
        <v>315.89999999999998</v>
      </c>
      <c r="R8">
        <f t="shared" si="0"/>
        <v>37412.5</v>
      </c>
      <c r="S8">
        <f t="shared" si="1"/>
        <v>2075</v>
      </c>
      <c r="T8" s="2">
        <f t="shared" si="2"/>
        <v>5.5462746408286002E-2</v>
      </c>
      <c r="U8">
        <f>IF(OR(H8="C1",H8="C2"),HLOOKUP(H8,$D$1:G9,ROW(),FALSE)+C8,HLOOKUP(H8,$D$1:G9,ROW(),FALSE)-C8)</f>
        <v>7294.2</v>
      </c>
      <c r="V8">
        <f>IF(OR(H8="C1",H8="C2"),HLOOKUP(H8,$D$1:G9,ROW(),FALSE)-C8,HLOOKUP(H8,$D$1:G9,ROW(),FALSE)+C8)</f>
        <v>7244.2</v>
      </c>
      <c r="Z8" s="1"/>
      <c r="AB8" s="1"/>
      <c r="AI8">
        <f t="shared" si="3"/>
        <v>0</v>
      </c>
      <c r="AJ8">
        <f t="shared" si="4"/>
        <v>0</v>
      </c>
      <c r="AK8" s="2" t="e">
        <f t="shared" si="5"/>
        <v>#DIV/0!</v>
      </c>
      <c r="AL8" t="e">
        <f>IF(OR(Y8="C1",Y8="C2"),HLOOKUP(Y8,$D$1:X9,ROW(),FALSE)+T8,HLOOKUP(Y8,$D$1:X9,ROW(),FALSE)-T8)</f>
        <v>#N/A</v>
      </c>
      <c r="AM8" t="e">
        <f>IF(OR(Y8="C1",Y8="C2"),HLOOKUP(Y8,$D$1:X9,ROW(),FALSE)-T8,HLOOKUP(Y8,$D$1:X9,ROW(),FALSE)+T8)</f>
        <v>#N/A</v>
      </c>
    </row>
    <row r="9" spans="1:39">
      <c r="A9">
        <v>8</v>
      </c>
      <c r="B9" t="s">
        <v>52</v>
      </c>
      <c r="C9">
        <v>25</v>
      </c>
      <c r="D9">
        <v>2947.3</v>
      </c>
      <c r="E9">
        <v>2993.7</v>
      </c>
      <c r="F9">
        <v>3043.65</v>
      </c>
      <c r="G9">
        <v>3079.9</v>
      </c>
      <c r="H9" s="5" t="s">
        <v>1</v>
      </c>
      <c r="I9" s="1">
        <v>0.39652777777777781</v>
      </c>
      <c r="J9" t="s">
        <v>5</v>
      </c>
      <c r="K9" s="1">
        <v>0.50763888888888886</v>
      </c>
      <c r="M9">
        <v>300</v>
      </c>
      <c r="N9" t="s">
        <v>20</v>
      </c>
      <c r="O9">
        <v>101.5</v>
      </c>
      <c r="P9">
        <v>116.7</v>
      </c>
      <c r="R9">
        <f t="shared" si="0"/>
        <v>30450</v>
      </c>
      <c r="S9">
        <f t="shared" si="1"/>
        <v>4560</v>
      </c>
      <c r="T9" s="2">
        <f t="shared" si="2"/>
        <v>0.14975369458128079</v>
      </c>
      <c r="U9">
        <f>IF(OR(H9="C1",H9="C2"),HLOOKUP(H9,$D$1:G10,ROW(),FALSE)+C9,HLOOKUP(H9,$D$1:G10,ROW(),FALSE)-C9)</f>
        <v>3018.7</v>
      </c>
      <c r="V9">
        <f>IF(OR(H9="C1",H9="C2"),HLOOKUP(H9,$D$1:G10,ROW(),FALSE)-C9,HLOOKUP(H9,$D$1:G10,ROW(),FALSE)+C9)</f>
        <v>2968.7</v>
      </c>
      <c r="Z9" s="1"/>
      <c r="AB9" s="1"/>
      <c r="AI9">
        <f t="shared" si="3"/>
        <v>0</v>
      </c>
      <c r="AJ9">
        <f t="shared" si="4"/>
        <v>0</v>
      </c>
      <c r="AK9" s="2" t="e">
        <f t="shared" si="5"/>
        <v>#DIV/0!</v>
      </c>
      <c r="AL9" t="e">
        <f>IF(OR(Y9="C1",Y9="C2"),HLOOKUP(Y9,$D$1:X10,ROW(),FALSE)+T9,HLOOKUP(Y9,$D$1:X10,ROW(),FALSE)-T9)</f>
        <v>#N/A</v>
      </c>
      <c r="AM9" t="e">
        <f>IF(OR(Y9="C1",Y9="C2"),HLOOKUP(Y9,$D$1:X10,ROW(),FALSE)-T9,HLOOKUP(Y9,$D$1:X10,ROW(),FALSE)+T9)</f>
        <v>#N/A</v>
      </c>
    </row>
    <row r="10" spans="1:39">
      <c r="A10">
        <v>9</v>
      </c>
      <c r="B10" t="s">
        <v>63</v>
      </c>
      <c r="C10">
        <v>25</v>
      </c>
      <c r="D10">
        <v>6238.9</v>
      </c>
      <c r="E10">
        <v>6287.2</v>
      </c>
      <c r="F10">
        <v>6333.15</v>
      </c>
      <c r="G10">
        <v>6392.35</v>
      </c>
      <c r="H10" s="5" t="s">
        <v>1</v>
      </c>
      <c r="I10" s="1">
        <v>0.41388888888888892</v>
      </c>
      <c r="J10" t="s">
        <v>5</v>
      </c>
      <c r="K10" s="1">
        <v>0.42430555555555555</v>
      </c>
      <c r="M10">
        <v>200</v>
      </c>
      <c r="N10" t="s">
        <v>20</v>
      </c>
      <c r="O10">
        <v>197.1</v>
      </c>
      <c r="P10">
        <v>213.5</v>
      </c>
      <c r="R10">
        <f t="shared" si="0"/>
        <v>39420</v>
      </c>
      <c r="S10">
        <f t="shared" si="1"/>
        <v>3280</v>
      </c>
      <c r="T10" s="2">
        <f t="shared" si="2"/>
        <v>8.320649416539827E-2</v>
      </c>
      <c r="U10">
        <f>IF(OR(H10="C1",H10="C2"),HLOOKUP(H10,$D$1:G11,ROW(),FALSE)+C10,HLOOKUP(H10,$D$1:G11,ROW(),FALSE)-C10)</f>
        <v>6312.2</v>
      </c>
      <c r="V10">
        <f>IF(OR(H10="C1",H10="C2"),HLOOKUP(H10,$D$1:G11,ROW(),FALSE)-C10,HLOOKUP(H10,$D$1:G11,ROW(),FALSE)+C10)</f>
        <v>6262.2</v>
      </c>
      <c r="Z10" s="1"/>
      <c r="AB10" s="1"/>
      <c r="AI10">
        <f t="shared" si="3"/>
        <v>0</v>
      </c>
      <c r="AJ10">
        <f t="shared" si="4"/>
        <v>0</v>
      </c>
      <c r="AK10" s="2" t="e">
        <f t="shared" si="5"/>
        <v>#DIV/0!</v>
      </c>
      <c r="AL10" t="e">
        <f>IF(OR(Y10="C1",Y10="C2"),HLOOKUP(Y10,$D$1:X11,ROW(),FALSE)+T10,HLOOKUP(Y10,$D$1:X11,ROW(),FALSE)-T10)</f>
        <v>#N/A</v>
      </c>
      <c r="AM10" t="e">
        <f>IF(OR(Y10="C1",Y10="C2"),HLOOKUP(Y10,$D$1:X11,ROW(),FALSE)-T10,HLOOKUP(Y10,$D$1:X11,ROW(),FALSE)+T10)</f>
        <v>#N/A</v>
      </c>
    </row>
    <row r="11" spans="1:39">
      <c r="A11">
        <v>10</v>
      </c>
      <c r="B11" t="s">
        <v>76</v>
      </c>
      <c r="C11">
        <v>25</v>
      </c>
      <c r="D11">
        <v>3790.5</v>
      </c>
      <c r="E11">
        <v>3831.75</v>
      </c>
      <c r="F11">
        <v>3881.9</v>
      </c>
      <c r="G11">
        <v>3929.35</v>
      </c>
      <c r="H11" s="5" t="s">
        <v>1</v>
      </c>
      <c r="I11" s="1">
        <v>0.39583333333333331</v>
      </c>
      <c r="J11" t="s">
        <v>11</v>
      </c>
      <c r="K11" s="1">
        <v>0.40138888888888885</v>
      </c>
      <c r="M11">
        <v>300</v>
      </c>
      <c r="N11" t="s">
        <v>20</v>
      </c>
      <c r="O11">
        <v>190.35</v>
      </c>
      <c r="Q11">
        <v>174.9</v>
      </c>
      <c r="R11">
        <f t="shared" si="0"/>
        <v>57105</v>
      </c>
      <c r="S11">
        <f t="shared" si="1"/>
        <v>-4635</v>
      </c>
      <c r="T11" s="2">
        <f t="shared" si="2"/>
        <v>-8.1166272655634364E-2</v>
      </c>
      <c r="U11">
        <f>IF(OR(H11="C1",H11="C2"),HLOOKUP(H11,$D$1:G12,ROW(),FALSE)+C11,HLOOKUP(H11,$D$1:G12,ROW(),FALSE)-C11)</f>
        <v>3856.75</v>
      </c>
      <c r="V11">
        <f>IF(OR(H11="C1",H11="C2"),HLOOKUP(H11,$D$1:G12,ROW(),FALSE)-C11,HLOOKUP(H11,$D$1:G12,ROW(),FALSE)+C11)</f>
        <v>3806.75</v>
      </c>
      <c r="Z11" s="1"/>
      <c r="AB11" s="1"/>
      <c r="AI11">
        <f t="shared" si="3"/>
        <v>0</v>
      </c>
      <c r="AJ11">
        <f t="shared" si="4"/>
        <v>0</v>
      </c>
      <c r="AK11" s="2" t="e">
        <f t="shared" si="5"/>
        <v>#DIV/0!</v>
      </c>
      <c r="AL11" t="e">
        <f>IF(OR(Y11="C1",Y11="C2"),HLOOKUP(Y11,$D$1:X12,ROW(),FALSE)+T11,HLOOKUP(Y11,$D$1:X12,ROW(),FALSE)-T11)</f>
        <v>#N/A</v>
      </c>
      <c r="AM11" t="e">
        <f>IF(OR(Y11="C1",Y11="C2"),HLOOKUP(Y11,$D$1:X12,ROW(),FALSE)-T11,HLOOKUP(Y11,$D$1:X12,ROW(),FALSE)+T11)</f>
        <v>#N/A</v>
      </c>
    </row>
    <row r="12" spans="1:39">
      <c r="A12">
        <v>11</v>
      </c>
      <c r="B12" t="s">
        <v>80</v>
      </c>
      <c r="C12">
        <v>25</v>
      </c>
      <c r="D12">
        <v>5431.7</v>
      </c>
      <c r="E12">
        <v>5479.4</v>
      </c>
      <c r="F12">
        <v>5544.9</v>
      </c>
      <c r="G12">
        <v>5576.65</v>
      </c>
      <c r="H12" s="5" t="s">
        <v>16</v>
      </c>
      <c r="I12" s="1">
        <v>0.42569444444444443</v>
      </c>
      <c r="J12" t="s">
        <v>11</v>
      </c>
      <c r="K12" s="1">
        <v>0.45763888888888887</v>
      </c>
      <c r="M12">
        <v>200</v>
      </c>
      <c r="N12" t="s">
        <v>20</v>
      </c>
      <c r="O12">
        <v>194</v>
      </c>
      <c r="Q12">
        <v>179.2</v>
      </c>
      <c r="R12">
        <f t="shared" si="0"/>
        <v>38800</v>
      </c>
      <c r="S12">
        <f t="shared" si="1"/>
        <v>-2960</v>
      </c>
      <c r="T12" s="2">
        <f t="shared" si="2"/>
        <v>-7.628865979381444E-2</v>
      </c>
      <c r="U12">
        <f>IF(OR(H12="C1",H12="C2"),HLOOKUP(H12,$D$1:G13,ROW(),FALSE)+C12,HLOOKUP(H12,$D$1:G13,ROW(),FALSE)-C12)</f>
        <v>5456.7</v>
      </c>
      <c r="V12">
        <f>IF(OR(H12="C1",H12="C2"),HLOOKUP(H12,$D$1:G13,ROW(),FALSE)-C12,HLOOKUP(H12,$D$1:G13,ROW(),FALSE)+C12)</f>
        <v>5406.7</v>
      </c>
      <c r="Z12" s="1"/>
      <c r="AB12" s="1"/>
      <c r="AI12">
        <f t="shared" si="3"/>
        <v>0</v>
      </c>
      <c r="AJ12">
        <f t="shared" si="4"/>
        <v>0</v>
      </c>
      <c r="AK12" s="2" t="e">
        <f t="shared" si="5"/>
        <v>#DIV/0!</v>
      </c>
      <c r="AL12" t="e">
        <f>IF(OR(Y12="C1",Y12="C2"),HLOOKUP(Y12,$D$1:X13,ROW(),FALSE)+T12,HLOOKUP(Y12,$D$1:X13,ROW(),FALSE)-T12)</f>
        <v>#N/A</v>
      </c>
      <c r="AM12" t="e">
        <f>IF(OR(Y12="C1",Y12="C2"),HLOOKUP(Y12,$D$1:X13,ROW(),FALSE)-T12,HLOOKUP(Y12,$D$1:X13,ROW(),FALSE)+T12)</f>
        <v>#N/A</v>
      </c>
    </row>
    <row r="13" spans="1:39">
      <c r="A13">
        <v>12</v>
      </c>
      <c r="B13" t="s">
        <v>82</v>
      </c>
      <c r="C13">
        <v>25</v>
      </c>
      <c r="D13">
        <v>6686.45</v>
      </c>
      <c r="E13">
        <v>6737.4</v>
      </c>
      <c r="F13">
        <v>6782.25</v>
      </c>
      <c r="G13">
        <v>6845.7</v>
      </c>
      <c r="H13" s="5" t="s">
        <v>1</v>
      </c>
      <c r="I13" s="1">
        <v>0.40486111111111112</v>
      </c>
      <c r="J13" t="s">
        <v>11</v>
      </c>
      <c r="K13" s="1">
        <v>0.4375</v>
      </c>
      <c r="M13">
        <v>125</v>
      </c>
      <c r="N13" t="s">
        <v>20</v>
      </c>
      <c r="O13">
        <v>248.6</v>
      </c>
      <c r="Q13">
        <v>233</v>
      </c>
      <c r="R13">
        <f t="shared" si="0"/>
        <v>31075</v>
      </c>
      <c r="S13">
        <f t="shared" si="1"/>
        <v>-1950</v>
      </c>
      <c r="T13" s="2">
        <f t="shared" si="2"/>
        <v>-6.2751407884151247E-2</v>
      </c>
      <c r="U13">
        <f>IF(OR(H13="C1",H13="C2"),HLOOKUP(H13,$D$1:G14,ROW(),FALSE)+C13,HLOOKUP(H13,$D$1:G14,ROW(),FALSE)-C13)</f>
        <v>6762.4</v>
      </c>
      <c r="V13">
        <f>IF(OR(H13="C1",H13="C2"),HLOOKUP(H13,$D$1:G14,ROW(),FALSE)-C13,HLOOKUP(H13,$D$1:G14,ROW(),FALSE)+C13)</f>
        <v>6712.4</v>
      </c>
      <c r="Z13" s="1"/>
      <c r="AB13" s="1"/>
      <c r="AI13">
        <f t="shared" si="3"/>
        <v>0</v>
      </c>
      <c r="AJ13">
        <f t="shared" si="4"/>
        <v>0</v>
      </c>
      <c r="AK13" s="2" t="e">
        <f t="shared" si="5"/>
        <v>#DIV/0!</v>
      </c>
      <c r="AL13" t="e">
        <f>IF(OR(Y13="C1",Y13="C2"),HLOOKUP(Y13,$D$1:X14,ROW(),FALSE)+T13,HLOOKUP(Y13,$D$1:X14,ROW(),FALSE)-T13)</f>
        <v>#N/A</v>
      </c>
      <c r="AM13" t="e">
        <f>IF(OR(Y13="C1",Y13="C2"),HLOOKUP(Y13,$D$1:X14,ROW(),FALSE)-T13,HLOOKUP(Y13,$D$1:X14,ROW(),FALSE)+T13)</f>
        <v>#N/A</v>
      </c>
    </row>
    <row r="14" spans="1:39">
      <c r="A14">
        <v>13</v>
      </c>
      <c r="B14" t="s">
        <v>83</v>
      </c>
      <c r="C14">
        <v>25</v>
      </c>
      <c r="D14">
        <v>4983.7</v>
      </c>
      <c r="E14">
        <v>5031</v>
      </c>
      <c r="F14">
        <v>5084.1499999999996</v>
      </c>
      <c r="G14">
        <v>5122.05</v>
      </c>
      <c r="H14" s="5" t="s">
        <v>17</v>
      </c>
      <c r="I14" s="1">
        <v>0.4152777777777778</v>
      </c>
      <c r="J14" t="s">
        <v>5</v>
      </c>
      <c r="K14" s="1">
        <v>0.44027777777777777</v>
      </c>
      <c r="M14">
        <v>175</v>
      </c>
      <c r="N14" t="s">
        <v>21</v>
      </c>
      <c r="O14">
        <v>132.30000000000001</v>
      </c>
      <c r="P14">
        <v>146.1</v>
      </c>
      <c r="R14">
        <f t="shared" si="0"/>
        <v>23152.500000000004</v>
      </c>
      <c r="S14">
        <f t="shared" si="1"/>
        <v>2414.9999999999964</v>
      </c>
      <c r="T14" s="2">
        <f t="shared" si="2"/>
        <v>0.10430839002267556</v>
      </c>
      <c r="U14">
        <f>IF(OR(H14="C1",H14="C2"),HLOOKUP(H14,$D$1:G15,ROW(),FALSE)+C14,HLOOKUP(H14,$D$1:G15,ROW(),FALSE)-C14)</f>
        <v>5059.1499999999996</v>
      </c>
      <c r="V14">
        <f>IF(OR(H14="C1",H14="C2"),HLOOKUP(H14,$D$1:G15,ROW(),FALSE)-C14,HLOOKUP(H14,$D$1:G15,ROW(),FALSE)+C14)</f>
        <v>5109.1499999999996</v>
      </c>
      <c r="Z14" s="1"/>
      <c r="AB14" s="1"/>
      <c r="AI14">
        <f t="shared" si="3"/>
        <v>0</v>
      </c>
      <c r="AJ14">
        <f t="shared" si="4"/>
        <v>0</v>
      </c>
      <c r="AK14" s="2" t="e">
        <f t="shared" si="5"/>
        <v>#DIV/0!</v>
      </c>
      <c r="AL14" t="e">
        <f>IF(OR(Y14="C1",Y14="C2"),HLOOKUP(Y14,$D$1:X15,ROW(),FALSE)+T14,HLOOKUP(Y14,$D$1:X15,ROW(),FALSE)-T14)</f>
        <v>#N/A</v>
      </c>
      <c r="AM14" t="e">
        <f>IF(OR(Y14="C1",Y14="C2"),HLOOKUP(Y14,$D$1:X15,ROW(),FALSE)-T14,HLOOKUP(Y14,$D$1:X15,ROW(),FALSE)+T14)</f>
        <v>#N/A</v>
      </c>
    </row>
    <row r="15" spans="1:39">
      <c r="A15">
        <v>14</v>
      </c>
      <c r="B15" t="s">
        <v>84</v>
      </c>
      <c r="C15">
        <v>25</v>
      </c>
      <c r="D15">
        <v>4234.5</v>
      </c>
      <c r="E15">
        <v>4280.75</v>
      </c>
      <c r="F15">
        <v>4330.1499999999996</v>
      </c>
      <c r="G15">
        <v>4361.6000000000004</v>
      </c>
      <c r="I15" s="1"/>
      <c r="K15" s="1"/>
      <c r="R15">
        <f t="shared" si="0"/>
        <v>0</v>
      </c>
      <c r="S15">
        <f t="shared" si="1"/>
        <v>0</v>
      </c>
      <c r="T15" s="2" t="e">
        <f t="shared" si="2"/>
        <v>#DIV/0!</v>
      </c>
      <c r="U15" t="e">
        <f>IF(OR(H15="C1",H15="C2"),HLOOKUP(H15,$D$1:G16,ROW(),FALSE)+C15,HLOOKUP(H15,$D$1:G16,ROW(),FALSE)-C15)</f>
        <v>#N/A</v>
      </c>
      <c r="V15" t="e">
        <f>IF(OR(H15="C1",H15="C2"),HLOOKUP(H15,$D$1:G16,ROW(),FALSE)-C15,HLOOKUP(H15,$D$1:G16,ROW(),FALSE)+C15)</f>
        <v>#N/A</v>
      </c>
      <c r="Z15" s="1"/>
      <c r="AB15" s="1"/>
      <c r="AI15">
        <f t="shared" si="3"/>
        <v>0</v>
      </c>
      <c r="AJ15">
        <f t="shared" si="4"/>
        <v>0</v>
      </c>
      <c r="AK15" s="2" t="e">
        <f t="shared" si="5"/>
        <v>#DIV/0!</v>
      </c>
      <c r="AL15" t="e">
        <f>IF(OR(Y15="C1",Y15="C2"),HLOOKUP(Y15,$D$1:X16,ROW(),FALSE)+T15,HLOOKUP(Y15,$D$1:X16,ROW(),FALSE)-T15)</f>
        <v>#N/A</v>
      </c>
      <c r="AM15" t="e">
        <f>IF(OR(Y15="C1",Y15="C2"),HLOOKUP(Y15,$D$1:X16,ROW(),FALSE)-T15,HLOOKUP(Y15,$D$1:X16,ROW(),FALSE)+T15)</f>
        <v>#N/A</v>
      </c>
    </row>
    <row r="16" spans="1:39">
      <c r="A16">
        <v>15</v>
      </c>
      <c r="B16" t="s">
        <v>28</v>
      </c>
      <c r="C16">
        <v>25</v>
      </c>
      <c r="D16">
        <v>3086.5</v>
      </c>
      <c r="E16">
        <v>3143.15</v>
      </c>
      <c r="F16">
        <v>3193.8</v>
      </c>
      <c r="G16">
        <v>3241.1</v>
      </c>
      <c r="I16" s="1"/>
      <c r="K16" s="1"/>
      <c r="R16">
        <f t="shared" si="0"/>
        <v>0</v>
      </c>
      <c r="S16">
        <f t="shared" si="1"/>
        <v>0</v>
      </c>
      <c r="T16" s="2" t="e">
        <f t="shared" si="2"/>
        <v>#DIV/0!</v>
      </c>
      <c r="U16" t="e">
        <f>IF(OR(H16="C1",H16="C2"),HLOOKUP(H16,$D$1:G17,ROW(),FALSE)+C16,HLOOKUP(H16,$D$1:G17,ROW(),FALSE)-C16)</f>
        <v>#N/A</v>
      </c>
      <c r="V16" t="e">
        <f>IF(OR(H16="C1",H16="C2"),HLOOKUP(H16,$D$1:G17,ROW(),FALSE)-C16,HLOOKUP(H16,$D$1:G17,ROW(),FALSE)+C16)</f>
        <v>#N/A</v>
      </c>
      <c r="Z16" s="1"/>
      <c r="AB16" s="1"/>
      <c r="AI16">
        <f t="shared" si="3"/>
        <v>0</v>
      </c>
      <c r="AJ16">
        <f t="shared" si="4"/>
        <v>0</v>
      </c>
      <c r="AK16" s="2" t="e">
        <f t="shared" si="5"/>
        <v>#DIV/0!</v>
      </c>
      <c r="AL16" t="e">
        <f>IF(OR(Y16="C1",Y16="C2"),HLOOKUP(Y16,$D$1:X17,ROW(),FALSE)+T16,HLOOKUP(Y16,$D$1:X17,ROW(),FALSE)-T16)</f>
        <v>#N/A</v>
      </c>
      <c r="AM16" t="e">
        <f>IF(OR(Y16="C1",Y16="C2"),HLOOKUP(Y16,$D$1:X17,ROW(),FALSE)-T16,HLOOKUP(Y16,$D$1:X17,ROW(),FALSE)+T16)</f>
        <v>#N/A</v>
      </c>
    </row>
    <row r="17" spans="1:39">
      <c r="A17">
        <v>16</v>
      </c>
      <c r="B17" t="s">
        <v>32</v>
      </c>
      <c r="C17">
        <v>25</v>
      </c>
      <c r="D17">
        <v>4288.3999999999996</v>
      </c>
      <c r="E17">
        <v>4331.8500000000004</v>
      </c>
      <c r="F17">
        <v>4381.3500000000004</v>
      </c>
      <c r="G17">
        <v>4433.3</v>
      </c>
      <c r="I17" s="1"/>
      <c r="K17" s="1"/>
      <c r="R17">
        <f t="shared" si="0"/>
        <v>0</v>
      </c>
      <c r="S17">
        <f t="shared" si="1"/>
        <v>0</v>
      </c>
      <c r="T17" s="2" t="e">
        <f t="shared" si="2"/>
        <v>#DIV/0!</v>
      </c>
      <c r="U17" t="e">
        <f>IF(OR(H17="C1",H17="C2"),HLOOKUP(H17,$D$1:G18,ROW(),FALSE)+C17,HLOOKUP(H17,$D$1:G18,ROW(),FALSE)-C17)</f>
        <v>#N/A</v>
      </c>
      <c r="V17" t="e">
        <f>IF(OR(H17="C1",H17="C2"),HLOOKUP(H17,$D$1:G18,ROW(),FALSE)-C17,HLOOKUP(H17,$D$1:G18,ROW(),FALSE)+C17)</f>
        <v>#N/A</v>
      </c>
      <c r="Z17" s="1"/>
      <c r="AB17" s="1"/>
      <c r="AI17">
        <f t="shared" si="3"/>
        <v>0</v>
      </c>
      <c r="AJ17">
        <f t="shared" si="4"/>
        <v>0</v>
      </c>
      <c r="AK17" s="2" t="e">
        <f t="shared" si="5"/>
        <v>#DIV/0!</v>
      </c>
      <c r="AL17" t="e">
        <f>IF(OR(Y17="C1",Y17="C2"),HLOOKUP(Y17,$D$1:X18,ROW(),FALSE)+T17,HLOOKUP(Y17,$D$1:X18,ROW(),FALSE)-T17)</f>
        <v>#N/A</v>
      </c>
      <c r="AM17" t="e">
        <f>IF(OR(Y17="C1",Y17="C2"),HLOOKUP(Y17,$D$1:X18,ROW(),FALSE)-T17,HLOOKUP(Y17,$D$1:X18,ROW(),FALSE)+T17)</f>
        <v>#N/A</v>
      </c>
    </row>
    <row r="18" spans="1:39">
      <c r="A18">
        <v>17</v>
      </c>
      <c r="B18" t="s">
        <v>111</v>
      </c>
      <c r="C18">
        <v>25</v>
      </c>
      <c r="D18">
        <v>4893.75</v>
      </c>
      <c r="E18">
        <v>4941.6000000000004</v>
      </c>
      <c r="F18">
        <v>4989</v>
      </c>
      <c r="G18">
        <v>5168.6000000000004</v>
      </c>
      <c r="I18" s="1"/>
      <c r="K18" s="1"/>
      <c r="U18" t="e">
        <f>IF(OR(H18="C1",H18="C2"),HLOOKUP(H18,$D$1:G19,ROW(),FALSE)+C18,HLOOKUP(H18,$D$1:G19,ROW(),FALSE)-C18)</f>
        <v>#N/A</v>
      </c>
      <c r="V18" t="e">
        <f>IF(OR(H18="C1",H18="C2"),HLOOKUP(H18,$D$1:G19,ROW(),FALSE)-C18,HLOOKUP(H18,$D$1:G19,ROW(),FALSE)+C18)</f>
        <v>#N/A</v>
      </c>
      <c r="Z18" s="1"/>
      <c r="AB18" s="1"/>
      <c r="AL18" t="e">
        <f>IF(OR(Y18="C1",Y18="C2"),HLOOKUP(Y18,$D$1:X19,ROW(),FALSE)+T18,HLOOKUP(Y18,$D$1:X19,ROW(),FALSE)-T18)</f>
        <v>#N/A</v>
      </c>
      <c r="AM18" t="e">
        <f>IF(OR(Y18="C1",Y18="C2"),HLOOKUP(Y18,$D$1:X19,ROW(),FALSE)-T18,HLOOKUP(Y18,$D$1:X19,ROW(),FALSE)+T18)</f>
        <v>#N/A</v>
      </c>
    </row>
    <row r="19" spans="1:39">
      <c r="A19">
        <v>18</v>
      </c>
      <c r="B19" t="s">
        <v>119</v>
      </c>
      <c r="C19">
        <v>25</v>
      </c>
      <c r="D19">
        <v>4542.8999999999996</v>
      </c>
      <c r="E19">
        <v>4578.8500000000004</v>
      </c>
      <c r="F19">
        <v>4650</v>
      </c>
      <c r="G19">
        <v>4668.7</v>
      </c>
    </row>
    <row r="20" spans="1:39">
      <c r="A20">
        <v>19</v>
      </c>
      <c r="B20" t="s">
        <v>122</v>
      </c>
      <c r="C20">
        <v>25</v>
      </c>
      <c r="D20">
        <v>3205.05</v>
      </c>
      <c r="E20">
        <v>3247.5</v>
      </c>
      <c r="F20">
        <v>3300.5</v>
      </c>
      <c r="G20">
        <v>3349.35</v>
      </c>
      <c r="X20" s="6"/>
    </row>
    <row r="21" spans="1:39">
      <c r="A21">
        <v>20</v>
      </c>
      <c r="B21" t="s">
        <v>125</v>
      </c>
      <c r="C21">
        <v>25</v>
      </c>
      <c r="D21">
        <v>3643.75</v>
      </c>
      <c r="E21">
        <v>3692.25</v>
      </c>
      <c r="F21">
        <v>3743.3</v>
      </c>
      <c r="G21">
        <v>3790.2</v>
      </c>
    </row>
    <row r="22" spans="1:39">
      <c r="A22">
        <v>21</v>
      </c>
      <c r="B22" t="s">
        <v>127</v>
      </c>
      <c r="C22">
        <v>25</v>
      </c>
      <c r="D22">
        <v>6134.2</v>
      </c>
      <c r="E22">
        <v>6181.25</v>
      </c>
      <c r="F22">
        <v>6253.6</v>
      </c>
      <c r="G22">
        <v>6292.1</v>
      </c>
    </row>
    <row r="23" spans="1:39">
      <c r="A23">
        <v>22</v>
      </c>
      <c r="B23" t="s">
        <v>45</v>
      </c>
      <c r="C23">
        <v>10</v>
      </c>
      <c r="D23">
        <v>3288.5</v>
      </c>
      <c r="E23">
        <v>3309.5</v>
      </c>
      <c r="F23">
        <v>3328.6</v>
      </c>
      <c r="G23">
        <v>3349.95</v>
      </c>
    </row>
    <row r="24" spans="1:39">
      <c r="A24">
        <v>23</v>
      </c>
      <c r="B24" t="s">
        <v>46</v>
      </c>
      <c r="C24">
        <v>10</v>
      </c>
      <c r="D24">
        <v>1968.15</v>
      </c>
      <c r="E24">
        <v>1989.3</v>
      </c>
      <c r="F24">
        <v>2003.75</v>
      </c>
      <c r="G24">
        <v>2022.85</v>
      </c>
    </row>
    <row r="25" spans="1:39">
      <c r="A25">
        <v>24</v>
      </c>
      <c r="B25" t="s">
        <v>48</v>
      </c>
      <c r="C25">
        <v>10</v>
      </c>
      <c r="D25">
        <v>1478.2</v>
      </c>
      <c r="E25">
        <v>1497.65</v>
      </c>
      <c r="F25">
        <v>1518.4</v>
      </c>
      <c r="G25">
        <v>1537.65</v>
      </c>
      <c r="S25" s="6"/>
      <c r="AJ25" s="6"/>
    </row>
    <row r="26" spans="1:39">
      <c r="A26">
        <v>25</v>
      </c>
      <c r="B26" t="s">
        <v>51</v>
      </c>
      <c r="C26">
        <v>10</v>
      </c>
      <c r="D26">
        <v>1979.6</v>
      </c>
      <c r="E26">
        <v>1999.55</v>
      </c>
      <c r="F26">
        <v>2019.2</v>
      </c>
      <c r="G26">
        <v>2039.55</v>
      </c>
    </row>
    <row r="27" spans="1:39">
      <c r="A27">
        <v>26</v>
      </c>
      <c r="B27" t="s">
        <v>59</v>
      </c>
      <c r="C27">
        <v>10</v>
      </c>
      <c r="D27">
        <v>1495.75</v>
      </c>
      <c r="E27">
        <v>1516.1</v>
      </c>
      <c r="F27">
        <v>1532.4</v>
      </c>
      <c r="G27">
        <v>1553.05</v>
      </c>
    </row>
    <row r="28" spans="1:39">
      <c r="A28">
        <v>27</v>
      </c>
      <c r="B28" t="s">
        <v>34</v>
      </c>
      <c r="C28">
        <v>10</v>
      </c>
      <c r="D28">
        <v>1696.85</v>
      </c>
      <c r="E28">
        <v>1716.1</v>
      </c>
      <c r="F28">
        <v>1736.35</v>
      </c>
      <c r="G28">
        <v>1755.8</v>
      </c>
    </row>
    <row r="29" spans="1:39">
      <c r="A29">
        <v>28</v>
      </c>
      <c r="B29" t="s">
        <v>68</v>
      </c>
      <c r="C29">
        <v>10</v>
      </c>
      <c r="D29">
        <v>1579.2</v>
      </c>
      <c r="E29">
        <v>1599.7</v>
      </c>
      <c r="F29">
        <v>1623.2</v>
      </c>
      <c r="G29">
        <v>1643.7</v>
      </c>
    </row>
    <row r="30" spans="1:39">
      <c r="A30">
        <v>29</v>
      </c>
      <c r="B30" t="s">
        <v>69</v>
      </c>
      <c r="C30">
        <v>10</v>
      </c>
      <c r="D30">
        <v>1637.25</v>
      </c>
      <c r="E30">
        <v>1655.65</v>
      </c>
      <c r="F30">
        <v>1674.75</v>
      </c>
      <c r="G30">
        <v>1692.6</v>
      </c>
    </row>
    <row r="31" spans="1:39">
      <c r="A31">
        <v>30</v>
      </c>
      <c r="B31" t="s">
        <v>73</v>
      </c>
      <c r="C31">
        <v>10</v>
      </c>
      <c r="D31">
        <v>1638.55</v>
      </c>
      <c r="E31">
        <v>1651.1</v>
      </c>
      <c r="F31">
        <v>1672</v>
      </c>
      <c r="G31">
        <v>1690.65</v>
      </c>
    </row>
    <row r="32" spans="1:39">
      <c r="A32">
        <v>31</v>
      </c>
      <c r="B32" t="s">
        <v>78</v>
      </c>
      <c r="C32">
        <v>10</v>
      </c>
      <c r="D32">
        <v>1872.9</v>
      </c>
      <c r="E32">
        <v>1894.75</v>
      </c>
      <c r="F32">
        <v>1914.35</v>
      </c>
      <c r="G32">
        <v>1936.1</v>
      </c>
      <c r="S32" s="7"/>
      <c r="AJ32" s="7"/>
    </row>
    <row r="33" spans="1:7">
      <c r="A33">
        <v>32</v>
      </c>
      <c r="B33" t="s">
        <v>88</v>
      </c>
      <c r="C33">
        <v>10</v>
      </c>
      <c r="D33">
        <v>1660.75</v>
      </c>
      <c r="E33">
        <v>1677.4</v>
      </c>
      <c r="F33">
        <v>1700.95</v>
      </c>
      <c r="G33">
        <v>1719.3</v>
      </c>
    </row>
    <row r="34" spans="1:7">
      <c r="A34">
        <v>33</v>
      </c>
      <c r="B34" t="s">
        <v>90</v>
      </c>
      <c r="C34">
        <v>10</v>
      </c>
      <c r="D34">
        <v>1363.35</v>
      </c>
      <c r="E34">
        <v>1379.6</v>
      </c>
      <c r="F34">
        <v>1399.1</v>
      </c>
      <c r="G34">
        <v>1420.4</v>
      </c>
    </row>
    <row r="35" spans="1:7">
      <c r="A35">
        <v>34</v>
      </c>
      <c r="B35" t="s">
        <v>92</v>
      </c>
      <c r="C35">
        <v>10</v>
      </c>
      <c r="D35">
        <v>2749</v>
      </c>
      <c r="E35">
        <v>2767.25</v>
      </c>
      <c r="F35">
        <v>2786.65</v>
      </c>
      <c r="G35">
        <v>2802.75</v>
      </c>
    </row>
    <row r="36" spans="1:7">
      <c r="A36">
        <v>35</v>
      </c>
      <c r="B36" t="s">
        <v>95</v>
      </c>
      <c r="C36">
        <v>10</v>
      </c>
      <c r="D36">
        <v>1993.8</v>
      </c>
      <c r="E36">
        <v>201250</v>
      </c>
      <c r="F36">
        <v>2036.35</v>
      </c>
      <c r="G36">
        <v>2049.85</v>
      </c>
    </row>
    <row r="37" spans="1:7">
      <c r="A37">
        <v>36</v>
      </c>
      <c r="B37" t="s">
        <v>35</v>
      </c>
      <c r="C37">
        <v>10</v>
      </c>
      <c r="D37">
        <v>1787.35</v>
      </c>
      <c r="E37">
        <v>1806.2</v>
      </c>
      <c r="F37">
        <v>1826.05</v>
      </c>
      <c r="G37">
        <v>1845.95</v>
      </c>
    </row>
    <row r="38" spans="1:7">
      <c r="A38">
        <v>37</v>
      </c>
      <c r="B38" t="s">
        <v>102</v>
      </c>
      <c r="C38">
        <v>10</v>
      </c>
      <c r="D38">
        <v>2950.55</v>
      </c>
      <c r="E38">
        <v>2970.55</v>
      </c>
      <c r="F38">
        <v>2990.4</v>
      </c>
      <c r="G38">
        <v>3010.05</v>
      </c>
    </row>
    <row r="39" spans="1:7">
      <c r="A39">
        <v>38</v>
      </c>
      <c r="B39" t="s">
        <v>112</v>
      </c>
      <c r="C39">
        <v>10</v>
      </c>
      <c r="D39">
        <v>1421.45</v>
      </c>
      <c r="E39">
        <v>1440.2</v>
      </c>
      <c r="F39">
        <v>1459.5</v>
      </c>
      <c r="G39">
        <v>1478.8</v>
      </c>
    </row>
    <row r="40" spans="1:7">
      <c r="A40">
        <v>39</v>
      </c>
      <c r="B40" t="s">
        <v>37</v>
      </c>
      <c r="C40">
        <v>10</v>
      </c>
      <c r="D40">
        <v>1851.55</v>
      </c>
      <c r="E40">
        <v>1871.1</v>
      </c>
      <c r="F40">
        <v>1890.7</v>
      </c>
      <c r="G40">
        <v>1910.75</v>
      </c>
    </row>
    <row r="41" spans="1:7">
      <c r="A41">
        <v>40</v>
      </c>
      <c r="B41" t="s">
        <v>115</v>
      </c>
      <c r="C41">
        <v>10</v>
      </c>
      <c r="D41">
        <v>1453.55</v>
      </c>
      <c r="E41">
        <v>1475.75</v>
      </c>
      <c r="F41">
        <v>1497.65</v>
      </c>
      <c r="G41">
        <v>1517</v>
      </c>
    </row>
    <row r="42" spans="1:7">
      <c r="A42">
        <v>41</v>
      </c>
      <c r="B42" t="s">
        <v>38</v>
      </c>
      <c r="C42">
        <v>10</v>
      </c>
      <c r="D42">
        <v>1836.8</v>
      </c>
      <c r="E42">
        <v>1854.7</v>
      </c>
      <c r="F42">
        <v>1875.45</v>
      </c>
      <c r="G42">
        <v>1893.9</v>
      </c>
    </row>
    <row r="43" spans="1:7">
      <c r="A43">
        <v>42</v>
      </c>
      <c r="B43" t="s">
        <v>47</v>
      </c>
      <c r="C43">
        <v>5</v>
      </c>
      <c r="D43">
        <v>712.65</v>
      </c>
      <c r="E43">
        <v>721.05</v>
      </c>
      <c r="F43">
        <v>730.1</v>
      </c>
      <c r="G43">
        <v>739.45</v>
      </c>
    </row>
    <row r="44" spans="1:7">
      <c r="A44">
        <v>43</v>
      </c>
      <c r="B44" t="s">
        <v>49</v>
      </c>
      <c r="C44">
        <v>5</v>
      </c>
      <c r="D44">
        <v>1243.6500000000001</v>
      </c>
      <c r="E44">
        <v>1253.5</v>
      </c>
      <c r="F44">
        <v>1263.5999999999999</v>
      </c>
      <c r="G44">
        <v>1273.3499999999999</v>
      </c>
    </row>
    <row r="45" spans="1:7">
      <c r="A45">
        <v>44</v>
      </c>
      <c r="B45" t="s">
        <v>56</v>
      </c>
      <c r="C45">
        <v>5</v>
      </c>
      <c r="D45">
        <v>1444.9</v>
      </c>
      <c r="E45">
        <v>1456.7</v>
      </c>
      <c r="F45">
        <v>1465.95</v>
      </c>
      <c r="G45">
        <v>1477</v>
      </c>
    </row>
    <row r="46" spans="1:7">
      <c r="A46">
        <v>45</v>
      </c>
      <c r="B46" t="s">
        <v>64</v>
      </c>
      <c r="C46">
        <v>5</v>
      </c>
      <c r="D46">
        <v>589.65</v>
      </c>
      <c r="E46">
        <v>600.04999999999995</v>
      </c>
      <c r="F46">
        <v>610.04999999999995</v>
      </c>
      <c r="G46">
        <v>619.29999999999995</v>
      </c>
    </row>
    <row r="47" spans="1:7">
      <c r="A47">
        <v>46</v>
      </c>
      <c r="B47" t="s">
        <v>66</v>
      </c>
      <c r="C47">
        <v>5</v>
      </c>
      <c r="D47">
        <v>868.5</v>
      </c>
      <c r="E47">
        <v>878.3</v>
      </c>
      <c r="F47">
        <v>886.15</v>
      </c>
      <c r="G47">
        <v>898</v>
      </c>
    </row>
    <row r="48" spans="1:7">
      <c r="A48">
        <v>47</v>
      </c>
      <c r="B48" t="s">
        <v>67</v>
      </c>
      <c r="C48">
        <v>5</v>
      </c>
      <c r="D48">
        <v>511.95</v>
      </c>
      <c r="E48">
        <v>520.35</v>
      </c>
      <c r="F48">
        <v>529.65</v>
      </c>
      <c r="G48">
        <v>540.4</v>
      </c>
    </row>
    <row r="49" spans="1:7">
      <c r="A49">
        <v>48</v>
      </c>
      <c r="B49" t="s">
        <v>72</v>
      </c>
      <c r="C49">
        <v>5</v>
      </c>
      <c r="D49">
        <v>899.1</v>
      </c>
      <c r="E49">
        <v>909.6</v>
      </c>
      <c r="F49">
        <v>918.85</v>
      </c>
      <c r="G49">
        <v>928.1</v>
      </c>
    </row>
    <row r="50" spans="1:7">
      <c r="A50">
        <v>49</v>
      </c>
      <c r="B50" t="s">
        <v>79</v>
      </c>
      <c r="C50">
        <v>5</v>
      </c>
      <c r="D50">
        <v>2916.85</v>
      </c>
      <c r="E50">
        <v>2929.9</v>
      </c>
      <c r="F50">
        <v>2941.1</v>
      </c>
      <c r="G50">
        <v>2969.2</v>
      </c>
    </row>
    <row r="51" spans="1:7">
      <c r="A51">
        <v>50</v>
      </c>
      <c r="B51" t="s">
        <v>81</v>
      </c>
      <c r="C51">
        <v>5</v>
      </c>
      <c r="D51">
        <v>898.5</v>
      </c>
      <c r="E51">
        <v>907.6</v>
      </c>
      <c r="F51">
        <v>917.85</v>
      </c>
      <c r="G51">
        <v>927.5</v>
      </c>
    </row>
    <row r="52" spans="1:7">
      <c r="A52">
        <v>51</v>
      </c>
      <c r="B52" t="s">
        <v>85</v>
      </c>
      <c r="C52">
        <v>5</v>
      </c>
      <c r="D52">
        <v>481.6</v>
      </c>
      <c r="E52">
        <v>490.7</v>
      </c>
      <c r="F52">
        <v>500.55</v>
      </c>
      <c r="G52">
        <v>509.6</v>
      </c>
    </row>
    <row r="53" spans="1:7">
      <c r="A53">
        <v>52</v>
      </c>
      <c r="B53" t="s">
        <v>93</v>
      </c>
      <c r="C53">
        <v>5</v>
      </c>
      <c r="D53">
        <v>602.6</v>
      </c>
      <c r="E53">
        <v>612.15</v>
      </c>
      <c r="F53">
        <v>621.85</v>
      </c>
      <c r="G53">
        <v>632.25</v>
      </c>
    </row>
    <row r="54" spans="1:7">
      <c r="A54">
        <v>53</v>
      </c>
      <c r="B54" t="s">
        <v>96</v>
      </c>
      <c r="C54">
        <v>5</v>
      </c>
      <c r="D54">
        <v>1732.7</v>
      </c>
      <c r="E54">
        <v>174240</v>
      </c>
      <c r="F54">
        <v>1752.1</v>
      </c>
      <c r="G54">
        <v>1762.1</v>
      </c>
    </row>
    <row r="55" spans="1:7">
      <c r="A55">
        <v>54</v>
      </c>
      <c r="B55" t="s">
        <v>99</v>
      </c>
      <c r="C55">
        <v>5</v>
      </c>
      <c r="D55">
        <v>749.15</v>
      </c>
      <c r="E55">
        <v>759.5</v>
      </c>
      <c r="F55">
        <v>769.1</v>
      </c>
      <c r="G55">
        <v>778.25</v>
      </c>
    </row>
    <row r="56" spans="1:7">
      <c r="A56">
        <v>55</v>
      </c>
      <c r="B56" t="s">
        <v>103</v>
      </c>
      <c r="C56">
        <v>5</v>
      </c>
      <c r="D56">
        <v>1275.0999999999999</v>
      </c>
      <c r="E56">
        <v>1285.0999999999999</v>
      </c>
      <c r="F56">
        <v>1294.3</v>
      </c>
      <c r="G56">
        <v>1304.4000000000001</v>
      </c>
    </row>
    <row r="57" spans="1:7">
      <c r="A57">
        <v>56</v>
      </c>
      <c r="B57" t="s">
        <v>104</v>
      </c>
      <c r="C57">
        <v>5</v>
      </c>
      <c r="D57">
        <v>769.35</v>
      </c>
      <c r="E57">
        <v>779.5</v>
      </c>
      <c r="F57">
        <v>788.5</v>
      </c>
      <c r="G57">
        <v>797.35</v>
      </c>
    </row>
    <row r="58" spans="1:7">
      <c r="A58">
        <v>57</v>
      </c>
      <c r="B58" t="s">
        <v>110</v>
      </c>
      <c r="C58">
        <v>5</v>
      </c>
      <c r="D58">
        <v>689.2</v>
      </c>
      <c r="E58">
        <v>698.55</v>
      </c>
      <c r="F58">
        <v>708.65</v>
      </c>
      <c r="G58">
        <v>718.25</v>
      </c>
    </row>
    <row r="59" spans="1:7">
      <c r="A59">
        <v>58</v>
      </c>
      <c r="B59" t="s">
        <v>116</v>
      </c>
      <c r="C59">
        <v>5</v>
      </c>
      <c r="D59">
        <v>907.2</v>
      </c>
      <c r="E59">
        <v>916.8</v>
      </c>
      <c r="F59">
        <v>927.65</v>
      </c>
      <c r="G59">
        <v>936.1</v>
      </c>
    </row>
    <row r="60" spans="1:7">
      <c r="A60">
        <v>59</v>
      </c>
      <c r="B60" t="s">
        <v>118</v>
      </c>
      <c r="C60">
        <v>5</v>
      </c>
      <c r="D60">
        <v>1017.95</v>
      </c>
      <c r="E60">
        <v>1028.5999999999999</v>
      </c>
      <c r="F60">
        <v>1038.2</v>
      </c>
      <c r="G60">
        <v>1047.6500000000001</v>
      </c>
    </row>
    <row r="61" spans="1:7">
      <c r="A61">
        <v>60</v>
      </c>
      <c r="B61" t="s">
        <v>120</v>
      </c>
      <c r="C61">
        <v>5</v>
      </c>
      <c r="D61">
        <v>999.2</v>
      </c>
      <c r="E61">
        <v>1009.3</v>
      </c>
      <c r="F61">
        <v>1019</v>
      </c>
      <c r="G61">
        <v>1028.5999999999999</v>
      </c>
    </row>
    <row r="62" spans="1:7">
      <c r="A62">
        <v>61</v>
      </c>
      <c r="B62" t="s">
        <v>124</v>
      </c>
      <c r="C62">
        <v>5</v>
      </c>
      <c r="D62">
        <v>649.25</v>
      </c>
      <c r="E62">
        <v>659.4</v>
      </c>
      <c r="F62">
        <v>669.2</v>
      </c>
      <c r="G62">
        <v>677.85</v>
      </c>
    </row>
    <row r="63" spans="1:7">
      <c r="A63">
        <v>62</v>
      </c>
      <c r="B63" t="s">
        <v>43</v>
      </c>
      <c r="C63">
        <v>2.5</v>
      </c>
      <c r="D63">
        <v>536.15</v>
      </c>
      <c r="E63">
        <v>542.70000000000005</v>
      </c>
      <c r="F63">
        <v>547.85</v>
      </c>
      <c r="G63">
        <v>553</v>
      </c>
    </row>
    <row r="64" spans="1:7">
      <c r="A64">
        <v>63</v>
      </c>
      <c r="B64" t="s">
        <v>53</v>
      </c>
      <c r="C64">
        <v>2.5</v>
      </c>
      <c r="D64">
        <v>637.20000000000005</v>
      </c>
      <c r="E64">
        <v>643.04999999999995</v>
      </c>
      <c r="F64">
        <v>647</v>
      </c>
      <c r="G64">
        <v>652.54999999999995</v>
      </c>
    </row>
    <row r="65" spans="1:7">
      <c r="A65">
        <v>64</v>
      </c>
      <c r="B65" t="s">
        <v>57</v>
      </c>
      <c r="C65">
        <v>2.5</v>
      </c>
      <c r="D65">
        <v>280.8</v>
      </c>
      <c r="E65">
        <v>285.85000000000002</v>
      </c>
      <c r="F65">
        <v>290.55</v>
      </c>
      <c r="G65">
        <v>295.35000000000002</v>
      </c>
    </row>
    <row r="66" spans="1:7">
      <c r="A66">
        <v>65</v>
      </c>
      <c r="B66" t="s">
        <v>58</v>
      </c>
      <c r="C66">
        <v>2.5</v>
      </c>
      <c r="D66">
        <v>611.95000000000005</v>
      </c>
      <c r="E66">
        <v>616.79999999999995</v>
      </c>
      <c r="F66">
        <v>622.1</v>
      </c>
      <c r="G66">
        <v>626.70000000000005</v>
      </c>
    </row>
    <row r="67" spans="1:7">
      <c r="A67">
        <v>66</v>
      </c>
      <c r="B67" t="s">
        <v>60</v>
      </c>
      <c r="C67">
        <v>2.5</v>
      </c>
      <c r="D67">
        <v>275.95</v>
      </c>
      <c r="E67">
        <v>280.64999999999998</v>
      </c>
      <c r="F67">
        <v>285.39999999999998</v>
      </c>
      <c r="G67">
        <v>290</v>
      </c>
    </row>
    <row r="68" spans="1:7">
      <c r="A68">
        <v>67</v>
      </c>
      <c r="B68" t="s">
        <v>61</v>
      </c>
      <c r="C68">
        <v>2.5</v>
      </c>
      <c r="D68">
        <v>360.3</v>
      </c>
      <c r="E68">
        <v>364.75</v>
      </c>
      <c r="F68">
        <v>369.35</v>
      </c>
      <c r="G68">
        <v>373.85</v>
      </c>
    </row>
    <row r="69" spans="1:7">
      <c r="A69">
        <v>68</v>
      </c>
      <c r="B69" t="s">
        <v>62</v>
      </c>
      <c r="C69">
        <v>2.5</v>
      </c>
      <c r="D69">
        <v>359.25</v>
      </c>
      <c r="E69">
        <v>364.55</v>
      </c>
      <c r="F69">
        <v>369.2</v>
      </c>
      <c r="G69">
        <v>373.6</v>
      </c>
    </row>
    <row r="70" spans="1:7">
      <c r="A70">
        <v>69</v>
      </c>
      <c r="B70" t="s">
        <v>70</v>
      </c>
      <c r="C70">
        <v>2.5</v>
      </c>
      <c r="D70">
        <v>499.4</v>
      </c>
      <c r="E70">
        <v>504.3</v>
      </c>
      <c r="F70">
        <v>509.15</v>
      </c>
      <c r="G70">
        <v>514.04999999999995</v>
      </c>
    </row>
    <row r="71" spans="1:7">
      <c r="A71">
        <v>70</v>
      </c>
      <c r="B71" t="s">
        <v>74</v>
      </c>
      <c r="C71">
        <v>2.5</v>
      </c>
      <c r="D71">
        <v>414.4</v>
      </c>
      <c r="E71">
        <v>418.85</v>
      </c>
      <c r="F71">
        <v>422.75</v>
      </c>
      <c r="G71">
        <v>428.05</v>
      </c>
    </row>
    <row r="72" spans="1:7">
      <c r="A72">
        <v>71</v>
      </c>
      <c r="B72" t="s">
        <v>77</v>
      </c>
      <c r="C72">
        <v>2.5</v>
      </c>
      <c r="D72">
        <v>624.1</v>
      </c>
      <c r="E72">
        <v>628.9</v>
      </c>
      <c r="F72">
        <v>634.75</v>
      </c>
      <c r="G72">
        <v>638.29999999999995</v>
      </c>
    </row>
    <row r="73" spans="1:7">
      <c r="A73">
        <v>72</v>
      </c>
      <c r="B73" t="s">
        <v>91</v>
      </c>
      <c r="C73">
        <v>2.5</v>
      </c>
      <c r="D73">
        <v>547.6</v>
      </c>
      <c r="E73">
        <v>552.65</v>
      </c>
      <c r="F73">
        <v>557.6</v>
      </c>
      <c r="G73">
        <v>562.45000000000005</v>
      </c>
    </row>
    <row r="74" spans="1:7">
      <c r="A74">
        <v>73</v>
      </c>
      <c r="B74" t="s">
        <v>97</v>
      </c>
      <c r="C74">
        <v>2.5</v>
      </c>
      <c r="D74">
        <v>723.55</v>
      </c>
      <c r="E74">
        <v>728.65</v>
      </c>
      <c r="F74">
        <v>732.85</v>
      </c>
      <c r="G74">
        <v>738.75</v>
      </c>
    </row>
    <row r="75" spans="1:7">
      <c r="A75">
        <v>74</v>
      </c>
      <c r="B75" t="s">
        <v>100</v>
      </c>
      <c r="C75">
        <v>2.5</v>
      </c>
      <c r="D75">
        <v>338.2</v>
      </c>
      <c r="E75">
        <v>342.9</v>
      </c>
      <c r="F75">
        <v>348.95</v>
      </c>
      <c r="G75">
        <v>353.35</v>
      </c>
    </row>
    <row r="76" spans="1:7">
      <c r="A76">
        <v>75</v>
      </c>
      <c r="B76" t="s">
        <v>101</v>
      </c>
      <c r="C76">
        <v>2.5</v>
      </c>
      <c r="D76">
        <v>428.25</v>
      </c>
      <c r="E76">
        <v>433.95</v>
      </c>
      <c r="F76">
        <v>438.4</v>
      </c>
      <c r="G76">
        <v>443.35</v>
      </c>
    </row>
    <row r="77" spans="1:7">
      <c r="A77">
        <v>76</v>
      </c>
      <c r="B77" t="s">
        <v>109</v>
      </c>
      <c r="C77">
        <v>2.5</v>
      </c>
      <c r="D77">
        <v>542.85</v>
      </c>
      <c r="E77">
        <v>548.1</v>
      </c>
      <c r="F77">
        <v>552.29999999999995</v>
      </c>
      <c r="G77">
        <v>557.15</v>
      </c>
    </row>
    <row r="78" spans="1:7">
      <c r="A78">
        <v>77</v>
      </c>
      <c r="B78" t="s">
        <v>113</v>
      </c>
      <c r="C78">
        <v>2.5</v>
      </c>
      <c r="D78">
        <v>385.25</v>
      </c>
      <c r="E78">
        <v>390.05</v>
      </c>
      <c r="F78">
        <v>395.1</v>
      </c>
      <c r="G78">
        <v>399.8</v>
      </c>
    </row>
    <row r="79" spans="1:7">
      <c r="A79">
        <v>78</v>
      </c>
      <c r="B79" t="s">
        <v>117</v>
      </c>
      <c r="C79">
        <v>2.5</v>
      </c>
      <c r="D79">
        <v>518.15</v>
      </c>
      <c r="E79">
        <v>522.95000000000005</v>
      </c>
      <c r="F79">
        <v>528.04999999999995</v>
      </c>
      <c r="G79">
        <v>532.9</v>
      </c>
    </row>
    <row r="80" spans="1:7">
      <c r="A80">
        <v>79</v>
      </c>
      <c r="B80" t="s">
        <v>121</v>
      </c>
      <c r="C80">
        <v>2.5</v>
      </c>
      <c r="D80">
        <v>681</v>
      </c>
      <c r="E80">
        <v>686.15</v>
      </c>
      <c r="F80">
        <v>690.8</v>
      </c>
      <c r="G80">
        <v>695.55</v>
      </c>
    </row>
    <row r="81" spans="1:7">
      <c r="A81">
        <v>80</v>
      </c>
      <c r="B81" t="s">
        <v>123</v>
      </c>
      <c r="C81">
        <v>2.5</v>
      </c>
      <c r="D81">
        <v>459.25</v>
      </c>
      <c r="E81">
        <v>464.6</v>
      </c>
      <c r="F81">
        <v>468.9</v>
      </c>
      <c r="G81">
        <v>473.95</v>
      </c>
    </row>
    <row r="82" spans="1:7">
      <c r="A82">
        <v>81</v>
      </c>
      <c r="B82" t="s">
        <v>87</v>
      </c>
      <c r="C82">
        <v>1.25</v>
      </c>
      <c r="D82">
        <v>229.87</v>
      </c>
      <c r="E82">
        <v>232.52</v>
      </c>
      <c r="F82">
        <v>234.82</v>
      </c>
      <c r="G82">
        <v>237.12</v>
      </c>
    </row>
    <row r="83" spans="1:7">
      <c r="A83">
        <v>82</v>
      </c>
      <c r="B83" t="s">
        <v>44</v>
      </c>
      <c r="C83">
        <v>1.25</v>
      </c>
      <c r="D83">
        <v>234.45</v>
      </c>
      <c r="E83">
        <v>236.7</v>
      </c>
      <c r="F83">
        <v>239.3</v>
      </c>
      <c r="G83">
        <v>241.55</v>
      </c>
    </row>
    <row r="84" spans="1:7">
      <c r="A84">
        <v>83</v>
      </c>
      <c r="B84" t="s">
        <v>54</v>
      </c>
      <c r="C84">
        <v>1.25</v>
      </c>
      <c r="D84">
        <v>200.05</v>
      </c>
      <c r="E84">
        <v>202.45</v>
      </c>
      <c r="F84">
        <v>204.95</v>
      </c>
      <c r="G84">
        <v>207.55</v>
      </c>
    </row>
    <row r="85" spans="1:7">
      <c r="A85">
        <v>84</v>
      </c>
      <c r="B85" t="s">
        <v>55</v>
      </c>
      <c r="C85">
        <v>1.25</v>
      </c>
      <c r="D85">
        <v>244.65</v>
      </c>
      <c r="E85">
        <v>246.9</v>
      </c>
      <c r="F85">
        <v>249.35</v>
      </c>
      <c r="G85">
        <v>251.55</v>
      </c>
    </row>
    <row r="86" spans="1:7">
      <c r="A86">
        <v>85</v>
      </c>
      <c r="B86" t="s">
        <v>75</v>
      </c>
      <c r="C86">
        <v>1.25</v>
      </c>
      <c r="D86">
        <v>159.6</v>
      </c>
      <c r="E86">
        <v>162.25</v>
      </c>
      <c r="F86">
        <v>164.7</v>
      </c>
      <c r="G86">
        <v>167.05</v>
      </c>
    </row>
    <row r="87" spans="1:7">
      <c r="A87">
        <v>86</v>
      </c>
      <c r="B87" t="s">
        <v>86</v>
      </c>
      <c r="C87">
        <v>1.25</v>
      </c>
      <c r="D87">
        <v>192.37</v>
      </c>
      <c r="E87">
        <v>194.77</v>
      </c>
      <c r="F87">
        <v>197.27</v>
      </c>
      <c r="G87">
        <v>199.92</v>
      </c>
    </row>
    <row r="88" spans="1:7">
      <c r="A88">
        <v>87</v>
      </c>
      <c r="B88" t="s">
        <v>108</v>
      </c>
      <c r="C88">
        <v>1.25</v>
      </c>
      <c r="D88">
        <v>202.32</v>
      </c>
      <c r="E88">
        <v>204.67</v>
      </c>
      <c r="F88">
        <v>206.97</v>
      </c>
      <c r="G88">
        <v>209.47</v>
      </c>
    </row>
    <row r="89" spans="1:7">
      <c r="A89">
        <v>88</v>
      </c>
      <c r="B89" t="s">
        <v>114</v>
      </c>
      <c r="C89">
        <v>1.25</v>
      </c>
      <c r="D89">
        <v>174.67</v>
      </c>
      <c r="E89">
        <v>177.17</v>
      </c>
      <c r="F89">
        <v>179.67</v>
      </c>
      <c r="G89">
        <v>181.62</v>
      </c>
    </row>
    <row r="90" spans="1:7">
      <c r="A90">
        <v>89</v>
      </c>
      <c r="B90" t="s">
        <v>126</v>
      </c>
      <c r="C90">
        <v>1.25</v>
      </c>
      <c r="D90">
        <v>184.48</v>
      </c>
      <c r="E90">
        <v>186.98</v>
      </c>
      <c r="F90">
        <v>186.98</v>
      </c>
      <c r="G90">
        <v>189.68</v>
      </c>
    </row>
    <row r="91" spans="1:7">
      <c r="A91">
        <v>90</v>
      </c>
      <c r="B91" t="s">
        <v>65</v>
      </c>
      <c r="C91">
        <v>0.5</v>
      </c>
      <c r="D91">
        <v>111.88</v>
      </c>
      <c r="E91">
        <v>112.58</v>
      </c>
      <c r="F91">
        <v>113.63</v>
      </c>
      <c r="G91">
        <v>114.63</v>
      </c>
    </row>
    <row r="92" spans="1:7">
      <c r="A92">
        <v>91</v>
      </c>
      <c r="B92" t="s">
        <v>89</v>
      </c>
      <c r="C92">
        <v>0.5</v>
      </c>
      <c r="D92">
        <v>93.78</v>
      </c>
      <c r="E92">
        <v>94.63</v>
      </c>
      <c r="F92">
        <v>95.68</v>
      </c>
      <c r="G92">
        <v>96.38</v>
      </c>
    </row>
    <row r="93" spans="1:7">
      <c r="A93">
        <v>92</v>
      </c>
      <c r="B93" t="s">
        <v>105</v>
      </c>
      <c r="C93">
        <v>0.5</v>
      </c>
      <c r="D93">
        <v>9.2899999999999991</v>
      </c>
      <c r="E93">
        <v>10.29</v>
      </c>
      <c r="F93">
        <v>11.34</v>
      </c>
      <c r="G93">
        <v>12.24</v>
      </c>
    </row>
    <row r="94" spans="1:7">
      <c r="A94">
        <v>93</v>
      </c>
      <c r="B94" t="s">
        <v>106</v>
      </c>
      <c r="C94">
        <v>0.5</v>
      </c>
      <c r="D94">
        <v>112.2</v>
      </c>
      <c r="E94">
        <v>113.1</v>
      </c>
      <c r="F94">
        <v>114.35</v>
      </c>
      <c r="G94">
        <v>115.45</v>
      </c>
    </row>
    <row r="95" spans="1:7">
      <c r="A95">
        <v>94</v>
      </c>
      <c r="B95" t="s">
        <v>107</v>
      </c>
      <c r="C95">
        <v>0.5</v>
      </c>
      <c r="D95">
        <v>73.64</v>
      </c>
      <c r="E95">
        <v>74.59</v>
      </c>
      <c r="F95">
        <v>75.489999999999995</v>
      </c>
      <c r="G95">
        <v>76.59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95"/>
  <sheetViews>
    <sheetView workbookViewId="0">
      <selection activeCell="W2" sqref="W2"/>
    </sheetView>
  </sheetViews>
  <sheetFormatPr defaultRowHeight="15"/>
  <cols>
    <col min="2" max="2" width="13.140625" bestFit="1" customWidth="1"/>
    <col min="9" max="9" width="10" style="5" bestFit="1" customWidth="1"/>
    <col min="10" max="10" width="5.5703125" bestFit="1" customWidth="1"/>
    <col min="11" max="11" width="9.85546875" bestFit="1" customWidth="1"/>
    <col min="12" max="12" width="11.42578125" bestFit="1" customWidth="1"/>
    <col min="19" max="19" width="13.5703125" bestFit="1" customWidth="1"/>
    <col min="20" max="20" width="12.42578125" bestFit="1" customWidth="1"/>
    <col min="21" max="21" width="10.140625" bestFit="1" customWidth="1"/>
    <col min="22" max="22" width="8.42578125" bestFit="1" customWidth="1"/>
    <col min="23" max="23" width="9.85546875" bestFit="1" customWidth="1"/>
    <col min="24" max="27" width="3.140625" bestFit="1" customWidth="1"/>
    <col min="28" max="28" width="23.42578125" bestFit="1" customWidth="1"/>
    <col min="29" max="29" width="10" style="5" bestFit="1" customWidth="1"/>
    <col min="30" max="30" width="5.5703125" bestFit="1" customWidth="1"/>
    <col min="31" max="31" width="9.85546875" bestFit="1" customWidth="1"/>
    <col min="32" max="32" width="11.42578125" bestFit="1" customWidth="1"/>
    <col min="39" max="39" width="13.5703125" bestFit="1" customWidth="1"/>
    <col min="40" max="40" width="12.42578125" bestFit="1" customWidth="1"/>
    <col min="41" max="41" width="10.140625" bestFit="1" customWidth="1"/>
    <col min="42" max="42" width="8.42578125" bestFit="1" customWidth="1"/>
    <col min="43" max="43" width="9.85546875" bestFit="1" customWidth="1"/>
  </cols>
  <sheetData>
    <row r="1" spans="1:43" ht="15.75" thickBot="1">
      <c r="A1" s="3" t="s">
        <v>29</v>
      </c>
      <c r="B1" s="3" t="s">
        <v>27</v>
      </c>
      <c r="C1" s="3" t="s">
        <v>4</v>
      </c>
      <c r="D1" s="3"/>
      <c r="E1" s="3" t="s">
        <v>16</v>
      </c>
      <c r="F1" s="3" t="s">
        <v>1</v>
      </c>
      <c r="G1" s="3" t="s">
        <v>17</v>
      </c>
      <c r="H1" s="3" t="s">
        <v>18</v>
      </c>
      <c r="I1" s="4" t="s">
        <v>19</v>
      </c>
      <c r="J1" s="3" t="s">
        <v>2</v>
      </c>
      <c r="K1" s="3" t="s">
        <v>3</v>
      </c>
      <c r="L1" s="3" t="s">
        <v>25</v>
      </c>
      <c r="M1" s="3" t="s">
        <v>14</v>
      </c>
      <c r="N1" s="3" t="s">
        <v>12</v>
      </c>
      <c r="O1" s="3" t="s">
        <v>6</v>
      </c>
      <c r="P1" s="3" t="s">
        <v>8</v>
      </c>
      <c r="Q1" s="3" t="s">
        <v>5</v>
      </c>
      <c r="R1" s="3" t="s">
        <v>11</v>
      </c>
      <c r="S1" s="3" t="s">
        <v>9</v>
      </c>
      <c r="T1" s="3" t="s">
        <v>10</v>
      </c>
      <c r="U1" s="3" t="s">
        <v>39</v>
      </c>
      <c r="V1" s="3" t="s">
        <v>5</v>
      </c>
      <c r="W1" s="3" t="s">
        <v>11</v>
      </c>
      <c r="X1" s="3" t="s">
        <v>16</v>
      </c>
      <c r="Y1" s="3" t="s">
        <v>1</v>
      </c>
      <c r="Z1" s="3" t="s">
        <v>17</v>
      </c>
      <c r="AA1" s="3" t="s">
        <v>18</v>
      </c>
      <c r="AB1" s="3" t="s">
        <v>30</v>
      </c>
      <c r="AC1" s="4" t="s">
        <v>19</v>
      </c>
      <c r="AD1" s="3" t="s">
        <v>2</v>
      </c>
      <c r="AE1" s="3" t="s">
        <v>3</v>
      </c>
      <c r="AF1" s="3" t="s">
        <v>25</v>
      </c>
      <c r="AG1" s="3" t="s">
        <v>14</v>
      </c>
      <c r="AH1" s="3" t="s">
        <v>12</v>
      </c>
      <c r="AI1" s="3" t="s">
        <v>6</v>
      </c>
      <c r="AJ1" s="3" t="s">
        <v>8</v>
      </c>
      <c r="AK1" s="3" t="s">
        <v>5</v>
      </c>
      <c r="AL1" s="3" t="s">
        <v>11</v>
      </c>
      <c r="AM1" s="3" t="s">
        <v>9</v>
      </c>
      <c r="AN1" s="3" t="s">
        <v>10</v>
      </c>
      <c r="AO1" s="3" t="s">
        <v>39</v>
      </c>
      <c r="AP1" s="3" t="s">
        <v>5</v>
      </c>
      <c r="AQ1" s="3" t="s">
        <v>11</v>
      </c>
    </row>
    <row r="2" spans="1:43" ht="15.75" thickBot="1">
      <c r="A2">
        <v>1</v>
      </c>
      <c r="B2" s="8" t="s">
        <v>131</v>
      </c>
      <c r="C2" s="9">
        <v>10</v>
      </c>
      <c r="D2" s="8"/>
      <c r="E2" s="9">
        <v>3058.65</v>
      </c>
      <c r="F2" s="9">
        <v>3084</v>
      </c>
      <c r="G2" s="9">
        <v>3096.75</v>
      </c>
      <c r="H2" s="9">
        <v>3110.95</v>
      </c>
      <c r="I2" s="5" t="s">
        <v>1</v>
      </c>
      <c r="J2" s="1">
        <v>0.39861111111111108</v>
      </c>
      <c r="K2" t="s">
        <v>5</v>
      </c>
      <c r="L2" s="1">
        <v>0.39861111111111108</v>
      </c>
      <c r="N2">
        <v>300</v>
      </c>
      <c r="O2" t="s">
        <v>20</v>
      </c>
      <c r="P2">
        <v>121</v>
      </c>
      <c r="Q2">
        <v>127.4</v>
      </c>
      <c r="S2">
        <f t="shared" ref="S2:S17" si="0">P2*N2</f>
        <v>36300</v>
      </c>
      <c r="T2">
        <f t="shared" ref="T2:T17" si="1">IF(K2="TARGET",(Q2*N2)-S2,(R2*N2)-S2)</f>
        <v>1920</v>
      </c>
      <c r="U2" s="2">
        <f t="shared" ref="U2:U17" si="2">T2/S2</f>
        <v>5.2892561983471073E-2</v>
      </c>
      <c r="V2">
        <f>IF(OR(I2="C1",I2="C2"),HLOOKUP(I2,$E$1:H3,ROW(),FALSE)+C2,HLOOKUP(I2,$E$1:H3,ROW(),FALSE)-C2)</f>
        <v>3094</v>
      </c>
      <c r="W2">
        <f>IF(OR(I2="C1",I2="C2"),HLOOKUP(I2,$E$1:H3,ROW(),FALSE)-C2,HLOOKUP(I2,$E$1:H3,ROW(),FALSE)+C2)</f>
        <v>3074</v>
      </c>
      <c r="AD2" s="1"/>
      <c r="AF2" s="1"/>
      <c r="AO2" s="2"/>
    </row>
    <row r="3" spans="1:43" ht="15.75" thickBot="1">
      <c r="A3">
        <v>2</v>
      </c>
      <c r="B3" s="8" t="s">
        <v>47</v>
      </c>
      <c r="C3" s="9">
        <v>5</v>
      </c>
      <c r="D3" s="8"/>
      <c r="E3" s="9">
        <v>719.9</v>
      </c>
      <c r="F3" s="9">
        <v>729.75</v>
      </c>
      <c r="G3" s="9">
        <v>739.65</v>
      </c>
      <c r="H3" s="9">
        <v>749.7</v>
      </c>
      <c r="I3" s="5" t="s">
        <v>17</v>
      </c>
      <c r="J3" s="1">
        <v>0.4145833333333333</v>
      </c>
      <c r="K3" t="s">
        <v>11</v>
      </c>
      <c r="L3" s="1">
        <v>0.42222222222222222</v>
      </c>
      <c r="N3">
        <v>1000</v>
      </c>
      <c r="O3" t="s">
        <v>21</v>
      </c>
      <c r="P3">
        <v>20.53</v>
      </c>
      <c r="R3">
        <v>18.170000000000002</v>
      </c>
      <c r="S3">
        <f t="shared" si="0"/>
        <v>20530</v>
      </c>
      <c r="T3">
        <f t="shared" si="1"/>
        <v>-2360</v>
      </c>
      <c r="U3" s="2">
        <f t="shared" si="2"/>
        <v>-0.11495372625426206</v>
      </c>
      <c r="V3">
        <f>IF(OR(I3="C1",I3="C2"),HLOOKUP(I3,$E$1:H4,ROW(),FALSE)+C3,HLOOKUP(I3,$E$1:H4,ROW(),FALSE)-C3)</f>
        <v>734.65</v>
      </c>
      <c r="W3">
        <f>IF(OR(I3="C1",I3="C2"),HLOOKUP(I3,$E$1:H4,ROW(),FALSE)-C3,HLOOKUP(I3,$E$1:H4,ROW(),FALSE)+C3)</f>
        <v>744.65</v>
      </c>
      <c r="Y3">
        <v>1</v>
      </c>
      <c r="Z3">
        <v>0</v>
      </c>
      <c r="AB3" t="s">
        <v>134</v>
      </c>
      <c r="AD3" s="1"/>
      <c r="AF3" s="1"/>
      <c r="AO3" s="2"/>
    </row>
    <row r="4" spans="1:43" ht="27" thickBot="1">
      <c r="A4">
        <v>3</v>
      </c>
      <c r="B4" s="8" t="s">
        <v>48</v>
      </c>
      <c r="C4" s="9">
        <v>10</v>
      </c>
      <c r="D4" s="8"/>
      <c r="E4" s="9">
        <v>1421.8</v>
      </c>
      <c r="F4" s="9">
        <v>1440.75</v>
      </c>
      <c r="G4" s="9">
        <v>1460.65</v>
      </c>
      <c r="H4" s="9">
        <v>1480.85</v>
      </c>
      <c r="I4" s="5" t="s">
        <v>17</v>
      </c>
      <c r="J4" s="1">
        <v>0.41388888888888892</v>
      </c>
      <c r="K4" t="s">
        <v>11</v>
      </c>
      <c r="L4" s="1">
        <v>0.41388888888888892</v>
      </c>
      <c r="N4">
        <v>550</v>
      </c>
      <c r="O4" t="s">
        <v>21</v>
      </c>
      <c r="P4">
        <v>59.3</v>
      </c>
      <c r="R4">
        <v>53.7</v>
      </c>
      <c r="S4">
        <f t="shared" si="0"/>
        <v>32615</v>
      </c>
      <c r="T4">
        <f t="shared" si="1"/>
        <v>-3080</v>
      </c>
      <c r="U4" s="2">
        <f t="shared" si="2"/>
        <v>-9.4435075885328831E-2</v>
      </c>
      <c r="V4">
        <f>IF(OR(I4="C1",I4="C2"),HLOOKUP(I4,$E$1:H5,ROW(),FALSE)+C4,HLOOKUP(I4,$E$1:H5,ROW(),FALSE)-C4)</f>
        <v>1450.65</v>
      </c>
      <c r="W4">
        <f>IF(OR(I4="C1",I4="C2"),HLOOKUP(I4,$E$1:H5,ROW(),FALSE)-C4,HLOOKUP(I4,$E$1:H5,ROW(),FALSE)+C4)</f>
        <v>1470.65</v>
      </c>
      <c r="AD4" s="1"/>
      <c r="AF4" s="1"/>
      <c r="AO4" s="2"/>
    </row>
    <row r="5" spans="1:43" ht="15.75" thickBot="1">
      <c r="A5">
        <v>4</v>
      </c>
      <c r="B5" s="8" t="s">
        <v>50</v>
      </c>
      <c r="C5" s="9">
        <v>50</v>
      </c>
      <c r="D5" s="8"/>
      <c r="E5" s="9">
        <v>11537.9</v>
      </c>
      <c r="F5" s="9">
        <v>11638.4</v>
      </c>
      <c r="G5" s="9">
        <v>11738.3</v>
      </c>
      <c r="H5" s="9">
        <v>11823.3</v>
      </c>
      <c r="I5" s="5" t="s">
        <v>18</v>
      </c>
      <c r="J5" s="1">
        <v>0.39930555555555558</v>
      </c>
      <c r="K5" t="s">
        <v>5</v>
      </c>
      <c r="L5" s="1">
        <v>0.39999999999999997</v>
      </c>
      <c r="N5">
        <v>75</v>
      </c>
      <c r="O5" t="s">
        <v>21</v>
      </c>
      <c r="P5">
        <v>377.55</v>
      </c>
      <c r="Q5">
        <v>406.25</v>
      </c>
      <c r="S5">
        <f t="shared" si="0"/>
        <v>28316.25</v>
      </c>
      <c r="T5">
        <f t="shared" si="1"/>
        <v>2152.5</v>
      </c>
      <c r="U5" s="2">
        <f t="shared" si="2"/>
        <v>7.6016421666004502E-2</v>
      </c>
      <c r="V5">
        <f>IF(OR(I5="C1",I5="C2"),HLOOKUP(I5,$E$1:H6,ROW(),FALSE)+C5,HLOOKUP(I5,$E$1:H6,ROW(),FALSE)-C5)</f>
        <v>11773.3</v>
      </c>
      <c r="W5">
        <f>IF(OR(I5="C1",I5="C2"),HLOOKUP(I5,$E$1:H6,ROW(),FALSE)-C5,HLOOKUP(I5,$E$1:H6,ROW(),FALSE)+C5)</f>
        <v>11873.3</v>
      </c>
      <c r="AB5" t="s">
        <v>134</v>
      </c>
      <c r="AD5" s="1"/>
      <c r="AF5" s="1"/>
      <c r="AO5" s="2"/>
    </row>
    <row r="6" spans="1:43" ht="15.75" thickBot="1">
      <c r="A6">
        <v>5</v>
      </c>
      <c r="B6" s="8" t="s">
        <v>51</v>
      </c>
      <c r="C6" s="9">
        <v>10</v>
      </c>
      <c r="D6" s="8"/>
      <c r="E6" s="9">
        <v>1855.65</v>
      </c>
      <c r="F6" s="9">
        <v>1876</v>
      </c>
      <c r="G6" s="9">
        <v>1895.8</v>
      </c>
      <c r="H6" s="9">
        <v>1915.45</v>
      </c>
      <c r="I6" s="5" t="s">
        <v>18</v>
      </c>
      <c r="J6" s="1">
        <v>0.44791666666666669</v>
      </c>
      <c r="K6" t="s">
        <v>5</v>
      </c>
      <c r="L6" s="1">
        <v>0.4604166666666667</v>
      </c>
      <c r="N6">
        <v>500</v>
      </c>
      <c r="O6" t="s">
        <v>21</v>
      </c>
      <c r="P6">
        <v>62.6</v>
      </c>
      <c r="Q6">
        <v>67.95</v>
      </c>
      <c r="S6">
        <f t="shared" si="0"/>
        <v>31300</v>
      </c>
      <c r="T6">
        <f t="shared" si="1"/>
        <v>2675</v>
      </c>
      <c r="U6" s="2">
        <f t="shared" si="2"/>
        <v>8.5463258785942492E-2</v>
      </c>
      <c r="V6">
        <f>IF(OR(I6="C1",I6="C2"),HLOOKUP(I6,$E$1:H7,ROW(),FALSE)+C6,HLOOKUP(I6,$E$1:H7,ROW(),FALSE)-C6)</f>
        <v>1905.45</v>
      </c>
      <c r="W6">
        <f>IF(OR(I6="C1",I6="C2"),HLOOKUP(I6,$E$1:H7,ROW(),FALSE)-C6,HLOOKUP(I6,$E$1:H7,ROW(),FALSE)+C6)</f>
        <v>1925.45</v>
      </c>
      <c r="AB6" t="s">
        <v>135</v>
      </c>
      <c r="AD6" s="1"/>
      <c r="AF6" s="1"/>
      <c r="AO6" s="2"/>
    </row>
    <row r="7" spans="1:43" ht="15.75" thickBot="1">
      <c r="A7">
        <v>6</v>
      </c>
      <c r="B7" s="8" t="s">
        <v>13</v>
      </c>
      <c r="C7" s="9">
        <v>50</v>
      </c>
      <c r="D7" s="8"/>
      <c r="E7" s="9">
        <v>7108.95</v>
      </c>
      <c r="F7" s="9">
        <v>7205.85</v>
      </c>
      <c r="G7" s="9">
        <v>7304.6</v>
      </c>
      <c r="H7" s="9">
        <v>7401.8</v>
      </c>
      <c r="I7" s="5" t="s">
        <v>1</v>
      </c>
      <c r="J7" s="1">
        <v>0.3972222222222222</v>
      </c>
      <c r="K7" t="s">
        <v>5</v>
      </c>
      <c r="L7" s="1">
        <v>0.39652777777777781</v>
      </c>
      <c r="N7">
        <v>125</v>
      </c>
      <c r="O7" t="s">
        <v>20</v>
      </c>
      <c r="P7">
        <v>276.3</v>
      </c>
      <c r="Q7">
        <v>312.60000000000002</v>
      </c>
      <c r="S7">
        <f t="shared" si="0"/>
        <v>34537.5</v>
      </c>
      <c r="T7">
        <f t="shared" si="1"/>
        <v>4537.5</v>
      </c>
      <c r="U7" s="2">
        <f t="shared" si="2"/>
        <v>0.13137893593919653</v>
      </c>
      <c r="V7">
        <f>IF(OR(I7="C1",I7="C2"),HLOOKUP(I7,$E$1:H8,ROW(),FALSE)+C7,HLOOKUP(I7,$E$1:H8,ROW(),FALSE)-C7)</f>
        <v>7255.85</v>
      </c>
      <c r="W7">
        <f>IF(OR(I7="C1",I7="C2"),HLOOKUP(I7,$E$1:H8,ROW(),FALSE)-C7,HLOOKUP(I7,$E$1:H8,ROW(),FALSE)+C7)</f>
        <v>7155.85</v>
      </c>
      <c r="Y7">
        <v>0</v>
      </c>
      <c r="Z7">
        <v>1</v>
      </c>
      <c r="AA7">
        <v>1</v>
      </c>
      <c r="AB7" t="s">
        <v>136</v>
      </c>
      <c r="AD7" s="1"/>
      <c r="AF7" s="1"/>
      <c r="AO7" s="2"/>
    </row>
    <row r="8" spans="1:43" ht="15.75" thickBot="1">
      <c r="A8">
        <v>7</v>
      </c>
      <c r="B8" s="8" t="s">
        <v>53</v>
      </c>
      <c r="C8" s="9">
        <v>5</v>
      </c>
      <c r="D8" s="8"/>
      <c r="E8" s="9">
        <v>641.65</v>
      </c>
      <c r="F8" s="9">
        <v>649.35</v>
      </c>
      <c r="G8" s="9">
        <v>659.3</v>
      </c>
      <c r="H8" s="9">
        <v>669.2</v>
      </c>
      <c r="I8" s="5" t="s">
        <v>17</v>
      </c>
      <c r="J8" s="1">
        <v>0.39861111111111108</v>
      </c>
      <c r="K8" t="s">
        <v>11</v>
      </c>
      <c r="L8" s="1">
        <v>0.40138888888888885</v>
      </c>
      <c r="N8">
        <v>1600</v>
      </c>
      <c r="O8" t="s">
        <v>21</v>
      </c>
      <c r="P8">
        <v>22.1</v>
      </c>
      <c r="R8">
        <v>20</v>
      </c>
      <c r="S8">
        <f t="shared" si="0"/>
        <v>35360</v>
      </c>
      <c r="T8">
        <f t="shared" si="1"/>
        <v>-3360</v>
      </c>
      <c r="U8" s="2">
        <f t="shared" si="2"/>
        <v>-9.5022624434389136E-2</v>
      </c>
      <c r="V8">
        <f>IF(OR(I8="C1",I8="C2"),HLOOKUP(I8,$E$1:H9,ROW(),FALSE)+C8,HLOOKUP(I8,$E$1:H9,ROW(),FALSE)-C8)</f>
        <v>654.29999999999995</v>
      </c>
      <c r="W8">
        <f>IF(OR(I8="C1",I8="C2"),HLOOKUP(I8,$E$1:H9,ROW(),FALSE)-C8,HLOOKUP(I8,$E$1:H9,ROW(),FALSE)+C8)</f>
        <v>664.3</v>
      </c>
      <c r="Z8">
        <v>10</v>
      </c>
      <c r="AA8">
        <v>1</v>
      </c>
      <c r="AB8" t="s">
        <v>136</v>
      </c>
      <c r="AD8" s="1"/>
      <c r="AF8" s="1"/>
      <c r="AO8" s="2"/>
    </row>
    <row r="9" spans="1:43" ht="27" thickBot="1">
      <c r="A9">
        <v>8</v>
      </c>
      <c r="B9" s="8" t="s">
        <v>55</v>
      </c>
      <c r="C9" s="9">
        <v>1.25</v>
      </c>
      <c r="D9" s="8"/>
      <c r="E9" s="9">
        <v>243.84</v>
      </c>
      <c r="F9" s="9">
        <v>246.29</v>
      </c>
      <c r="G9" s="9">
        <v>248.69</v>
      </c>
      <c r="H9" s="9">
        <v>251.24</v>
      </c>
      <c r="I9" s="5" t="s">
        <v>18</v>
      </c>
      <c r="J9" s="1">
        <v>0.41666666666666669</v>
      </c>
      <c r="K9" t="s">
        <v>5</v>
      </c>
      <c r="L9" s="1">
        <v>0.42638888888888887</v>
      </c>
      <c r="N9">
        <v>2925</v>
      </c>
      <c r="O9" t="s">
        <v>21</v>
      </c>
      <c r="P9">
        <v>8.15</v>
      </c>
      <c r="Q9">
        <v>8.75</v>
      </c>
      <c r="S9">
        <f t="shared" si="0"/>
        <v>23838.75</v>
      </c>
      <c r="T9">
        <f t="shared" si="1"/>
        <v>1755</v>
      </c>
      <c r="U9" s="2">
        <f t="shared" si="2"/>
        <v>7.3619631901840496E-2</v>
      </c>
      <c r="V9">
        <f>IF(OR(I9="C1",I9="C2"),HLOOKUP(I9,$E$1:H10,ROW(),FALSE)+C9,HLOOKUP(I9,$E$1:H10,ROW(),FALSE)-C9)</f>
        <v>249.99</v>
      </c>
      <c r="W9">
        <f>IF(OR(I9="C1",I9="C2"),HLOOKUP(I9,$E$1:H10,ROW(),FALSE)-C9,HLOOKUP(I9,$E$1:H10,ROW(),FALSE)+C9)</f>
        <v>252.49</v>
      </c>
      <c r="Y9">
        <v>10</v>
      </c>
      <c r="Z9">
        <v>1</v>
      </c>
      <c r="AA9">
        <v>0</v>
      </c>
      <c r="AB9" t="s">
        <v>137</v>
      </c>
      <c r="AD9" s="1"/>
      <c r="AF9" s="1"/>
      <c r="AO9" s="2"/>
    </row>
    <row r="10" spans="1:43" ht="15.75" thickBot="1">
      <c r="A10">
        <v>9</v>
      </c>
      <c r="B10" s="8" t="s">
        <v>34</v>
      </c>
      <c r="C10" s="9">
        <v>10</v>
      </c>
      <c r="D10" s="8"/>
      <c r="E10" s="9">
        <v>1636.4</v>
      </c>
      <c r="F10" s="9">
        <v>1655.9</v>
      </c>
      <c r="G10" s="9">
        <v>1675.3</v>
      </c>
      <c r="H10" s="9">
        <v>1694.7</v>
      </c>
      <c r="J10" s="1"/>
      <c r="L10" s="1"/>
      <c r="S10">
        <f t="shared" si="0"/>
        <v>0</v>
      </c>
      <c r="T10">
        <f t="shared" si="1"/>
        <v>0</v>
      </c>
      <c r="U10" s="2" t="e">
        <f t="shared" si="2"/>
        <v>#DIV/0!</v>
      </c>
      <c r="V10" t="e">
        <f>IF(OR(I10="C1",I10="C2"),HLOOKUP(I10,$E$1:H11,ROW(),FALSE)+C10,HLOOKUP(I10,$E$1:H11,ROW(),FALSE)-C10)</f>
        <v>#N/A</v>
      </c>
      <c r="W10" t="e">
        <f>IF(OR(I10="C1",I10="C2"),HLOOKUP(I10,$E$1:H11,ROW(),FALSE)-C10,HLOOKUP(I10,$E$1:H11,ROW(),FALSE)+C10)</f>
        <v>#N/A</v>
      </c>
      <c r="AD10" s="1"/>
      <c r="AF10" s="1"/>
      <c r="AO10" s="2"/>
    </row>
    <row r="11" spans="1:43" ht="15.75" thickBot="1">
      <c r="A11">
        <v>10</v>
      </c>
      <c r="B11" s="8" t="s">
        <v>132</v>
      </c>
      <c r="C11" s="9">
        <v>250</v>
      </c>
      <c r="D11" s="8"/>
      <c r="E11" s="9">
        <v>35554.800000000003</v>
      </c>
      <c r="F11" s="9">
        <v>36405.75</v>
      </c>
      <c r="G11" s="9">
        <v>36896.85</v>
      </c>
      <c r="H11" s="9">
        <v>37406.050000000003</v>
      </c>
      <c r="J11" s="1"/>
      <c r="L11" s="1"/>
      <c r="S11">
        <f t="shared" si="0"/>
        <v>0</v>
      </c>
      <c r="T11">
        <f t="shared" si="1"/>
        <v>0</v>
      </c>
      <c r="U11" s="2" t="e">
        <f t="shared" si="2"/>
        <v>#DIV/0!</v>
      </c>
      <c r="V11" t="e">
        <f>IF(OR(I11="C1",I11="C2"),HLOOKUP(I11,$E$1:H12,ROW(),FALSE)+C11,HLOOKUP(I11,$E$1:H12,ROW(),FALSE)-C11)</f>
        <v>#N/A</v>
      </c>
      <c r="W11" t="e">
        <f>IF(OR(I11="C1",I11="C2"),HLOOKUP(I11,$E$1:H12,ROW(),FALSE)-C11,HLOOKUP(I11,$E$1:H12,ROW(),FALSE)+C11)</f>
        <v>#N/A</v>
      </c>
      <c r="AD11" s="1"/>
      <c r="AF11" s="1"/>
      <c r="AO11" s="2"/>
    </row>
    <row r="12" spans="1:43" ht="15.75" thickBot="1">
      <c r="A12">
        <v>11</v>
      </c>
      <c r="B12" s="8" t="s">
        <v>70</v>
      </c>
      <c r="C12" s="8"/>
      <c r="D12" s="8"/>
      <c r="E12" s="9">
        <v>487.6</v>
      </c>
      <c r="F12" s="9">
        <v>493.3</v>
      </c>
      <c r="G12" s="9">
        <v>498.1</v>
      </c>
      <c r="H12" s="9">
        <v>502.25</v>
      </c>
      <c r="J12" s="1"/>
      <c r="L12" s="1"/>
      <c r="S12">
        <f t="shared" si="0"/>
        <v>0</v>
      </c>
      <c r="T12">
        <f t="shared" si="1"/>
        <v>0</v>
      </c>
      <c r="U12" s="2" t="e">
        <f t="shared" si="2"/>
        <v>#DIV/0!</v>
      </c>
      <c r="V12" t="e">
        <f>IF(OR(I12="C1",I12="C2"),HLOOKUP(I12,$E$1:H13,ROW(),FALSE)+C12,HLOOKUP(I12,$E$1:H13,ROW(),FALSE)-C12)</f>
        <v>#N/A</v>
      </c>
      <c r="W12" t="e">
        <f>IF(OR(I12="C1",I12="C2"),HLOOKUP(I12,$E$1:H13,ROW(),FALSE)-C12,HLOOKUP(I12,$E$1:H13,ROW(),FALSE)+C12)</f>
        <v>#N/A</v>
      </c>
      <c r="AD12" s="1"/>
      <c r="AF12" s="1"/>
      <c r="AO12" s="2"/>
    </row>
    <row r="13" spans="1:43" ht="15.75" thickBot="1">
      <c r="A13">
        <v>12</v>
      </c>
      <c r="B13" s="8" t="s">
        <v>71</v>
      </c>
      <c r="C13" s="9">
        <v>50</v>
      </c>
      <c r="D13" s="8"/>
      <c r="E13" s="9">
        <v>7015.35</v>
      </c>
      <c r="F13" s="9">
        <v>7114.6</v>
      </c>
      <c r="G13" s="9">
        <v>7215.05</v>
      </c>
      <c r="H13" s="9">
        <v>7379.95</v>
      </c>
      <c r="J13" s="1"/>
      <c r="L13" s="1"/>
      <c r="S13">
        <f t="shared" si="0"/>
        <v>0</v>
      </c>
      <c r="T13">
        <f t="shared" si="1"/>
        <v>0</v>
      </c>
      <c r="U13" s="2" t="e">
        <f t="shared" si="2"/>
        <v>#DIV/0!</v>
      </c>
      <c r="V13" t="e">
        <f>IF(OR(I13="C1",I13="C2"),HLOOKUP(I13,$E$1:H14,ROW(),FALSE)+C13,HLOOKUP(I13,$E$1:H14,ROW(),FALSE)-C13)</f>
        <v>#N/A</v>
      </c>
      <c r="W13" t="e">
        <f>IF(OR(I13="C1",I13="C2"),HLOOKUP(I13,$E$1:H14,ROW(),FALSE)-C13,HLOOKUP(I13,$E$1:H14,ROW(),FALSE)+C13)</f>
        <v>#N/A</v>
      </c>
      <c r="AD13" s="1"/>
      <c r="AF13" s="1"/>
      <c r="AO13" s="2"/>
    </row>
    <row r="14" spans="1:43" ht="15.75" thickBot="1">
      <c r="A14">
        <v>13</v>
      </c>
      <c r="B14" s="8" t="s">
        <v>75</v>
      </c>
      <c r="C14" s="9">
        <v>1.25</v>
      </c>
      <c r="D14" s="8"/>
      <c r="E14" s="9">
        <v>156.94999999999999</v>
      </c>
      <c r="F14" s="9">
        <v>159.4</v>
      </c>
      <c r="G14" s="9">
        <v>161.94999999999999</v>
      </c>
      <c r="H14" s="9">
        <v>164.15</v>
      </c>
      <c r="J14" s="1"/>
      <c r="L14" s="1"/>
      <c r="S14">
        <f t="shared" si="0"/>
        <v>0</v>
      </c>
      <c r="T14">
        <f t="shared" si="1"/>
        <v>0</v>
      </c>
      <c r="U14" s="2" t="e">
        <f t="shared" si="2"/>
        <v>#DIV/0!</v>
      </c>
      <c r="V14" t="e">
        <f>IF(OR(I14="C1",I14="C2"),HLOOKUP(I14,$E$1:H15,ROW(),FALSE)+C14,HLOOKUP(I14,$E$1:H15,ROW(),FALSE)-C14)</f>
        <v>#N/A</v>
      </c>
      <c r="W14" t="e">
        <f>IF(OR(I14="C1",I14="C2"),HLOOKUP(I14,$E$1:H15,ROW(),FALSE)-C14,HLOOKUP(I14,$E$1:H15,ROW(),FALSE)+C14)</f>
        <v>#N/A</v>
      </c>
      <c r="AD14" s="1"/>
      <c r="AF14" s="1"/>
      <c r="AO14" s="2"/>
    </row>
    <row r="15" spans="1:43" ht="15.75" thickBot="1">
      <c r="A15">
        <v>14</v>
      </c>
      <c r="B15" s="8" t="s">
        <v>79</v>
      </c>
      <c r="C15" s="9">
        <v>10</v>
      </c>
      <c r="D15" s="8"/>
      <c r="E15" s="9">
        <v>2829.65</v>
      </c>
      <c r="F15" s="9">
        <v>2862.7</v>
      </c>
      <c r="G15" s="9">
        <v>287595</v>
      </c>
      <c r="H15" s="9">
        <v>2906.95</v>
      </c>
      <c r="J15" s="1"/>
      <c r="L15" s="1"/>
      <c r="S15">
        <f t="shared" si="0"/>
        <v>0</v>
      </c>
      <c r="T15">
        <f t="shared" si="1"/>
        <v>0</v>
      </c>
      <c r="U15" s="2" t="e">
        <f t="shared" si="2"/>
        <v>#DIV/0!</v>
      </c>
      <c r="V15" t="e">
        <f>IF(OR(I15="C1",I15="C2"),HLOOKUP(I15,$E$1:H16,ROW(),FALSE)+C15,HLOOKUP(I15,$E$1:H16,ROW(),FALSE)-C15)</f>
        <v>#N/A</v>
      </c>
      <c r="W15" t="e">
        <f>IF(OR(I15="C1",I15="C2"),HLOOKUP(I15,$E$1:H16,ROW(),FALSE)-C15,HLOOKUP(I15,$E$1:H16,ROW(),FALSE)+C15)</f>
        <v>#N/A</v>
      </c>
      <c r="AD15" s="1"/>
      <c r="AF15" s="1"/>
      <c r="AO15" s="2"/>
    </row>
    <row r="16" spans="1:43" ht="15.75" thickBot="1">
      <c r="A16">
        <v>15</v>
      </c>
      <c r="B16" s="8" t="s">
        <v>22</v>
      </c>
      <c r="C16" s="9">
        <v>50</v>
      </c>
      <c r="D16" s="8"/>
      <c r="E16" s="9">
        <v>13319.65</v>
      </c>
      <c r="F16" s="9">
        <v>13418.55</v>
      </c>
      <c r="G16" s="9">
        <v>13529.15</v>
      </c>
      <c r="H16" s="9">
        <v>13526.35</v>
      </c>
      <c r="J16" s="1"/>
      <c r="L16" s="1"/>
      <c r="S16">
        <f t="shared" si="0"/>
        <v>0</v>
      </c>
      <c r="T16">
        <f t="shared" si="1"/>
        <v>0</v>
      </c>
      <c r="U16" s="2" t="e">
        <f t="shared" si="2"/>
        <v>#DIV/0!</v>
      </c>
      <c r="V16" t="e">
        <f>IF(OR(I16="C1",I16="C2"),HLOOKUP(I16,$E$1:H17,ROW(),FALSE)+C16,HLOOKUP(I16,$E$1:H17,ROW(),FALSE)-C16)</f>
        <v>#N/A</v>
      </c>
      <c r="W16" t="e">
        <f>IF(OR(I16="C1",I16="C2"),HLOOKUP(I16,$E$1:H17,ROW(),FALSE)-C16,HLOOKUP(I16,$E$1:H17,ROW(),FALSE)+C16)</f>
        <v>#N/A</v>
      </c>
      <c r="AD16" s="1"/>
      <c r="AF16" s="1"/>
      <c r="AO16" s="2"/>
    </row>
    <row r="17" spans="1:41" ht="27" thickBot="1">
      <c r="A17">
        <v>16</v>
      </c>
      <c r="B17" s="8" t="s">
        <v>86</v>
      </c>
      <c r="C17" s="9">
        <v>1.25</v>
      </c>
      <c r="D17" s="8"/>
      <c r="E17" s="9">
        <v>189.61</v>
      </c>
      <c r="F17" s="9">
        <v>192.06</v>
      </c>
      <c r="G17" s="9">
        <v>194.56</v>
      </c>
      <c r="H17" s="9">
        <v>197.01</v>
      </c>
      <c r="J17" s="1"/>
      <c r="L17" s="1"/>
      <c r="S17">
        <f t="shared" si="0"/>
        <v>0</v>
      </c>
      <c r="T17">
        <f t="shared" si="1"/>
        <v>0</v>
      </c>
      <c r="U17" s="2" t="e">
        <f t="shared" si="2"/>
        <v>#DIV/0!</v>
      </c>
      <c r="V17" t="e">
        <f>IF(OR(I17="C1",I17="C2"),HLOOKUP(I17,$E$1:H18,ROW(),FALSE)+C17,HLOOKUP(I17,$E$1:H18,ROW(),FALSE)-C17)</f>
        <v>#N/A</v>
      </c>
      <c r="W17" t="e">
        <f>IF(OR(I17="C1",I17="C2"),HLOOKUP(I17,$E$1:H18,ROW(),FALSE)-C17,HLOOKUP(I17,$E$1:H18,ROW(),FALSE)+C17)</f>
        <v>#N/A</v>
      </c>
      <c r="AD17" s="1"/>
      <c r="AF17" s="1"/>
      <c r="AO17" s="2"/>
    </row>
    <row r="18" spans="1:41" ht="15.75" thickBot="1">
      <c r="A18">
        <v>17</v>
      </c>
      <c r="B18" s="8" t="s">
        <v>87</v>
      </c>
      <c r="C18" s="9">
        <v>1.25</v>
      </c>
      <c r="D18" s="8"/>
      <c r="E18" s="9">
        <v>232.05</v>
      </c>
      <c r="F18" s="9">
        <v>234.5</v>
      </c>
      <c r="G18" s="9">
        <v>237.15</v>
      </c>
      <c r="H18" s="9">
        <v>239.35</v>
      </c>
      <c r="J18" s="1"/>
      <c r="L18" s="1"/>
      <c r="V18" t="e">
        <f>IF(OR(I18="C1",I18="C2"),HLOOKUP(I18,$E$1:H19,ROW(),FALSE)+C18,HLOOKUP(I18,$E$1:H19,ROW(),FALSE)-C18)</f>
        <v>#N/A</v>
      </c>
      <c r="W18" t="e">
        <f>IF(OR(I18="C1",I18="C2"),HLOOKUP(I18,$E$1:H19,ROW(),FALSE)-C18,HLOOKUP(I18,$E$1:H19,ROW(),FALSE)+C18)</f>
        <v>#N/A</v>
      </c>
      <c r="AD18" s="1"/>
      <c r="AF18" s="1"/>
    </row>
    <row r="19" spans="1:41" ht="15.75" thickBot="1">
      <c r="A19">
        <v>18</v>
      </c>
      <c r="B19" s="8" t="s">
        <v>91</v>
      </c>
      <c r="C19" s="9">
        <v>2.5</v>
      </c>
      <c r="D19" s="8"/>
      <c r="E19" s="9">
        <v>572.54999999999995</v>
      </c>
      <c r="F19" s="8" t="s">
        <v>133</v>
      </c>
      <c r="G19" s="8" t="s">
        <v>133</v>
      </c>
      <c r="H19" s="9">
        <v>590.95000000000005</v>
      </c>
    </row>
    <row r="20" spans="1:41" ht="15.75" thickBot="1">
      <c r="A20">
        <v>19</v>
      </c>
      <c r="B20" s="8" t="s">
        <v>92</v>
      </c>
      <c r="C20" s="9">
        <v>10</v>
      </c>
      <c r="D20" s="8"/>
      <c r="E20" s="9">
        <v>2727.55</v>
      </c>
      <c r="F20" s="9">
        <v>2747</v>
      </c>
      <c r="G20" s="9">
        <v>2765.2</v>
      </c>
      <c r="H20" s="9">
        <v>2784.8</v>
      </c>
      <c r="AB20" s="6"/>
    </row>
    <row r="21" spans="1:41" ht="15.75" thickBot="1">
      <c r="A21">
        <v>20</v>
      </c>
      <c r="B21" s="8" t="s">
        <v>94</v>
      </c>
      <c r="C21" s="9">
        <v>50</v>
      </c>
      <c r="D21" s="8"/>
      <c r="E21" s="9">
        <v>4120.3999999999996</v>
      </c>
      <c r="F21" s="9">
        <v>4218.45</v>
      </c>
      <c r="G21" s="9">
        <v>4311.25</v>
      </c>
      <c r="H21" s="9">
        <v>4401.6000000000004</v>
      </c>
    </row>
    <row r="22" spans="1:41" ht="15.75" thickBot="1">
      <c r="A22">
        <v>21</v>
      </c>
      <c r="B22" s="8" t="s">
        <v>35</v>
      </c>
      <c r="C22" s="9">
        <v>10</v>
      </c>
      <c r="D22" s="8"/>
      <c r="E22" s="9">
        <v>1744.6</v>
      </c>
      <c r="F22" s="9">
        <v>1766.35</v>
      </c>
      <c r="G22" s="9">
        <v>1787.35</v>
      </c>
      <c r="H22" s="9">
        <v>1806.1</v>
      </c>
    </row>
    <row r="23" spans="1:41" ht="15.75" thickBot="1">
      <c r="A23">
        <v>22</v>
      </c>
      <c r="B23" s="8" t="s">
        <v>99</v>
      </c>
      <c r="C23" s="9">
        <v>5</v>
      </c>
      <c r="D23" s="8"/>
      <c r="E23" s="9">
        <v>730.05</v>
      </c>
      <c r="F23" s="9">
        <v>739.55</v>
      </c>
      <c r="G23" s="9">
        <v>749.3</v>
      </c>
      <c r="H23" s="9">
        <v>758.9</v>
      </c>
    </row>
    <row r="24" spans="1:41" ht="15.75" thickBot="1">
      <c r="A24">
        <v>23</v>
      </c>
      <c r="B24" s="8" t="s">
        <v>36</v>
      </c>
      <c r="C24" s="9">
        <v>10</v>
      </c>
      <c r="D24" s="8"/>
      <c r="E24" s="9">
        <v>2854.45</v>
      </c>
      <c r="F24" s="9">
        <v>2874.65</v>
      </c>
      <c r="G24" s="9">
        <v>289345</v>
      </c>
      <c r="H24" s="9">
        <v>2913.5</v>
      </c>
    </row>
    <row r="25" spans="1:41" ht="15.75" thickBot="1">
      <c r="A25">
        <v>24</v>
      </c>
      <c r="B25" s="8" t="s">
        <v>103</v>
      </c>
      <c r="C25" s="9">
        <v>5</v>
      </c>
      <c r="D25" s="8"/>
      <c r="E25" s="9">
        <v>1234.4000000000001</v>
      </c>
      <c r="F25" s="9">
        <v>1243.5999999999999</v>
      </c>
      <c r="G25" s="9">
        <v>125370</v>
      </c>
      <c r="H25" s="9">
        <v>1263.75</v>
      </c>
      <c r="T25" s="6"/>
      <c r="AN25" s="6"/>
    </row>
    <row r="26" spans="1:41" ht="15.75" thickBot="1">
      <c r="A26">
        <v>25</v>
      </c>
      <c r="B26" s="8" t="s">
        <v>108</v>
      </c>
      <c r="C26" s="9">
        <v>1.25</v>
      </c>
      <c r="D26" s="8"/>
      <c r="E26" s="9">
        <v>201.41</v>
      </c>
      <c r="F26" s="9">
        <v>204.26</v>
      </c>
      <c r="G26" s="9">
        <v>206.76</v>
      </c>
      <c r="H26" s="9">
        <v>209.31</v>
      </c>
    </row>
    <row r="27" spans="1:41" ht="15.75" thickBot="1">
      <c r="A27">
        <v>26</v>
      </c>
      <c r="B27" s="8" t="s">
        <v>110</v>
      </c>
      <c r="C27" s="9">
        <v>5</v>
      </c>
      <c r="D27" s="8"/>
      <c r="E27" s="9">
        <v>647.75</v>
      </c>
      <c r="F27" s="9">
        <v>658.2</v>
      </c>
      <c r="G27" s="9">
        <v>668.3</v>
      </c>
      <c r="H27" s="9">
        <v>678.15</v>
      </c>
    </row>
    <row r="28" spans="1:41" ht="15.75" thickBot="1">
      <c r="A28">
        <v>27</v>
      </c>
      <c r="B28" s="8" t="s">
        <v>37</v>
      </c>
      <c r="C28" s="9">
        <v>10</v>
      </c>
      <c r="D28" s="8"/>
      <c r="E28" s="9">
        <v>1874.2</v>
      </c>
      <c r="F28" s="9">
        <v>1894.25</v>
      </c>
      <c r="G28" s="9">
        <v>1913.5</v>
      </c>
      <c r="H28" s="9">
        <v>1931.65</v>
      </c>
    </row>
    <row r="29" spans="1:41" ht="15.75" thickBot="1">
      <c r="A29">
        <v>28</v>
      </c>
      <c r="B29" s="8" t="s">
        <v>117</v>
      </c>
      <c r="C29" s="9">
        <v>2.5</v>
      </c>
      <c r="D29" s="8"/>
      <c r="E29" s="9">
        <v>508.35</v>
      </c>
      <c r="F29" s="9">
        <v>513.4</v>
      </c>
      <c r="G29" s="9">
        <v>513.4</v>
      </c>
      <c r="H29" s="9">
        <v>518.20000000000005</v>
      </c>
    </row>
    <row r="30" spans="1:41" ht="15.75" thickBot="1">
      <c r="A30">
        <v>29</v>
      </c>
      <c r="B30" s="8" t="s">
        <v>118</v>
      </c>
      <c r="C30" s="9">
        <v>5</v>
      </c>
      <c r="D30" s="8"/>
      <c r="E30" s="9">
        <v>1028.6500000000001</v>
      </c>
      <c r="F30" s="9">
        <v>1038.5999999999999</v>
      </c>
      <c r="G30" s="9">
        <v>1048.45</v>
      </c>
      <c r="H30" s="9">
        <v>1058.7</v>
      </c>
    </row>
    <row r="31" spans="1:41" ht="15.75" thickBot="1">
      <c r="A31">
        <v>30</v>
      </c>
      <c r="B31" s="8" t="s">
        <v>120</v>
      </c>
      <c r="C31" s="9">
        <v>5</v>
      </c>
      <c r="D31" s="8"/>
      <c r="E31" s="9">
        <v>1016.85</v>
      </c>
      <c r="F31" s="9">
        <v>1026.8499999999999</v>
      </c>
      <c r="G31" s="9">
        <v>1036.6500000000001</v>
      </c>
      <c r="H31" s="9">
        <v>1046.0999999999999</v>
      </c>
    </row>
    <row r="32" spans="1:41">
      <c r="A32">
        <v>31</v>
      </c>
      <c r="B32" t="s">
        <v>78</v>
      </c>
      <c r="C32">
        <v>10</v>
      </c>
      <c r="E32">
        <v>1872.9</v>
      </c>
      <c r="F32">
        <v>1894.75</v>
      </c>
      <c r="G32">
        <v>1914.35</v>
      </c>
      <c r="H32">
        <v>1936.1</v>
      </c>
      <c r="T32" s="7"/>
      <c r="AN32" s="7"/>
    </row>
    <row r="33" spans="1:8">
      <c r="A33">
        <v>32</v>
      </c>
      <c r="B33" t="s">
        <v>88</v>
      </c>
      <c r="C33">
        <v>10</v>
      </c>
      <c r="E33">
        <v>1660.75</v>
      </c>
      <c r="F33">
        <v>1677.4</v>
      </c>
      <c r="G33">
        <v>1700.95</v>
      </c>
      <c r="H33">
        <v>1719.3</v>
      </c>
    </row>
    <row r="34" spans="1:8">
      <c r="A34">
        <v>33</v>
      </c>
      <c r="B34" t="s">
        <v>90</v>
      </c>
      <c r="C34">
        <v>10</v>
      </c>
      <c r="E34">
        <v>1363.35</v>
      </c>
      <c r="F34">
        <v>1379.6</v>
      </c>
      <c r="G34">
        <v>1399.1</v>
      </c>
      <c r="H34">
        <v>1420.4</v>
      </c>
    </row>
    <row r="35" spans="1:8">
      <c r="A35">
        <v>34</v>
      </c>
      <c r="B35" t="s">
        <v>92</v>
      </c>
      <c r="C35">
        <v>10</v>
      </c>
      <c r="E35">
        <v>2749</v>
      </c>
      <c r="F35">
        <v>2767.25</v>
      </c>
      <c r="G35">
        <v>2786.65</v>
      </c>
      <c r="H35">
        <v>2802.75</v>
      </c>
    </row>
    <row r="36" spans="1:8">
      <c r="A36">
        <v>35</v>
      </c>
      <c r="B36" t="s">
        <v>95</v>
      </c>
      <c r="C36">
        <v>10</v>
      </c>
      <c r="E36">
        <v>1993.8</v>
      </c>
      <c r="F36">
        <v>201250</v>
      </c>
      <c r="G36">
        <v>2036.35</v>
      </c>
      <c r="H36">
        <v>2049.85</v>
      </c>
    </row>
    <row r="37" spans="1:8">
      <c r="A37">
        <v>36</v>
      </c>
      <c r="B37" t="s">
        <v>35</v>
      </c>
      <c r="C37">
        <v>10</v>
      </c>
      <c r="E37">
        <v>1787.35</v>
      </c>
      <c r="F37">
        <v>1806.2</v>
      </c>
      <c r="G37">
        <v>1826.05</v>
      </c>
      <c r="H37">
        <v>1845.95</v>
      </c>
    </row>
    <row r="38" spans="1:8">
      <c r="A38">
        <v>37</v>
      </c>
      <c r="B38" t="s">
        <v>102</v>
      </c>
      <c r="C38">
        <v>10</v>
      </c>
      <c r="E38">
        <v>2950.55</v>
      </c>
      <c r="F38">
        <v>2970.55</v>
      </c>
      <c r="G38">
        <v>2990.4</v>
      </c>
      <c r="H38">
        <v>3010.05</v>
      </c>
    </row>
    <row r="39" spans="1:8">
      <c r="A39">
        <v>38</v>
      </c>
      <c r="B39" t="s">
        <v>112</v>
      </c>
      <c r="C39">
        <v>10</v>
      </c>
      <c r="E39">
        <v>1421.45</v>
      </c>
      <c r="F39">
        <v>1440.2</v>
      </c>
      <c r="G39">
        <v>1459.5</v>
      </c>
      <c r="H39">
        <v>1478.8</v>
      </c>
    </row>
    <row r="40" spans="1:8">
      <c r="A40">
        <v>39</v>
      </c>
      <c r="B40" t="s">
        <v>37</v>
      </c>
      <c r="C40">
        <v>10</v>
      </c>
      <c r="E40">
        <v>1851.55</v>
      </c>
      <c r="F40">
        <v>1871.1</v>
      </c>
      <c r="G40">
        <v>1890.7</v>
      </c>
      <c r="H40">
        <v>1910.75</v>
      </c>
    </row>
    <row r="41" spans="1:8">
      <c r="A41">
        <v>40</v>
      </c>
      <c r="B41" t="s">
        <v>115</v>
      </c>
      <c r="C41">
        <v>10</v>
      </c>
      <c r="E41">
        <v>1453.55</v>
      </c>
      <c r="F41">
        <v>1475.75</v>
      </c>
      <c r="G41">
        <v>1497.65</v>
      </c>
      <c r="H41">
        <v>1517</v>
      </c>
    </row>
    <row r="42" spans="1:8">
      <c r="A42">
        <v>41</v>
      </c>
      <c r="B42" t="s">
        <v>38</v>
      </c>
      <c r="C42">
        <v>10</v>
      </c>
      <c r="E42">
        <v>1836.8</v>
      </c>
      <c r="F42">
        <v>1854.7</v>
      </c>
      <c r="G42">
        <v>1875.45</v>
      </c>
      <c r="H42">
        <v>1893.9</v>
      </c>
    </row>
    <row r="43" spans="1:8">
      <c r="A43">
        <v>42</v>
      </c>
      <c r="B43" t="s">
        <v>47</v>
      </c>
      <c r="C43">
        <v>5</v>
      </c>
      <c r="E43">
        <v>712.65</v>
      </c>
      <c r="F43">
        <v>721.05</v>
      </c>
      <c r="G43">
        <v>730.1</v>
      </c>
      <c r="H43">
        <v>739.45</v>
      </c>
    </row>
    <row r="44" spans="1:8">
      <c r="A44">
        <v>43</v>
      </c>
      <c r="B44" t="s">
        <v>49</v>
      </c>
      <c r="C44">
        <v>5</v>
      </c>
      <c r="E44">
        <v>1243.6500000000001</v>
      </c>
      <c r="F44">
        <v>1253.5</v>
      </c>
      <c r="G44">
        <v>1263.5999999999999</v>
      </c>
      <c r="H44">
        <v>1273.3499999999999</v>
      </c>
    </row>
    <row r="45" spans="1:8">
      <c r="A45">
        <v>44</v>
      </c>
      <c r="B45" t="s">
        <v>56</v>
      </c>
      <c r="C45">
        <v>5</v>
      </c>
      <c r="E45">
        <v>1444.9</v>
      </c>
      <c r="F45">
        <v>1456.7</v>
      </c>
      <c r="G45">
        <v>1465.95</v>
      </c>
      <c r="H45">
        <v>1477</v>
      </c>
    </row>
    <row r="46" spans="1:8">
      <c r="A46">
        <v>45</v>
      </c>
      <c r="B46" t="s">
        <v>64</v>
      </c>
      <c r="C46">
        <v>5</v>
      </c>
      <c r="E46">
        <v>589.65</v>
      </c>
      <c r="F46">
        <v>600.04999999999995</v>
      </c>
      <c r="G46">
        <v>610.04999999999995</v>
      </c>
      <c r="H46">
        <v>619.29999999999995</v>
      </c>
    </row>
    <row r="47" spans="1:8">
      <c r="A47">
        <v>46</v>
      </c>
      <c r="B47" t="s">
        <v>66</v>
      </c>
      <c r="C47">
        <v>5</v>
      </c>
      <c r="E47">
        <v>868.5</v>
      </c>
      <c r="F47">
        <v>878.3</v>
      </c>
      <c r="G47">
        <v>886.15</v>
      </c>
      <c r="H47">
        <v>898</v>
      </c>
    </row>
    <row r="48" spans="1:8">
      <c r="A48">
        <v>47</v>
      </c>
      <c r="B48" t="s">
        <v>67</v>
      </c>
      <c r="C48">
        <v>5</v>
      </c>
      <c r="E48">
        <v>511.95</v>
      </c>
      <c r="F48">
        <v>520.35</v>
      </c>
      <c r="G48">
        <v>529.65</v>
      </c>
      <c r="H48">
        <v>540.4</v>
      </c>
    </row>
    <row r="49" spans="1:8">
      <c r="A49">
        <v>48</v>
      </c>
      <c r="B49" t="s">
        <v>72</v>
      </c>
      <c r="C49">
        <v>5</v>
      </c>
      <c r="E49">
        <v>899.1</v>
      </c>
      <c r="F49">
        <v>909.6</v>
      </c>
      <c r="G49">
        <v>918.85</v>
      </c>
      <c r="H49">
        <v>928.1</v>
      </c>
    </row>
    <row r="50" spans="1:8">
      <c r="A50">
        <v>49</v>
      </c>
      <c r="B50" t="s">
        <v>79</v>
      </c>
      <c r="C50">
        <v>5</v>
      </c>
      <c r="E50">
        <v>2916.85</v>
      </c>
      <c r="F50">
        <v>2929.9</v>
      </c>
      <c r="G50">
        <v>2941.1</v>
      </c>
      <c r="H50">
        <v>2969.2</v>
      </c>
    </row>
    <row r="51" spans="1:8">
      <c r="A51">
        <v>50</v>
      </c>
      <c r="B51" t="s">
        <v>81</v>
      </c>
      <c r="C51">
        <v>5</v>
      </c>
      <c r="E51">
        <v>898.5</v>
      </c>
      <c r="F51">
        <v>907.6</v>
      </c>
      <c r="G51">
        <v>917.85</v>
      </c>
      <c r="H51">
        <v>927.5</v>
      </c>
    </row>
    <row r="52" spans="1:8">
      <c r="A52">
        <v>51</v>
      </c>
      <c r="B52" t="s">
        <v>85</v>
      </c>
      <c r="C52">
        <v>5</v>
      </c>
      <c r="E52">
        <v>481.6</v>
      </c>
      <c r="F52">
        <v>490.7</v>
      </c>
      <c r="G52">
        <v>500.55</v>
      </c>
      <c r="H52">
        <v>509.6</v>
      </c>
    </row>
    <row r="53" spans="1:8">
      <c r="A53">
        <v>52</v>
      </c>
      <c r="B53" t="s">
        <v>93</v>
      </c>
      <c r="C53">
        <v>5</v>
      </c>
      <c r="E53">
        <v>602.6</v>
      </c>
      <c r="F53">
        <v>612.15</v>
      </c>
      <c r="G53">
        <v>621.85</v>
      </c>
      <c r="H53">
        <v>632.25</v>
      </c>
    </row>
    <row r="54" spans="1:8">
      <c r="A54">
        <v>53</v>
      </c>
      <c r="B54" t="s">
        <v>96</v>
      </c>
      <c r="C54">
        <v>5</v>
      </c>
      <c r="E54">
        <v>1732.7</v>
      </c>
      <c r="F54">
        <v>174240</v>
      </c>
      <c r="G54">
        <v>1752.1</v>
      </c>
      <c r="H54">
        <v>1762.1</v>
      </c>
    </row>
    <row r="55" spans="1:8">
      <c r="A55">
        <v>54</v>
      </c>
      <c r="B55" t="s">
        <v>99</v>
      </c>
      <c r="C55">
        <v>5</v>
      </c>
      <c r="E55">
        <v>749.15</v>
      </c>
      <c r="F55">
        <v>759.5</v>
      </c>
      <c r="G55">
        <v>769.1</v>
      </c>
      <c r="H55">
        <v>778.25</v>
      </c>
    </row>
    <row r="56" spans="1:8">
      <c r="A56">
        <v>55</v>
      </c>
      <c r="B56" t="s">
        <v>103</v>
      </c>
      <c r="C56">
        <v>5</v>
      </c>
      <c r="E56">
        <v>1275.0999999999999</v>
      </c>
      <c r="F56">
        <v>1285.0999999999999</v>
      </c>
      <c r="G56">
        <v>1294.3</v>
      </c>
      <c r="H56">
        <v>1304.4000000000001</v>
      </c>
    </row>
    <row r="57" spans="1:8">
      <c r="A57">
        <v>56</v>
      </c>
      <c r="B57" t="s">
        <v>104</v>
      </c>
      <c r="C57">
        <v>5</v>
      </c>
      <c r="E57">
        <v>769.35</v>
      </c>
      <c r="F57">
        <v>779.5</v>
      </c>
      <c r="G57">
        <v>788.5</v>
      </c>
      <c r="H57">
        <v>797.35</v>
      </c>
    </row>
    <row r="58" spans="1:8">
      <c r="A58">
        <v>57</v>
      </c>
      <c r="B58" t="s">
        <v>110</v>
      </c>
      <c r="C58">
        <v>5</v>
      </c>
      <c r="E58">
        <v>689.2</v>
      </c>
      <c r="F58">
        <v>698.55</v>
      </c>
      <c r="G58">
        <v>708.65</v>
      </c>
      <c r="H58">
        <v>718.25</v>
      </c>
    </row>
    <row r="59" spans="1:8">
      <c r="A59">
        <v>58</v>
      </c>
      <c r="B59" t="s">
        <v>116</v>
      </c>
      <c r="C59">
        <v>5</v>
      </c>
      <c r="E59">
        <v>907.2</v>
      </c>
      <c r="F59">
        <v>916.8</v>
      </c>
      <c r="G59">
        <v>927.65</v>
      </c>
      <c r="H59">
        <v>936.1</v>
      </c>
    </row>
    <row r="60" spans="1:8">
      <c r="A60">
        <v>59</v>
      </c>
      <c r="B60" t="s">
        <v>118</v>
      </c>
      <c r="C60">
        <v>5</v>
      </c>
      <c r="E60">
        <v>1017.95</v>
      </c>
      <c r="F60">
        <v>1028.5999999999999</v>
      </c>
      <c r="G60">
        <v>1038.2</v>
      </c>
      <c r="H60">
        <v>1047.6500000000001</v>
      </c>
    </row>
    <row r="61" spans="1:8">
      <c r="A61">
        <v>60</v>
      </c>
      <c r="B61" t="s">
        <v>120</v>
      </c>
      <c r="C61">
        <v>5</v>
      </c>
      <c r="E61">
        <v>999.2</v>
      </c>
      <c r="F61">
        <v>1009.3</v>
      </c>
      <c r="G61">
        <v>1019</v>
      </c>
      <c r="H61">
        <v>1028.5999999999999</v>
      </c>
    </row>
    <row r="62" spans="1:8">
      <c r="A62">
        <v>61</v>
      </c>
      <c r="B62" t="s">
        <v>124</v>
      </c>
      <c r="C62">
        <v>5</v>
      </c>
      <c r="E62">
        <v>649.25</v>
      </c>
      <c r="F62">
        <v>659.4</v>
      </c>
      <c r="G62">
        <v>669.2</v>
      </c>
      <c r="H62">
        <v>677.85</v>
      </c>
    </row>
    <row r="63" spans="1:8">
      <c r="A63">
        <v>62</v>
      </c>
      <c r="B63" t="s">
        <v>43</v>
      </c>
      <c r="C63">
        <v>2.5</v>
      </c>
      <c r="E63">
        <v>536.15</v>
      </c>
      <c r="F63">
        <v>542.70000000000005</v>
      </c>
      <c r="G63">
        <v>547.85</v>
      </c>
      <c r="H63">
        <v>553</v>
      </c>
    </row>
    <row r="64" spans="1:8">
      <c r="A64">
        <v>63</v>
      </c>
      <c r="B64" t="s">
        <v>53</v>
      </c>
      <c r="C64">
        <v>2.5</v>
      </c>
      <c r="E64">
        <v>637.20000000000005</v>
      </c>
      <c r="F64">
        <v>643.04999999999995</v>
      </c>
      <c r="G64">
        <v>647</v>
      </c>
      <c r="H64">
        <v>652.54999999999995</v>
      </c>
    </row>
    <row r="65" spans="1:8">
      <c r="A65">
        <v>64</v>
      </c>
      <c r="B65" t="s">
        <v>57</v>
      </c>
      <c r="C65">
        <v>2.5</v>
      </c>
      <c r="E65">
        <v>280.8</v>
      </c>
      <c r="F65">
        <v>285.85000000000002</v>
      </c>
      <c r="G65">
        <v>290.55</v>
      </c>
      <c r="H65">
        <v>295.35000000000002</v>
      </c>
    </row>
    <row r="66" spans="1:8">
      <c r="A66">
        <v>65</v>
      </c>
      <c r="B66" t="s">
        <v>58</v>
      </c>
      <c r="C66">
        <v>2.5</v>
      </c>
      <c r="E66">
        <v>611.95000000000005</v>
      </c>
      <c r="F66">
        <v>616.79999999999995</v>
      </c>
      <c r="G66">
        <v>622.1</v>
      </c>
      <c r="H66">
        <v>626.70000000000005</v>
      </c>
    </row>
    <row r="67" spans="1:8">
      <c r="A67">
        <v>66</v>
      </c>
      <c r="B67" t="s">
        <v>60</v>
      </c>
      <c r="C67">
        <v>2.5</v>
      </c>
      <c r="E67">
        <v>275.95</v>
      </c>
      <c r="F67">
        <v>280.64999999999998</v>
      </c>
      <c r="G67">
        <v>285.39999999999998</v>
      </c>
      <c r="H67">
        <v>290</v>
      </c>
    </row>
    <row r="68" spans="1:8">
      <c r="A68">
        <v>67</v>
      </c>
      <c r="B68" t="s">
        <v>61</v>
      </c>
      <c r="C68">
        <v>2.5</v>
      </c>
      <c r="E68">
        <v>360.3</v>
      </c>
      <c r="F68">
        <v>364.75</v>
      </c>
      <c r="G68">
        <v>369.35</v>
      </c>
      <c r="H68">
        <v>373.85</v>
      </c>
    </row>
    <row r="69" spans="1:8">
      <c r="A69">
        <v>68</v>
      </c>
      <c r="B69" t="s">
        <v>62</v>
      </c>
      <c r="C69">
        <v>2.5</v>
      </c>
      <c r="E69">
        <v>359.25</v>
      </c>
      <c r="F69">
        <v>364.55</v>
      </c>
      <c r="G69">
        <v>369.2</v>
      </c>
      <c r="H69">
        <v>373.6</v>
      </c>
    </row>
    <row r="70" spans="1:8">
      <c r="A70">
        <v>69</v>
      </c>
      <c r="B70" t="s">
        <v>70</v>
      </c>
      <c r="C70">
        <v>2.5</v>
      </c>
      <c r="E70">
        <v>499.4</v>
      </c>
      <c r="F70">
        <v>504.3</v>
      </c>
      <c r="G70">
        <v>509.15</v>
      </c>
      <c r="H70">
        <v>514.04999999999995</v>
      </c>
    </row>
    <row r="71" spans="1:8">
      <c r="A71">
        <v>70</v>
      </c>
      <c r="B71" t="s">
        <v>74</v>
      </c>
      <c r="C71">
        <v>2.5</v>
      </c>
      <c r="E71">
        <v>414.4</v>
      </c>
      <c r="F71">
        <v>418.85</v>
      </c>
      <c r="G71">
        <v>422.75</v>
      </c>
      <c r="H71">
        <v>428.05</v>
      </c>
    </row>
    <row r="72" spans="1:8">
      <c r="A72">
        <v>71</v>
      </c>
      <c r="B72" t="s">
        <v>77</v>
      </c>
      <c r="C72">
        <v>2.5</v>
      </c>
      <c r="E72">
        <v>624.1</v>
      </c>
      <c r="F72">
        <v>628.9</v>
      </c>
      <c r="G72">
        <v>634.75</v>
      </c>
      <c r="H72">
        <v>638.29999999999995</v>
      </c>
    </row>
    <row r="73" spans="1:8">
      <c r="A73">
        <v>72</v>
      </c>
      <c r="B73" t="s">
        <v>91</v>
      </c>
      <c r="C73">
        <v>2.5</v>
      </c>
      <c r="E73">
        <v>547.6</v>
      </c>
      <c r="F73">
        <v>552.65</v>
      </c>
      <c r="G73">
        <v>557.6</v>
      </c>
      <c r="H73">
        <v>562.45000000000005</v>
      </c>
    </row>
    <row r="74" spans="1:8">
      <c r="A74">
        <v>73</v>
      </c>
      <c r="B74" t="s">
        <v>97</v>
      </c>
      <c r="C74">
        <v>2.5</v>
      </c>
      <c r="E74">
        <v>723.55</v>
      </c>
      <c r="F74">
        <v>728.65</v>
      </c>
      <c r="G74">
        <v>732.85</v>
      </c>
      <c r="H74">
        <v>738.75</v>
      </c>
    </row>
    <row r="75" spans="1:8">
      <c r="A75">
        <v>74</v>
      </c>
      <c r="B75" t="s">
        <v>100</v>
      </c>
      <c r="C75">
        <v>2.5</v>
      </c>
      <c r="E75">
        <v>338.2</v>
      </c>
      <c r="F75">
        <v>342.9</v>
      </c>
      <c r="G75">
        <v>348.95</v>
      </c>
      <c r="H75">
        <v>353.35</v>
      </c>
    </row>
    <row r="76" spans="1:8">
      <c r="A76">
        <v>75</v>
      </c>
      <c r="B76" t="s">
        <v>101</v>
      </c>
      <c r="C76">
        <v>2.5</v>
      </c>
      <c r="E76">
        <v>428.25</v>
      </c>
      <c r="F76">
        <v>433.95</v>
      </c>
      <c r="G76">
        <v>438.4</v>
      </c>
      <c r="H76">
        <v>443.35</v>
      </c>
    </row>
    <row r="77" spans="1:8">
      <c r="A77">
        <v>76</v>
      </c>
      <c r="B77" t="s">
        <v>109</v>
      </c>
      <c r="C77">
        <v>2.5</v>
      </c>
      <c r="E77">
        <v>542.85</v>
      </c>
      <c r="F77">
        <v>548.1</v>
      </c>
      <c r="G77">
        <v>552.29999999999995</v>
      </c>
      <c r="H77">
        <v>557.15</v>
      </c>
    </row>
    <row r="78" spans="1:8">
      <c r="A78">
        <v>77</v>
      </c>
      <c r="B78" t="s">
        <v>113</v>
      </c>
      <c r="C78">
        <v>2.5</v>
      </c>
      <c r="E78">
        <v>385.25</v>
      </c>
      <c r="F78">
        <v>390.05</v>
      </c>
      <c r="G78">
        <v>395.1</v>
      </c>
      <c r="H78">
        <v>399.8</v>
      </c>
    </row>
    <row r="79" spans="1:8">
      <c r="A79">
        <v>78</v>
      </c>
      <c r="B79" t="s">
        <v>117</v>
      </c>
      <c r="C79">
        <v>2.5</v>
      </c>
      <c r="E79">
        <v>518.15</v>
      </c>
      <c r="F79">
        <v>522.95000000000005</v>
      </c>
      <c r="G79">
        <v>528.04999999999995</v>
      </c>
      <c r="H79">
        <v>532.9</v>
      </c>
    </row>
    <row r="80" spans="1:8">
      <c r="A80">
        <v>79</v>
      </c>
      <c r="B80" t="s">
        <v>121</v>
      </c>
      <c r="C80">
        <v>2.5</v>
      </c>
      <c r="E80">
        <v>681</v>
      </c>
      <c r="F80">
        <v>686.15</v>
      </c>
      <c r="G80">
        <v>690.8</v>
      </c>
      <c r="H80">
        <v>695.55</v>
      </c>
    </row>
    <row r="81" spans="1:8">
      <c r="A81">
        <v>80</v>
      </c>
      <c r="B81" t="s">
        <v>123</v>
      </c>
      <c r="C81">
        <v>2.5</v>
      </c>
      <c r="E81">
        <v>459.25</v>
      </c>
      <c r="F81">
        <v>464.6</v>
      </c>
      <c r="G81">
        <v>468.9</v>
      </c>
      <c r="H81">
        <v>473.95</v>
      </c>
    </row>
    <row r="82" spans="1:8">
      <c r="A82">
        <v>81</v>
      </c>
      <c r="B82" t="s">
        <v>87</v>
      </c>
      <c r="C82">
        <v>1.25</v>
      </c>
      <c r="E82">
        <v>229.87</v>
      </c>
      <c r="F82">
        <v>232.52</v>
      </c>
      <c r="G82">
        <v>234.82</v>
      </c>
      <c r="H82">
        <v>237.12</v>
      </c>
    </row>
    <row r="83" spans="1:8">
      <c r="A83">
        <v>82</v>
      </c>
      <c r="B83" t="s">
        <v>44</v>
      </c>
      <c r="C83">
        <v>1.25</v>
      </c>
      <c r="E83">
        <v>234.45</v>
      </c>
      <c r="F83">
        <v>236.7</v>
      </c>
      <c r="G83">
        <v>239.3</v>
      </c>
      <c r="H83">
        <v>241.55</v>
      </c>
    </row>
    <row r="84" spans="1:8">
      <c r="A84">
        <v>83</v>
      </c>
      <c r="B84" t="s">
        <v>54</v>
      </c>
      <c r="C84">
        <v>1.25</v>
      </c>
      <c r="E84">
        <v>200.05</v>
      </c>
      <c r="F84">
        <v>202.45</v>
      </c>
      <c r="G84">
        <v>204.95</v>
      </c>
      <c r="H84">
        <v>207.55</v>
      </c>
    </row>
    <row r="85" spans="1:8">
      <c r="A85">
        <v>84</v>
      </c>
      <c r="B85" t="s">
        <v>55</v>
      </c>
      <c r="C85">
        <v>1.25</v>
      </c>
      <c r="E85">
        <v>244.65</v>
      </c>
      <c r="F85">
        <v>246.9</v>
      </c>
      <c r="G85">
        <v>249.35</v>
      </c>
      <c r="H85">
        <v>251.55</v>
      </c>
    </row>
    <row r="86" spans="1:8">
      <c r="A86">
        <v>85</v>
      </c>
      <c r="B86" t="s">
        <v>75</v>
      </c>
      <c r="C86">
        <v>1.25</v>
      </c>
      <c r="E86">
        <v>159.6</v>
      </c>
      <c r="F86">
        <v>162.25</v>
      </c>
      <c r="G86">
        <v>164.7</v>
      </c>
      <c r="H86">
        <v>167.05</v>
      </c>
    </row>
    <row r="87" spans="1:8">
      <c r="A87">
        <v>86</v>
      </c>
      <c r="B87" t="s">
        <v>86</v>
      </c>
      <c r="C87">
        <v>1.25</v>
      </c>
      <c r="E87">
        <v>192.37</v>
      </c>
      <c r="F87">
        <v>194.77</v>
      </c>
      <c r="G87">
        <v>197.27</v>
      </c>
      <c r="H87">
        <v>199.92</v>
      </c>
    </row>
    <row r="88" spans="1:8">
      <c r="A88">
        <v>87</v>
      </c>
      <c r="B88" t="s">
        <v>108</v>
      </c>
      <c r="C88">
        <v>1.25</v>
      </c>
      <c r="E88">
        <v>202.32</v>
      </c>
      <c r="F88">
        <v>204.67</v>
      </c>
      <c r="G88">
        <v>206.97</v>
      </c>
      <c r="H88">
        <v>209.47</v>
      </c>
    </row>
    <row r="89" spans="1:8">
      <c r="A89">
        <v>88</v>
      </c>
      <c r="B89" t="s">
        <v>114</v>
      </c>
      <c r="C89">
        <v>1.25</v>
      </c>
      <c r="E89">
        <v>174.67</v>
      </c>
      <c r="F89">
        <v>177.17</v>
      </c>
      <c r="G89">
        <v>179.67</v>
      </c>
      <c r="H89">
        <v>181.62</v>
      </c>
    </row>
    <row r="90" spans="1:8">
      <c r="A90">
        <v>89</v>
      </c>
      <c r="B90" t="s">
        <v>126</v>
      </c>
      <c r="C90">
        <v>1.25</v>
      </c>
      <c r="E90">
        <v>184.48</v>
      </c>
      <c r="F90">
        <v>186.98</v>
      </c>
      <c r="G90">
        <v>186.98</v>
      </c>
      <c r="H90">
        <v>189.68</v>
      </c>
    </row>
    <row r="91" spans="1:8">
      <c r="A91">
        <v>90</v>
      </c>
      <c r="B91" t="s">
        <v>65</v>
      </c>
      <c r="C91">
        <v>0.5</v>
      </c>
      <c r="E91">
        <v>111.88</v>
      </c>
      <c r="F91">
        <v>112.58</v>
      </c>
      <c r="G91">
        <v>113.63</v>
      </c>
      <c r="H91">
        <v>114.63</v>
      </c>
    </row>
    <row r="92" spans="1:8">
      <c r="A92">
        <v>91</v>
      </c>
      <c r="B92" t="s">
        <v>89</v>
      </c>
      <c r="C92">
        <v>0.5</v>
      </c>
      <c r="E92">
        <v>93.78</v>
      </c>
      <c r="F92">
        <v>94.63</v>
      </c>
      <c r="G92">
        <v>95.68</v>
      </c>
      <c r="H92">
        <v>96.38</v>
      </c>
    </row>
    <row r="93" spans="1:8">
      <c r="A93">
        <v>92</v>
      </c>
      <c r="B93" t="s">
        <v>105</v>
      </c>
      <c r="C93">
        <v>0.5</v>
      </c>
      <c r="E93">
        <v>9.2899999999999991</v>
      </c>
      <c r="F93">
        <v>10.29</v>
      </c>
      <c r="G93">
        <v>11.34</v>
      </c>
      <c r="H93">
        <v>12.24</v>
      </c>
    </row>
    <row r="94" spans="1:8">
      <c r="A94">
        <v>93</v>
      </c>
      <c r="B94" t="s">
        <v>106</v>
      </c>
      <c r="C94">
        <v>0.5</v>
      </c>
      <c r="E94">
        <v>112.2</v>
      </c>
      <c r="F94">
        <v>113.1</v>
      </c>
      <c r="G94">
        <v>114.35</v>
      </c>
      <c r="H94">
        <v>115.45</v>
      </c>
    </row>
    <row r="95" spans="1:8">
      <c r="A95">
        <v>94</v>
      </c>
      <c r="B95" t="s">
        <v>107</v>
      </c>
      <c r="C95">
        <v>0.5</v>
      </c>
      <c r="E95">
        <v>73.64</v>
      </c>
      <c r="F95">
        <v>74.59</v>
      </c>
      <c r="G95">
        <v>75.489999999999995</v>
      </c>
      <c r="H95">
        <v>76.59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1000"/>
  <sheetViews>
    <sheetView workbookViewId="0">
      <pane xSplit="11" ySplit="2" topLeftCell="Z3" activePane="bottomRight" state="frozenSplit"/>
      <selection pane="topRight" activeCell="G1" sqref="G1"/>
      <selection pane="bottomLeft" activeCell="A12" sqref="A12"/>
      <selection pane="bottomRight" activeCell="AE2" sqref="AE2:AG2"/>
    </sheetView>
  </sheetViews>
  <sheetFormatPr defaultRowHeight="15"/>
  <cols>
    <col min="1" max="1" width="10.140625" bestFit="1" customWidth="1"/>
    <col min="2" max="2" width="14.5703125" bestFit="1" customWidth="1"/>
    <col min="5" max="5" width="9.28515625" bestFit="1" customWidth="1"/>
    <col min="21" max="22" width="9.140625" style="36"/>
    <col min="23" max="23" width="12" style="36" bestFit="1" customWidth="1"/>
    <col min="24" max="24" width="11.7109375" style="36" bestFit="1" customWidth="1"/>
    <col min="32" max="32" width="12.42578125" bestFit="1" customWidth="1"/>
    <col min="33" max="33" width="10.140625" bestFit="1" customWidth="1"/>
    <col min="35" max="35" width="9.85546875" bestFit="1" customWidth="1"/>
    <col min="36" max="36" width="80.28515625" style="17" bestFit="1" customWidth="1"/>
  </cols>
  <sheetData>
    <row r="1" spans="1:51" s="15" customFormat="1" ht="27" thickBot="1">
      <c r="A1" s="12"/>
      <c r="B1" s="12"/>
      <c r="C1" s="11" t="s">
        <v>138</v>
      </c>
      <c r="D1" s="11" t="s">
        <v>139</v>
      </c>
      <c r="E1" s="11" t="s">
        <v>140</v>
      </c>
      <c r="F1" s="11" t="s">
        <v>16</v>
      </c>
      <c r="G1" s="11" t="s">
        <v>1</v>
      </c>
      <c r="H1" s="11" t="s">
        <v>141</v>
      </c>
      <c r="I1" s="11" t="s">
        <v>17</v>
      </c>
      <c r="J1" s="11" t="s">
        <v>18</v>
      </c>
      <c r="K1" s="11" t="s">
        <v>142</v>
      </c>
      <c r="L1" s="12"/>
      <c r="M1" s="12"/>
      <c r="N1" s="11" t="s">
        <v>143</v>
      </c>
      <c r="O1" s="11" t="s">
        <v>144</v>
      </c>
      <c r="P1" s="12"/>
      <c r="Q1" s="11" t="s">
        <v>16</v>
      </c>
      <c r="R1" s="11" t="s">
        <v>1</v>
      </c>
      <c r="S1" s="11" t="s">
        <v>17</v>
      </c>
      <c r="T1" s="11" t="s">
        <v>18</v>
      </c>
      <c r="U1" s="34" t="s">
        <v>19</v>
      </c>
      <c r="V1" s="34" t="s">
        <v>2</v>
      </c>
      <c r="W1" s="34" t="s">
        <v>3</v>
      </c>
      <c r="X1" s="34" t="s">
        <v>25</v>
      </c>
      <c r="Y1" s="14" t="s">
        <v>14</v>
      </c>
      <c r="Z1" s="14" t="s">
        <v>12</v>
      </c>
      <c r="AA1" s="14" t="s">
        <v>6</v>
      </c>
      <c r="AB1" s="14" t="s">
        <v>8</v>
      </c>
      <c r="AC1" s="14" t="s">
        <v>5</v>
      </c>
      <c r="AD1" s="14" t="s">
        <v>11</v>
      </c>
      <c r="AE1" s="14" t="s">
        <v>9</v>
      </c>
      <c r="AF1" s="14" t="s">
        <v>10</v>
      </c>
      <c r="AG1" s="14" t="s">
        <v>39</v>
      </c>
      <c r="AH1" s="14" t="s">
        <v>5</v>
      </c>
      <c r="AI1" s="14" t="s">
        <v>11</v>
      </c>
      <c r="AJ1" s="16" t="s">
        <v>165</v>
      </c>
      <c r="AK1" s="13" t="s">
        <v>19</v>
      </c>
      <c r="AL1" s="14" t="s">
        <v>2</v>
      </c>
      <c r="AM1" s="14" t="s">
        <v>3</v>
      </c>
      <c r="AN1" s="14" t="s">
        <v>25</v>
      </c>
      <c r="AO1" s="14" t="s">
        <v>12</v>
      </c>
      <c r="AP1" s="14" t="s">
        <v>6</v>
      </c>
      <c r="AQ1" s="14" t="s">
        <v>8</v>
      </c>
      <c r="AR1" s="14" t="s">
        <v>5</v>
      </c>
      <c r="AS1" s="14" t="s">
        <v>11</v>
      </c>
      <c r="AT1" s="14" t="s">
        <v>9</v>
      </c>
      <c r="AU1" s="14" t="s">
        <v>10</v>
      </c>
      <c r="AV1" s="14" t="s">
        <v>39</v>
      </c>
      <c r="AW1" s="14" t="s">
        <v>5</v>
      </c>
      <c r="AX1" s="14" t="s">
        <v>11</v>
      </c>
      <c r="AY1" s="14" t="s">
        <v>165</v>
      </c>
    </row>
    <row r="2" spans="1:51" ht="15.75" thickBot="1">
      <c r="A2" s="10">
        <v>45575</v>
      </c>
      <c r="B2" s="8" t="s">
        <v>145</v>
      </c>
      <c r="C2" s="9">
        <v>1357</v>
      </c>
      <c r="D2" s="9">
        <v>5</v>
      </c>
      <c r="E2" s="9">
        <v>2</v>
      </c>
      <c r="F2" s="9">
        <v>512.85</v>
      </c>
      <c r="G2" s="9">
        <v>522.79999999999995</v>
      </c>
      <c r="H2" s="9">
        <v>528</v>
      </c>
      <c r="I2" s="9">
        <v>532.25</v>
      </c>
      <c r="J2" s="9">
        <v>541</v>
      </c>
      <c r="K2" s="8"/>
      <c r="L2" s="9">
        <v>586.54999999999995</v>
      </c>
      <c r="M2" s="8"/>
      <c r="N2" s="9">
        <v>535</v>
      </c>
      <c r="O2" s="9">
        <v>524.65</v>
      </c>
      <c r="P2" s="8"/>
      <c r="Q2" s="8"/>
      <c r="R2" s="8"/>
      <c r="S2" s="8" t="s">
        <v>146</v>
      </c>
      <c r="T2" s="8"/>
      <c r="U2" s="35" t="s">
        <v>17</v>
      </c>
      <c r="V2" s="35">
        <v>0.40208333333333335</v>
      </c>
      <c r="W2" s="36" t="s">
        <v>5</v>
      </c>
      <c r="X2" s="35">
        <v>0.48055555555555557</v>
      </c>
      <c r="Z2">
        <v>1000</v>
      </c>
      <c r="AA2" t="s">
        <v>21</v>
      </c>
      <c r="AB2">
        <v>23.93</v>
      </c>
      <c r="AC2">
        <v>27.47</v>
      </c>
      <c r="AE2">
        <f t="shared" ref="AE2:AE3" si="0">AB2*Z2</f>
        <v>23930</v>
      </c>
      <c r="AF2">
        <f t="shared" ref="AF2" si="1">IF(W2="TARGET",(AC2*Z2)-AE2,(AD2*Z2)-AE2)</f>
        <v>3540</v>
      </c>
      <c r="AG2" s="2">
        <f t="shared" ref="AG2:AG3" si="2">AF2/AE2</f>
        <v>0.14793146677810279</v>
      </c>
      <c r="AH2">
        <f>IF(OR(U2="C1",U2="C2"),HLOOKUP(U2,$E$1:J2,ROW(),FALSE)+D2,HLOOKUP(U2,$E$1:J2,ROW(),FALSE)-D2)</f>
        <v>527.25</v>
      </c>
      <c r="AI2">
        <f>IF(OR(U2="C1",U2="C2"),HLOOKUP(U2,$F$1:J2,ROW(),FALSE)-D2,HLOOKUP(U2,$E$1:J2,ROW(),FALSE)+D2)</f>
        <v>537.25</v>
      </c>
      <c r="AJ2" s="17" t="s">
        <v>166</v>
      </c>
    </row>
    <row r="3" spans="1:51" ht="15.75" thickBot="1">
      <c r="A3" s="10">
        <v>45575</v>
      </c>
      <c r="B3" s="8" t="s">
        <v>147</v>
      </c>
      <c r="C3" s="9">
        <v>5904</v>
      </c>
      <c r="D3" s="9">
        <v>50</v>
      </c>
      <c r="E3" s="8"/>
      <c r="F3" s="9">
        <v>8299.1</v>
      </c>
      <c r="G3" s="9">
        <v>8396.7999999999993</v>
      </c>
      <c r="H3" s="9">
        <v>8500</v>
      </c>
      <c r="I3" s="9">
        <v>8499.5499999999993</v>
      </c>
      <c r="J3" s="9">
        <v>8593.75</v>
      </c>
      <c r="K3" s="9">
        <v>6</v>
      </c>
      <c r="L3" s="8"/>
      <c r="M3" s="8"/>
      <c r="N3" s="9">
        <v>8619.7000000000007</v>
      </c>
      <c r="O3" s="9">
        <v>8444</v>
      </c>
      <c r="P3" s="8"/>
      <c r="Q3" s="8"/>
      <c r="R3" s="8"/>
      <c r="S3" s="8" t="s">
        <v>146</v>
      </c>
      <c r="T3" s="8" t="s">
        <v>146</v>
      </c>
      <c r="U3" s="36" t="s">
        <v>17</v>
      </c>
      <c r="V3" s="35">
        <v>0.39861111111111108</v>
      </c>
      <c r="W3" s="36" t="s">
        <v>5</v>
      </c>
      <c r="X3" s="35">
        <v>0.41388888888888892</v>
      </c>
      <c r="Z3">
        <v>125</v>
      </c>
      <c r="AA3" t="s">
        <v>21</v>
      </c>
      <c r="AB3">
        <v>266.3</v>
      </c>
      <c r="AC3">
        <v>292</v>
      </c>
      <c r="AE3">
        <f t="shared" si="0"/>
        <v>33287.5</v>
      </c>
      <c r="AF3">
        <f>IF(W3="TARGET",(AC3*Z3)-AE3,(AD3*Z3)-AE3)</f>
        <v>3212.5</v>
      </c>
      <c r="AG3" s="2">
        <f t="shared" si="2"/>
        <v>9.6507698084866686E-2</v>
      </c>
      <c r="AH3">
        <f>IF(OR(U3="C1",U3="C2"),HLOOKUP(U3,$E$1:J3,ROW(),FALSE)+D3,HLOOKUP(U3,$E$1:J3,ROW(),FALSE)-D3)</f>
        <v>8449.5499999999993</v>
      </c>
      <c r="AI3">
        <f>IF(OR(U3="C1",U3="C2"),HLOOKUP(U3,$F$1:J3,ROW(),FALSE)-D3,HLOOKUP(U3,$E$1:J3,ROW(),FALSE)+D3)</f>
        <v>8549.5499999999993</v>
      </c>
      <c r="AK3" t="s">
        <v>18</v>
      </c>
      <c r="AL3" s="1">
        <v>0.48402777777777778</v>
      </c>
      <c r="AM3" t="s">
        <v>5</v>
      </c>
      <c r="AN3" s="1">
        <v>0.52152777777777781</v>
      </c>
      <c r="AO3">
        <v>125</v>
      </c>
      <c r="AP3" t="s">
        <v>21</v>
      </c>
      <c r="AQ3">
        <v>284</v>
      </c>
      <c r="AR3">
        <v>311</v>
      </c>
      <c r="AT3">
        <f>AO3*AQ3</f>
        <v>35500</v>
      </c>
      <c r="AU3">
        <f>IF(AM3="TARGET",(AO3*AR3)-AT3,(AS3*AO3)-AT3)</f>
        <v>3375</v>
      </c>
      <c r="AV3" s="2">
        <f>AF3/AE3</f>
        <v>9.6507698084866686E-2</v>
      </c>
      <c r="AW3">
        <f>IF(OR(AK3="C1",AK3="C2"),HLOOKUP(AK3,$E$1:J3,ROW(),FALSE)+D3,HLOOKUP(AK3,$E$1:J3,ROW(),FALSE)-D3)</f>
        <v>8543.75</v>
      </c>
      <c r="AX3">
        <f>IF(OR(AK3="C1",AK3="C2"),HLOOKUP(AK3,$F$1:J3,ROW(),FALSE)-D3,HLOOKUP(AK3,$E$1:J3,ROW(),FALSE)+D3)</f>
        <v>8643.75</v>
      </c>
    </row>
    <row r="4" spans="1:51" ht="15.75" thickBot="1">
      <c r="A4" s="10">
        <v>45575</v>
      </c>
      <c r="B4" s="8" t="s">
        <v>148</v>
      </c>
      <c r="C4" s="9">
        <v>735</v>
      </c>
      <c r="D4" s="9">
        <v>125</v>
      </c>
      <c r="E4" s="9">
        <v>3</v>
      </c>
      <c r="F4" s="8" t="s">
        <v>133</v>
      </c>
      <c r="G4" s="9">
        <v>28551.55</v>
      </c>
      <c r="H4" s="9">
        <v>28633.599999999999</v>
      </c>
      <c r="I4" s="9">
        <v>28636.5</v>
      </c>
      <c r="J4" s="9">
        <v>28940.9</v>
      </c>
      <c r="K4" s="9">
        <v>3</v>
      </c>
      <c r="L4" s="9">
        <v>4</v>
      </c>
      <c r="M4" s="8"/>
      <c r="N4" s="9">
        <v>28800</v>
      </c>
      <c r="O4" s="9">
        <v>28340</v>
      </c>
      <c r="P4" s="8"/>
      <c r="Q4" s="8"/>
      <c r="R4" s="8" t="s">
        <v>146</v>
      </c>
      <c r="S4" s="8" t="s">
        <v>146</v>
      </c>
      <c r="T4" s="8"/>
      <c r="U4" s="36" t="s">
        <v>1</v>
      </c>
      <c r="V4" s="35">
        <v>0.40277777777777773</v>
      </c>
      <c r="W4" s="36" t="s">
        <v>5</v>
      </c>
      <c r="X4" s="35">
        <v>0.41319444444444442</v>
      </c>
      <c r="Z4">
        <v>20</v>
      </c>
      <c r="AA4" t="s">
        <v>20</v>
      </c>
      <c r="AB4">
        <v>708.45</v>
      </c>
      <c r="AG4" s="2"/>
      <c r="AH4">
        <f>IF(OR(U4="C1",U4="C2"),HLOOKUP(U4,$E$1:J4,ROW(),FALSE)+D4,HLOOKUP(U4,$E$1:J4,ROW(),FALSE)-D4)</f>
        <v>28676.55</v>
      </c>
      <c r="AI4">
        <f>IF(OR(U4="C1",U4="C2"),HLOOKUP(U4,$F$1:J4,ROW(),FALSE)-D4,HLOOKUP(U4,$E$1:J4,ROW(),FALSE)+D4)</f>
        <v>28426.55</v>
      </c>
    </row>
    <row r="5" spans="1:51" ht="15.75" thickBot="1">
      <c r="A5" s="10">
        <v>45575</v>
      </c>
      <c r="B5" s="8" t="s">
        <v>149</v>
      </c>
      <c r="C5" s="9">
        <v>759</v>
      </c>
      <c r="D5" s="9">
        <v>1.25</v>
      </c>
      <c r="E5" s="9">
        <v>3</v>
      </c>
      <c r="F5" s="9">
        <v>222.93</v>
      </c>
      <c r="G5" s="9">
        <v>225.48</v>
      </c>
      <c r="H5" s="9">
        <v>224.05</v>
      </c>
      <c r="I5" s="9">
        <v>227.83</v>
      </c>
      <c r="J5" s="9">
        <v>230.58</v>
      </c>
      <c r="K5" s="8"/>
      <c r="L5" s="8"/>
      <c r="M5" s="8"/>
      <c r="N5" s="9">
        <v>227.5</v>
      </c>
      <c r="O5" s="9">
        <v>223.3</v>
      </c>
      <c r="P5" s="8"/>
      <c r="Q5" s="8"/>
      <c r="R5" s="8" t="s">
        <v>146</v>
      </c>
      <c r="S5" s="8"/>
      <c r="T5" s="8"/>
      <c r="U5" s="36" t="s">
        <v>1</v>
      </c>
      <c r="V5" s="35">
        <v>0.42569444444444443</v>
      </c>
      <c r="W5" s="36" t="s">
        <v>11</v>
      </c>
      <c r="X5" s="35">
        <v>0.4368055555555555</v>
      </c>
      <c r="Z5">
        <v>5400</v>
      </c>
      <c r="AA5" t="s">
        <v>20</v>
      </c>
      <c r="AB5">
        <v>7</v>
      </c>
      <c r="AD5">
        <v>6</v>
      </c>
      <c r="AE5">
        <f t="shared" ref="AE5" si="3">AB5*Z5</f>
        <v>37800</v>
      </c>
      <c r="AF5">
        <f>IF(W5="TARGET",(AC5*Z5)-AE5,(AD5*Z5)-AE5)</f>
        <v>-5400</v>
      </c>
      <c r="AG5" s="2">
        <f t="shared" ref="AG5" si="4">AF5/AE5</f>
        <v>-0.14285714285714285</v>
      </c>
      <c r="AH5">
        <f>IF(OR(U5="C1",U5="C2"),HLOOKUP(U5,$E$1:J5,ROW(),FALSE)+D5,HLOOKUP(U5,$E$1:J5,ROW(),FALSE)-D5)</f>
        <v>226.73</v>
      </c>
      <c r="AI5">
        <f>IF(OR(U5="C1",U5="C2"),HLOOKUP(U5,$F$1:J5,ROW(),FALSE)-D5,HLOOKUP(U5,$E$1:J5,ROW(),FALSE)+D5)</f>
        <v>224.23</v>
      </c>
      <c r="AJ5" s="17" t="s">
        <v>134</v>
      </c>
    </row>
    <row r="6" spans="1:51" ht="15.75" thickBot="1">
      <c r="A6" s="10">
        <v>45575</v>
      </c>
      <c r="B6" s="8" t="s">
        <v>150</v>
      </c>
      <c r="C6" s="9">
        <v>1260</v>
      </c>
      <c r="D6" s="9">
        <v>2.5</v>
      </c>
      <c r="E6" s="9">
        <v>2</v>
      </c>
      <c r="F6" s="9">
        <v>331.1</v>
      </c>
      <c r="G6" s="9">
        <v>335.85</v>
      </c>
      <c r="H6" s="9">
        <v>338</v>
      </c>
      <c r="I6" s="9">
        <v>340.65</v>
      </c>
      <c r="J6" s="9">
        <v>345.4</v>
      </c>
      <c r="K6" s="8"/>
      <c r="L6" s="8"/>
      <c r="M6" s="8"/>
      <c r="N6" s="9">
        <v>343.75</v>
      </c>
      <c r="O6" s="9">
        <v>337</v>
      </c>
      <c r="P6" s="8"/>
      <c r="Q6" s="8"/>
      <c r="R6" s="8"/>
      <c r="S6" s="8" t="s">
        <v>146</v>
      </c>
      <c r="T6" s="8"/>
      <c r="U6" s="36" t="s">
        <v>17</v>
      </c>
      <c r="V6" s="35">
        <v>0.39583333333333331</v>
      </c>
      <c r="W6" s="36" t="s">
        <v>5</v>
      </c>
      <c r="X6" s="35">
        <v>0.53055555555555556</v>
      </c>
      <c r="Z6">
        <v>2600</v>
      </c>
      <c r="AA6" t="s">
        <v>20</v>
      </c>
      <c r="AB6">
        <v>8.4</v>
      </c>
      <c r="AC6">
        <v>9.6999999999999993</v>
      </c>
      <c r="AE6">
        <f t="shared" ref="AE6:AE7" si="5">AB6*Z6</f>
        <v>21840</v>
      </c>
      <c r="AF6">
        <f>IF(W6="TARGET",(AC6*Z6)-AE6,(AD6*Z6)-AE6)</f>
        <v>3379.9999999999964</v>
      </c>
      <c r="AG6" s="2">
        <f t="shared" ref="AG6:AG7" si="6">AF6/AE6</f>
        <v>0.1547619047619046</v>
      </c>
      <c r="AH6">
        <f>IF(OR(U6="C1",U6="C2"),HLOOKUP(U6,$E$1:J6,ROW(),FALSE)+D6,HLOOKUP(U6,$E$1:J6,ROW(),FALSE)-D6)</f>
        <v>338.15</v>
      </c>
      <c r="AI6">
        <f>IF(OR(U6="C1",U6="C2"),HLOOKUP(U6,$F$1:J6,ROW(),FALSE)-D6,HLOOKUP(U6,$E$1:J6,ROW(),FALSE)+D6)</f>
        <v>343.15</v>
      </c>
      <c r="AJ6" s="17" t="s">
        <v>187</v>
      </c>
    </row>
    <row r="7" spans="1:51" ht="15.75" thickBot="1">
      <c r="A7" s="10">
        <v>45575</v>
      </c>
      <c r="B7" s="8" t="s">
        <v>151</v>
      </c>
      <c r="C7" s="9">
        <v>2367</v>
      </c>
      <c r="D7" s="9">
        <v>10</v>
      </c>
      <c r="E7" s="9">
        <v>3</v>
      </c>
      <c r="F7" s="9">
        <v>2325.0500000000002</v>
      </c>
      <c r="G7" s="9">
        <v>2342.6</v>
      </c>
      <c r="H7" s="9">
        <v>2315</v>
      </c>
      <c r="I7" s="9">
        <v>2363.65</v>
      </c>
      <c r="J7" s="9">
        <v>2385.3000000000002</v>
      </c>
      <c r="K7" s="8"/>
      <c r="L7" s="8"/>
      <c r="M7" s="8"/>
      <c r="N7" s="9">
        <v>2357.6999999999998</v>
      </c>
      <c r="O7" s="9">
        <v>2290</v>
      </c>
      <c r="P7" s="8"/>
      <c r="Q7" s="8" t="s">
        <v>146</v>
      </c>
      <c r="R7" s="8" t="s">
        <v>146</v>
      </c>
      <c r="S7" s="8"/>
      <c r="T7" s="8"/>
      <c r="U7" s="36" t="s">
        <v>1</v>
      </c>
      <c r="V7" s="35">
        <v>0.40069444444444446</v>
      </c>
      <c r="W7" s="36" t="s">
        <v>5</v>
      </c>
      <c r="X7" s="35">
        <v>0.42638888888888887</v>
      </c>
      <c r="Z7">
        <v>300</v>
      </c>
      <c r="AA7" t="s">
        <v>20</v>
      </c>
      <c r="AB7">
        <v>67</v>
      </c>
      <c r="AC7">
        <v>73.2</v>
      </c>
      <c r="AE7">
        <f t="shared" si="5"/>
        <v>20100</v>
      </c>
      <c r="AF7">
        <f>IF(W7="TARGET",(AC7*Z7)-AE7,(AD7*Z7)-AE7)</f>
        <v>1860</v>
      </c>
      <c r="AG7" s="2">
        <f t="shared" si="6"/>
        <v>9.2537313432835819E-2</v>
      </c>
      <c r="AH7">
        <f>IF(OR(U7="C1",U7="C2"),HLOOKUP(U7,$E$1:J7,ROW(),FALSE)+D7,HLOOKUP(U7,$E$1:J7,ROW(),FALSE)-D7)</f>
        <v>2352.6</v>
      </c>
      <c r="AI7">
        <f>IF(OR(U7="C1",U7="C2"),HLOOKUP(U7,$F$1:J7,ROW(),FALSE)-D7,HLOOKUP(U7,$E$1:J7,ROW(),FALSE)+D7)</f>
        <v>2332.6</v>
      </c>
    </row>
    <row r="8" spans="1:51" ht="15.75" thickBot="1">
      <c r="A8" s="10">
        <v>45575</v>
      </c>
      <c r="B8" s="8" t="s">
        <v>131</v>
      </c>
      <c r="C8" s="9">
        <v>19102</v>
      </c>
      <c r="D8" s="9">
        <v>10</v>
      </c>
      <c r="E8" s="8"/>
      <c r="F8" s="9">
        <v>3061.95</v>
      </c>
      <c r="G8" s="9">
        <v>3081</v>
      </c>
      <c r="H8" s="9">
        <v>3194.8</v>
      </c>
      <c r="I8" s="9">
        <v>3100.9</v>
      </c>
      <c r="J8" s="9">
        <v>3117.6</v>
      </c>
      <c r="K8" s="8"/>
      <c r="L8" s="8"/>
      <c r="M8" s="8"/>
      <c r="N8" s="9">
        <v>3211</v>
      </c>
      <c r="O8" s="9">
        <v>3056.1</v>
      </c>
      <c r="P8" s="8"/>
      <c r="Q8" s="8" t="s">
        <v>146</v>
      </c>
      <c r="R8" s="8" t="s">
        <v>146</v>
      </c>
      <c r="S8" s="8" t="s">
        <v>146</v>
      </c>
      <c r="T8" s="8" t="s">
        <v>146</v>
      </c>
      <c r="U8" s="36" t="s">
        <v>16</v>
      </c>
      <c r="V8" s="35">
        <v>0.40277777777777773</v>
      </c>
      <c r="W8" s="37" t="s">
        <v>5</v>
      </c>
      <c r="X8" s="35">
        <v>0.41111111111111115</v>
      </c>
      <c r="Z8">
        <v>300</v>
      </c>
      <c r="AA8" t="s">
        <v>20</v>
      </c>
      <c r="AB8">
        <v>114.95</v>
      </c>
      <c r="AC8">
        <v>121.1</v>
      </c>
      <c r="AE8">
        <f t="shared" ref="AE8:AE9" si="7">AB8*Z8</f>
        <v>34485</v>
      </c>
      <c r="AF8">
        <f>IF(W8="TARGET",(AC8*Z8)-AE8,(AD8*Z8)-AE8)</f>
        <v>1845</v>
      </c>
      <c r="AG8" s="2">
        <f t="shared" ref="AG8:AG9" si="8">AF8/AE8</f>
        <v>5.350152240104393E-2</v>
      </c>
      <c r="AH8">
        <f>IF(OR(U8="C1",U8="C2"),HLOOKUP(U8,$E$1:J8,ROW(),FALSE)+D8,HLOOKUP(U8,$E$1:J8,ROW(),FALSE)-D8)</f>
        <v>3071.95</v>
      </c>
      <c r="AI8">
        <f>IF(OR(U8="C1",U8="C2"),HLOOKUP(U8,$F$1:J8,ROW(),FALSE)-D8,HLOOKUP(U8,$E$1:J8,ROW(),FALSE)+D8)</f>
        <v>3051.95</v>
      </c>
      <c r="AJ8" s="17" t="s">
        <v>170</v>
      </c>
    </row>
    <row r="9" spans="1:51" ht="15.75" thickBot="1">
      <c r="A9" s="10">
        <v>45575</v>
      </c>
      <c r="B9" s="8" t="s">
        <v>152</v>
      </c>
      <c r="C9" s="9">
        <v>4039</v>
      </c>
      <c r="D9" s="9">
        <v>10</v>
      </c>
      <c r="E9" s="9">
        <v>2</v>
      </c>
      <c r="F9" s="9">
        <v>1386.75</v>
      </c>
      <c r="G9" s="9">
        <v>1405.6</v>
      </c>
      <c r="H9" s="9">
        <v>1417.6</v>
      </c>
      <c r="I9" s="9">
        <v>1425.4</v>
      </c>
      <c r="J9" s="9">
        <v>1443.3</v>
      </c>
      <c r="K9" s="8"/>
      <c r="L9" s="8"/>
      <c r="M9" s="8"/>
      <c r="N9" s="9">
        <v>1430.05</v>
      </c>
      <c r="O9" s="9">
        <v>1406.85</v>
      </c>
      <c r="P9" s="8"/>
      <c r="Q9" s="8"/>
      <c r="R9" s="8"/>
      <c r="S9" s="8" t="s">
        <v>146</v>
      </c>
      <c r="T9" s="8"/>
      <c r="U9" s="36" t="s">
        <v>17</v>
      </c>
      <c r="V9" s="35">
        <v>0.4291666666666667</v>
      </c>
      <c r="W9" s="36" t="s">
        <v>5</v>
      </c>
      <c r="X9" s="35">
        <v>0.47083333333333338</v>
      </c>
      <c r="Z9">
        <v>400</v>
      </c>
      <c r="AA9" t="s">
        <v>21</v>
      </c>
      <c r="AB9">
        <v>28.6</v>
      </c>
      <c r="AC9">
        <v>33.5</v>
      </c>
      <c r="AE9">
        <f t="shared" si="7"/>
        <v>11440</v>
      </c>
      <c r="AF9">
        <f>IF(W9="TARGET",(AC9*Z9)-AE9,(AD9*Z9)-AE9)</f>
        <v>1960</v>
      </c>
      <c r="AG9" s="2">
        <f t="shared" si="8"/>
        <v>0.17132867132867133</v>
      </c>
      <c r="AH9">
        <f>IF(OR(U9="C1",U9="C2"),HLOOKUP(U9,$E$1:J9,ROW(),FALSE)+D9,HLOOKUP(U9,$E$1:J9,ROW(),FALSE)-D9)</f>
        <v>1415.4</v>
      </c>
      <c r="AI9">
        <f>IF(OR(U9="C1",U9="C2"),HLOOKUP(U9,$F$1:J9,ROW(),FALSE)-D9,HLOOKUP(U9,$E$1:J9,ROW(),FALSE)+D9)</f>
        <v>1435.4</v>
      </c>
      <c r="AJ9" s="17" t="s">
        <v>187</v>
      </c>
    </row>
    <row r="10" spans="1:51" s="21" customFormat="1" ht="15.75" thickBot="1">
      <c r="A10" s="18">
        <v>45575</v>
      </c>
      <c r="B10" s="19" t="s">
        <v>153</v>
      </c>
      <c r="C10" s="20">
        <v>1097</v>
      </c>
      <c r="D10" s="20">
        <v>25</v>
      </c>
      <c r="E10" s="20">
        <v>2</v>
      </c>
      <c r="F10" s="20">
        <v>6193.85</v>
      </c>
      <c r="G10" s="19" t="s">
        <v>133</v>
      </c>
      <c r="H10" s="20">
        <v>6296.95</v>
      </c>
      <c r="I10" s="19" t="s">
        <v>133</v>
      </c>
      <c r="J10" s="20">
        <v>6301.5</v>
      </c>
      <c r="K10" s="20">
        <v>6</v>
      </c>
      <c r="L10" s="19"/>
      <c r="M10" s="19"/>
      <c r="N10" s="20">
        <v>6340.55</v>
      </c>
      <c r="O10" s="20">
        <v>6071.4</v>
      </c>
      <c r="P10" s="19"/>
      <c r="Q10" s="19" t="s">
        <v>146</v>
      </c>
      <c r="R10" s="19"/>
      <c r="S10" s="19"/>
      <c r="T10" s="19" t="s">
        <v>146</v>
      </c>
      <c r="U10" s="41"/>
      <c r="V10" s="40"/>
      <c r="W10" s="40"/>
      <c r="X10" s="40"/>
      <c r="AJ10" s="22"/>
    </row>
    <row r="11" spans="1:51" ht="15.75" thickBot="1">
      <c r="A11" s="10">
        <v>45575</v>
      </c>
      <c r="B11" s="8" t="s">
        <v>154</v>
      </c>
      <c r="C11" s="9">
        <v>1125</v>
      </c>
      <c r="D11" s="9">
        <v>5</v>
      </c>
      <c r="E11" s="8"/>
      <c r="F11" s="9">
        <v>593.15</v>
      </c>
      <c r="G11" s="9">
        <v>602.6</v>
      </c>
      <c r="H11" s="9">
        <v>587.20000000000005</v>
      </c>
      <c r="I11" s="9">
        <v>612.45000000000005</v>
      </c>
      <c r="J11" s="9">
        <v>621.5</v>
      </c>
      <c r="K11" s="8"/>
      <c r="L11" s="9">
        <v>3</v>
      </c>
      <c r="M11" s="8"/>
      <c r="N11" s="9">
        <v>613.45000000000005</v>
      </c>
      <c r="O11" s="9">
        <v>582</v>
      </c>
      <c r="P11" s="8"/>
      <c r="Q11" s="8" t="s">
        <v>146</v>
      </c>
      <c r="R11" s="8" t="s">
        <v>146</v>
      </c>
      <c r="S11" s="8" t="s">
        <v>146</v>
      </c>
      <c r="T11" s="8"/>
      <c r="U11" s="38" t="s">
        <v>16</v>
      </c>
      <c r="V11" s="39" t="s">
        <v>167</v>
      </c>
      <c r="W11" s="36" t="s">
        <v>11</v>
      </c>
      <c r="X11" s="35">
        <v>0.52777777777777779</v>
      </c>
      <c r="Z11">
        <v>900</v>
      </c>
      <c r="AA11" t="s">
        <v>20</v>
      </c>
      <c r="AB11">
        <v>28.8</v>
      </c>
      <c r="AD11">
        <v>25.6</v>
      </c>
      <c r="AE11">
        <f>AB11*Z11</f>
        <v>25920</v>
      </c>
      <c r="AF11">
        <f>IF(W11="TARGET",(AC11*Z11)-AE11,(AD11*Z11)-AE11)</f>
        <v>-2880</v>
      </c>
      <c r="AG11" s="2">
        <f t="shared" ref="AG11" si="9">AF11/AE11</f>
        <v>-0.1111111111111111</v>
      </c>
      <c r="AH11">
        <f>IF(OR(U11="C1",U11="C2"),HLOOKUP(U11,$E$1:J11,ROW(),FALSE)+D11,HLOOKUP(U11,$E$1:J11,ROW(),FALSE)-D11)</f>
        <v>598.15</v>
      </c>
      <c r="AI11">
        <f>IF(OR(U11="C1",U11="C2"),HLOOKUP(U11,$F$1:J11,ROW(),FALSE)-D11,HLOOKUP(U11,$E$1:J11,ROW(),FALSE)+D11)</f>
        <v>588.15</v>
      </c>
      <c r="AJ11" s="17" t="s">
        <v>168</v>
      </c>
    </row>
    <row r="12" spans="1:51" ht="15.75" thickBot="1">
      <c r="A12" s="10">
        <v>45575</v>
      </c>
      <c r="B12" s="8" t="s">
        <v>42</v>
      </c>
      <c r="C12" s="9">
        <v>3106</v>
      </c>
      <c r="D12" s="9">
        <v>25</v>
      </c>
      <c r="E12" s="8"/>
      <c r="F12" s="9">
        <v>6891.25</v>
      </c>
      <c r="G12" s="9">
        <v>6946.7</v>
      </c>
      <c r="H12" s="9">
        <v>6971</v>
      </c>
      <c r="I12" s="9">
        <v>6985.7</v>
      </c>
      <c r="J12" s="9">
        <v>7045.9</v>
      </c>
      <c r="K12" s="8"/>
      <c r="L12" s="9">
        <v>1527.95</v>
      </c>
      <c r="M12" s="8"/>
      <c r="N12" s="9">
        <v>7055.05</v>
      </c>
      <c r="O12" s="9">
        <v>6884.05</v>
      </c>
      <c r="P12" s="8"/>
      <c r="Q12" s="8" t="s">
        <v>146</v>
      </c>
      <c r="R12" s="8" t="s">
        <v>146</v>
      </c>
      <c r="S12" s="8" t="s">
        <v>146</v>
      </c>
      <c r="T12" s="8" t="s">
        <v>146</v>
      </c>
      <c r="U12" s="38" t="s">
        <v>1</v>
      </c>
      <c r="V12" s="35">
        <v>0.40833333333333338</v>
      </c>
      <c r="W12" s="36" t="s">
        <v>5</v>
      </c>
      <c r="X12" s="35">
        <v>0.41111111111111115</v>
      </c>
      <c r="Z12">
        <v>125</v>
      </c>
      <c r="AA12" t="s">
        <v>20</v>
      </c>
      <c r="AB12">
        <v>172.5</v>
      </c>
      <c r="AC12">
        <v>188.1</v>
      </c>
      <c r="AE12">
        <f>AB12*Z12</f>
        <v>21562.5</v>
      </c>
      <c r="AF12">
        <f>IF(W12="TARGET",(AC12*Z12)-AE12,(AD12*Z12)-AE12)</f>
        <v>1950</v>
      </c>
      <c r="AG12" s="2">
        <f t="shared" ref="AG12:AG13" si="10">AF12/AE12</f>
        <v>9.0434782608695655E-2</v>
      </c>
      <c r="AH12">
        <f>IF(OR(U12="C1",U12="C2"),HLOOKUP(U12,$E$1:J12,ROW(),FALSE)+D12,HLOOKUP(U12,$E$1:J12,ROW(),FALSE)-D12)</f>
        <v>6971.7</v>
      </c>
      <c r="AI12">
        <f>IF(OR(U12="C1",U12="C2"),HLOOKUP(U12,$F$1:J12,ROW(),FALSE)-D12,HLOOKUP(U12,$E$1:J12,ROW(),FALSE)+D12)</f>
        <v>6921.7</v>
      </c>
      <c r="AJ12" s="17" t="s">
        <v>169</v>
      </c>
    </row>
    <row r="13" spans="1:51" ht="15.75" thickBot="1">
      <c r="A13" s="10">
        <v>45575</v>
      </c>
      <c r="B13" s="8" t="s">
        <v>43</v>
      </c>
      <c r="C13" s="9">
        <v>2120</v>
      </c>
      <c r="D13" s="9">
        <v>2.5</v>
      </c>
      <c r="E13" s="9">
        <v>5</v>
      </c>
      <c r="F13" s="9">
        <v>497.25</v>
      </c>
      <c r="G13" s="9">
        <v>502.85</v>
      </c>
      <c r="H13" s="9">
        <v>506.95</v>
      </c>
      <c r="I13" s="9">
        <v>507.15</v>
      </c>
      <c r="J13" s="9">
        <v>512.4</v>
      </c>
      <c r="K13" s="8"/>
      <c r="L13" s="9">
        <v>1701.95</v>
      </c>
      <c r="M13" s="8"/>
      <c r="N13" s="9">
        <v>509.65</v>
      </c>
      <c r="O13" s="9">
        <v>503.05</v>
      </c>
      <c r="P13" s="8"/>
      <c r="Q13" s="8"/>
      <c r="R13" s="8"/>
      <c r="S13" s="8" t="s">
        <v>146</v>
      </c>
      <c r="T13" s="8"/>
      <c r="U13" s="36" t="s">
        <v>17</v>
      </c>
      <c r="V13" s="35">
        <v>0.40833333333333338</v>
      </c>
      <c r="W13" s="36" t="s">
        <v>5</v>
      </c>
      <c r="X13" s="35">
        <v>0.44236111111111115</v>
      </c>
      <c r="Z13">
        <v>1700</v>
      </c>
      <c r="AA13" t="s">
        <v>21</v>
      </c>
      <c r="AB13">
        <v>10.1</v>
      </c>
      <c r="AC13">
        <v>11.3</v>
      </c>
      <c r="AE13">
        <f t="shared" ref="AE13" si="11">AB13*Z13</f>
        <v>17170</v>
      </c>
      <c r="AF13">
        <f>IF(W13="TARGET",(AC13*Z13)-AE13,(AD13*Z13)-AE13)</f>
        <v>2040</v>
      </c>
      <c r="AG13" s="2">
        <f t="shared" si="10"/>
        <v>0.11881188118811881</v>
      </c>
      <c r="AH13">
        <f>IF(OR(U13="C1",U13="C2"),HLOOKUP(U13,$E$1:J13,ROW(),FALSE)+D13,HLOOKUP(U13,$E$1:J13,ROW(),FALSE)-D13)</f>
        <v>504.65</v>
      </c>
      <c r="AI13">
        <f>IF(OR(U13="C1",U13="C2"),HLOOKUP(U13,$F$1:J13,ROW(),FALSE)-D13,HLOOKUP(U13,$E$1:J13,ROW(),FALSE)+D13)</f>
        <v>509.65</v>
      </c>
      <c r="AJ13" s="17" t="s">
        <v>187</v>
      </c>
    </row>
    <row r="14" spans="1:51" ht="15.75" thickBot="1">
      <c r="A14" s="10">
        <v>45575</v>
      </c>
      <c r="B14" s="8" t="s">
        <v>44</v>
      </c>
      <c r="C14" s="9">
        <v>2496</v>
      </c>
      <c r="D14" s="9">
        <v>1.25</v>
      </c>
      <c r="E14" s="9">
        <v>1</v>
      </c>
      <c r="F14" s="9">
        <v>217.5</v>
      </c>
      <c r="G14" s="9">
        <v>220</v>
      </c>
      <c r="H14" s="9">
        <v>225.4</v>
      </c>
      <c r="I14" s="9">
        <v>222.45</v>
      </c>
      <c r="J14" s="9">
        <v>224.65</v>
      </c>
      <c r="K14" s="8"/>
      <c r="L14" s="8"/>
      <c r="M14" s="8"/>
      <c r="N14" s="9">
        <v>226.42</v>
      </c>
      <c r="O14" s="9">
        <v>219.49</v>
      </c>
      <c r="P14" s="8"/>
      <c r="Q14" s="8"/>
      <c r="R14" s="8" t="s">
        <v>146</v>
      </c>
      <c r="S14" s="8" t="s">
        <v>146</v>
      </c>
      <c r="T14" s="8" t="s">
        <v>146</v>
      </c>
      <c r="U14" s="36" t="s">
        <v>17</v>
      </c>
      <c r="V14" s="35">
        <v>0.43402777777777773</v>
      </c>
      <c r="W14" s="37" t="s">
        <v>11</v>
      </c>
      <c r="X14" s="35">
        <v>0.44930555555555557</v>
      </c>
      <c r="Z14">
        <v>5000</v>
      </c>
      <c r="AA14" t="s">
        <v>21</v>
      </c>
      <c r="AB14">
        <v>4.4000000000000004</v>
      </c>
      <c r="AD14">
        <v>3.9</v>
      </c>
      <c r="AE14">
        <f t="shared" ref="AE14" si="12">AB14*Z14</f>
        <v>22000</v>
      </c>
      <c r="AF14">
        <f>IF(W14="TARGET",(AC14*Z14)-AE14,(AD14*Z14)-AE14)</f>
        <v>-2500</v>
      </c>
      <c r="AG14" s="2">
        <f t="shared" ref="AG14" si="13">AF14/AE14</f>
        <v>-0.11363636363636363</v>
      </c>
      <c r="AH14">
        <f>IF(OR(U14="C1",U14="C2"),HLOOKUP(U14,$E$1:J14,ROW(),FALSE)+D14,HLOOKUP(U14,$E$1:J14,ROW(),FALSE)-D14)</f>
        <v>221.2</v>
      </c>
      <c r="AI14">
        <f>IF(OR(U14="C1",U14="C2"),HLOOKUP(U14,$F$1:J14,ROW(),FALSE)-D14,HLOOKUP(U14,$E$1:J14,ROW(),FALSE)+D14)</f>
        <v>223.7</v>
      </c>
    </row>
    <row r="15" spans="1:51" s="21" customFormat="1" ht="15.75" thickBot="1">
      <c r="A15" s="18">
        <v>45575</v>
      </c>
      <c r="B15" s="19" t="s">
        <v>45</v>
      </c>
      <c r="C15" s="20">
        <v>3422</v>
      </c>
      <c r="D15" s="20">
        <v>10</v>
      </c>
      <c r="E15" s="20">
        <v>1</v>
      </c>
      <c r="F15" s="20">
        <v>3054.7</v>
      </c>
      <c r="G15" s="20">
        <v>3074.5</v>
      </c>
      <c r="H15" s="20">
        <v>3065</v>
      </c>
      <c r="I15" s="20">
        <v>3094.45</v>
      </c>
      <c r="J15" s="20">
        <v>3114.3</v>
      </c>
      <c r="K15" s="19"/>
      <c r="L15" s="19"/>
      <c r="M15" s="19"/>
      <c r="N15" s="20">
        <v>3095</v>
      </c>
      <c r="O15" s="20">
        <v>3043</v>
      </c>
      <c r="P15" s="19"/>
      <c r="Q15" s="19" t="s">
        <v>146</v>
      </c>
      <c r="R15" s="19" t="s">
        <v>146</v>
      </c>
      <c r="S15" s="19" t="s">
        <v>146</v>
      </c>
      <c r="T15" s="19"/>
      <c r="U15" s="41"/>
      <c r="V15" s="40"/>
      <c r="W15" s="40" t="s">
        <v>174</v>
      </c>
      <c r="X15" s="40"/>
      <c r="AJ15" s="22" t="s">
        <v>189</v>
      </c>
    </row>
    <row r="16" spans="1:51" ht="15.75" thickBot="1">
      <c r="A16" s="10">
        <v>45575</v>
      </c>
      <c r="B16" s="8" t="s">
        <v>46</v>
      </c>
      <c r="C16" s="9">
        <v>1210</v>
      </c>
      <c r="D16" s="9">
        <v>10</v>
      </c>
      <c r="E16" s="9">
        <v>3</v>
      </c>
      <c r="F16" s="9">
        <v>1877.3</v>
      </c>
      <c r="G16" s="9">
        <v>1897.05</v>
      </c>
      <c r="H16" s="9">
        <v>1897.1</v>
      </c>
      <c r="I16" s="9">
        <v>1921.05</v>
      </c>
      <c r="J16" s="9">
        <v>1939.6</v>
      </c>
      <c r="K16" s="8"/>
      <c r="L16" s="9">
        <v>350.95</v>
      </c>
      <c r="M16" s="8"/>
      <c r="N16" s="9">
        <v>1915</v>
      </c>
      <c r="O16" s="9">
        <v>1890.95</v>
      </c>
      <c r="P16" s="8"/>
      <c r="Q16" s="8"/>
      <c r="R16" s="8" t="s">
        <v>146</v>
      </c>
      <c r="S16" s="8"/>
      <c r="T16" s="8"/>
      <c r="U16" s="38" t="s">
        <v>1</v>
      </c>
      <c r="V16" s="35">
        <v>0.40625</v>
      </c>
      <c r="W16" s="36" t="s">
        <v>130</v>
      </c>
      <c r="AH16">
        <f>IF(OR(U16="C1",U16="C2"),HLOOKUP(U16,$E$1:J16,ROW(),FALSE)+D16,HLOOKUP(U16,$E$1:J16,ROW(),FALSE)-D16)</f>
        <v>1907.05</v>
      </c>
      <c r="AI16">
        <f>IF(OR(U16="C1",U16="C2"),HLOOKUP(U16,$F$1:J16,ROW(),FALSE)-D16,HLOOKUP(U16,$E$1:J16,ROW(),FALSE)+D16)</f>
        <v>1887.05</v>
      </c>
    </row>
    <row r="17" spans="1:36" s="32" customFormat="1" ht="15.75" thickBot="1">
      <c r="A17" s="29">
        <v>45575</v>
      </c>
      <c r="B17" s="30" t="s">
        <v>155</v>
      </c>
      <c r="C17" s="31">
        <v>1180</v>
      </c>
      <c r="D17" s="31">
        <v>50</v>
      </c>
      <c r="E17" s="31">
        <v>1</v>
      </c>
      <c r="F17" s="31">
        <v>7953.65</v>
      </c>
      <c r="G17" s="31">
        <v>8006.5</v>
      </c>
      <c r="H17" s="31">
        <v>7951</v>
      </c>
      <c r="I17" s="31">
        <v>8157.25</v>
      </c>
      <c r="J17" s="31">
        <v>8412.75</v>
      </c>
      <c r="K17" s="31">
        <v>6</v>
      </c>
      <c r="L17" s="31">
        <v>39210.949999999997</v>
      </c>
      <c r="M17" s="31">
        <v>5</v>
      </c>
      <c r="N17" s="31">
        <v>8180</v>
      </c>
      <c r="O17" s="31">
        <v>7863.65</v>
      </c>
      <c r="P17" s="30"/>
      <c r="Q17" s="30" t="s">
        <v>146</v>
      </c>
      <c r="R17" s="30" t="s">
        <v>146</v>
      </c>
      <c r="S17" s="30" t="s">
        <v>146</v>
      </c>
      <c r="T17" s="30"/>
      <c r="U17" s="47" t="s">
        <v>17</v>
      </c>
      <c r="V17" s="49">
        <v>0.4069444444444445</v>
      </c>
      <c r="W17" s="48" t="s">
        <v>5</v>
      </c>
      <c r="X17" s="49">
        <v>0.41111111111111115</v>
      </c>
      <c r="Z17" s="32">
        <v>100</v>
      </c>
      <c r="AA17" s="32" t="s">
        <v>21</v>
      </c>
      <c r="AB17" s="32">
        <v>201.6</v>
      </c>
      <c r="AC17" s="32">
        <v>225.1</v>
      </c>
      <c r="AE17">
        <f t="shared" ref="AE17" si="14">AB17*Z17</f>
        <v>20160</v>
      </c>
      <c r="AF17">
        <f>IF(W17="TARGET",(AC17*Z17)-AE17,(AD17*Z17)-AE17)</f>
        <v>2350</v>
      </c>
      <c r="AG17" s="2">
        <f t="shared" ref="AG17" si="15">AF17/AE17</f>
        <v>0.11656746031746032</v>
      </c>
      <c r="AH17">
        <f>IF(OR(U17="C1",U17="C2"),HLOOKUP(U17,$E$1:J17,ROW(),FALSE)+D17,HLOOKUP(U17,$E$1:J17,ROW(),FALSE)-D17)</f>
        <v>8107.25</v>
      </c>
      <c r="AI17">
        <f>IF(OR(U17="C1",U17="C2"),HLOOKUP(U17,$F$1:J17,ROW(),FALSE)-D17,HLOOKUP(U17,$E$1:J17,ROW(),FALSE)+D17)</f>
        <v>8207.25</v>
      </c>
      <c r="AJ17" s="33"/>
    </row>
    <row r="18" spans="1:36" ht="15.75" thickBot="1">
      <c r="A18" s="10">
        <v>45575</v>
      </c>
      <c r="B18" s="8" t="s">
        <v>47</v>
      </c>
      <c r="C18" s="9">
        <v>1597</v>
      </c>
      <c r="D18" s="9">
        <v>5</v>
      </c>
      <c r="E18" s="9">
        <v>2</v>
      </c>
      <c r="F18" s="9">
        <v>692.75</v>
      </c>
      <c r="G18" s="9">
        <v>702.2</v>
      </c>
      <c r="H18" s="9">
        <v>701</v>
      </c>
      <c r="I18" s="9">
        <v>711.85</v>
      </c>
      <c r="J18" s="9">
        <v>721.7</v>
      </c>
      <c r="K18" s="8"/>
      <c r="L18" s="9">
        <v>3</v>
      </c>
      <c r="M18" s="8"/>
      <c r="N18" s="9">
        <v>714.9</v>
      </c>
      <c r="O18" s="9">
        <v>698.1</v>
      </c>
      <c r="P18" s="8"/>
      <c r="Q18" s="8"/>
      <c r="R18" s="8" t="s">
        <v>146</v>
      </c>
      <c r="S18" s="8" t="s">
        <v>146</v>
      </c>
      <c r="T18" s="8"/>
      <c r="U18" s="36" t="s">
        <v>17</v>
      </c>
      <c r="V18" s="35">
        <v>0.43888888888888888</v>
      </c>
      <c r="W18" s="37" t="s">
        <v>5</v>
      </c>
      <c r="X18" s="35">
        <v>0.55347222222222225</v>
      </c>
      <c r="Z18">
        <v>1000</v>
      </c>
      <c r="AA18" t="s">
        <v>21</v>
      </c>
      <c r="AB18">
        <v>18.600000000000001</v>
      </c>
      <c r="AC18">
        <v>21.3</v>
      </c>
      <c r="AE18">
        <f t="shared" ref="AE18" si="16">AB18*Z18</f>
        <v>18600</v>
      </c>
      <c r="AF18">
        <f>IF(W18="TARGET",(AC18*Z18)-AE18,(AD18*Z18)-AE18)</f>
        <v>2700</v>
      </c>
      <c r="AG18" s="2">
        <f t="shared" ref="AG18" si="17">AF18/AE18</f>
        <v>0.14516129032258066</v>
      </c>
      <c r="AH18">
        <f>IF(OR(U18="C1",U18="C2"),HLOOKUP(U18,$E$1:J18,ROW(),FALSE)+D18,HLOOKUP(U18,$E$1:J18,ROW(),FALSE)-D18)</f>
        <v>706.85</v>
      </c>
      <c r="AI18">
        <f>IF(OR(U18="C1",U18="C2"),HLOOKUP(U18,$F$1:J18,ROW(),FALSE)-D18,HLOOKUP(U18,$E$1:J18,ROW(),FALSE)+D18)</f>
        <v>716.85</v>
      </c>
    </row>
    <row r="19" spans="1:36" ht="15.75" thickBot="1">
      <c r="A19" s="10">
        <v>45575</v>
      </c>
      <c r="B19" s="8" t="s">
        <v>48</v>
      </c>
      <c r="C19" s="9">
        <v>1288</v>
      </c>
      <c r="D19" s="9">
        <v>10</v>
      </c>
      <c r="E19" s="8"/>
      <c r="F19" s="9">
        <v>1463.35</v>
      </c>
      <c r="G19" s="9">
        <v>1483.15</v>
      </c>
      <c r="H19" s="9">
        <v>1469.75</v>
      </c>
      <c r="I19" s="9">
        <v>1501.3</v>
      </c>
      <c r="J19" s="9">
        <v>1522.4</v>
      </c>
      <c r="K19" s="8"/>
      <c r="L19" s="8"/>
      <c r="M19" s="8"/>
      <c r="N19" s="9">
        <v>1515.9</v>
      </c>
      <c r="O19" s="9">
        <v>1456.4</v>
      </c>
      <c r="P19" s="8"/>
      <c r="Q19" s="8" t="s">
        <v>146</v>
      </c>
      <c r="R19" s="8" t="s">
        <v>146</v>
      </c>
      <c r="S19" s="8" t="s">
        <v>146</v>
      </c>
      <c r="T19" s="8"/>
      <c r="U19" s="38" t="s">
        <v>16</v>
      </c>
      <c r="V19" s="35">
        <v>0.54305555555555551</v>
      </c>
      <c r="W19" s="36" t="s">
        <v>5</v>
      </c>
      <c r="X19" s="36">
        <v>14.25</v>
      </c>
      <c r="Z19">
        <v>550</v>
      </c>
      <c r="AA19" t="s">
        <v>20</v>
      </c>
      <c r="AB19">
        <v>31</v>
      </c>
      <c r="AC19">
        <v>36</v>
      </c>
      <c r="AE19">
        <f>AB19*Z19</f>
        <v>17050</v>
      </c>
      <c r="AF19">
        <f>IF(W19="TARGET",(AC19*Z19)-AE19,(AD19*Z19)-AE19)</f>
        <v>2750</v>
      </c>
      <c r="AG19" s="2">
        <f t="shared" ref="AG19" si="18">AF19/AE19</f>
        <v>0.16129032258064516</v>
      </c>
      <c r="AH19">
        <f>IF(OR(U19="C1",U19="C2"),HLOOKUP(U19,$E$1:J19,ROW(),FALSE)+D19,HLOOKUP(U19,$E$1:J19,ROW(),FALSE)-D19)</f>
        <v>1473.35</v>
      </c>
      <c r="AI19">
        <f>IF(OR(U19="C1",U19="C2"),HLOOKUP(U19,$F$1:J19,ROW(),FALSE)-D19,HLOOKUP(U19,$E$1:J19,ROW(),FALSE)+D19)</f>
        <v>1453.35</v>
      </c>
      <c r="AJ19" s="17" t="s">
        <v>134</v>
      </c>
    </row>
    <row r="20" spans="1:36" ht="15.75" thickBot="1">
      <c r="A20" s="10">
        <v>45575</v>
      </c>
      <c r="B20" s="8" t="s">
        <v>49</v>
      </c>
      <c r="C20" s="9">
        <v>4853</v>
      </c>
      <c r="D20" s="9">
        <v>5</v>
      </c>
      <c r="E20" s="8"/>
      <c r="F20" s="9">
        <v>1160.9000000000001</v>
      </c>
      <c r="G20" s="9">
        <v>1171.1500000000001</v>
      </c>
      <c r="H20" s="9">
        <v>1183.7</v>
      </c>
      <c r="I20" s="9">
        <v>1180.8499999999999</v>
      </c>
      <c r="J20" s="9">
        <v>1190.5999999999999</v>
      </c>
      <c r="K20" s="8"/>
      <c r="L20" s="8"/>
      <c r="M20" s="8"/>
      <c r="N20" s="9">
        <v>1191</v>
      </c>
      <c r="O20" s="9">
        <v>1175.05</v>
      </c>
      <c r="P20" s="8"/>
      <c r="Q20" s="8"/>
      <c r="R20" s="8"/>
      <c r="S20" s="8" t="s">
        <v>146</v>
      </c>
      <c r="T20" s="8" t="s">
        <v>146</v>
      </c>
      <c r="U20" s="38" t="s">
        <v>18</v>
      </c>
      <c r="V20" s="35">
        <v>0.57708333333333328</v>
      </c>
      <c r="W20" s="36" t="s">
        <v>5</v>
      </c>
      <c r="X20" s="35">
        <v>0.5854166666666667</v>
      </c>
      <c r="Z20">
        <v>625</v>
      </c>
      <c r="AA20" t="s">
        <v>21</v>
      </c>
      <c r="AB20">
        <v>23.5</v>
      </c>
      <c r="AC20">
        <v>26.25</v>
      </c>
      <c r="AE20">
        <f>AB20*Z20</f>
        <v>14687.5</v>
      </c>
      <c r="AF20">
        <f>IF(W20="TARGET",(AC20*Z20)-AE20,(AD20*Z20)-AE20)</f>
        <v>1718.75</v>
      </c>
      <c r="AG20" s="2">
        <f t="shared" ref="AG20" si="19">AF20/AE20</f>
        <v>0.11702127659574468</v>
      </c>
      <c r="AH20">
        <f>IF(OR(U20="C1",U20="C2"),HLOOKUP(U20,$E$1:J20,ROW(),FALSE)+D20,HLOOKUP(U20,$E$1:J20,ROW(),FALSE)-D20)</f>
        <v>1185.5999999999999</v>
      </c>
      <c r="AI20">
        <f>IF(OR(U20="C1",U20="C2"),HLOOKUP(U20,$F$1:J20,ROW(),FALSE)-D20,HLOOKUP(U20,$E$1:J20,ROW(),FALSE)+D20)</f>
        <v>1195.5999999999999</v>
      </c>
      <c r="AJ20" s="17" t="s">
        <v>134</v>
      </c>
    </row>
    <row r="21" spans="1:36" ht="15.75" thickBot="1">
      <c r="A21" s="10">
        <v>45575</v>
      </c>
      <c r="B21" s="8" t="s">
        <v>50</v>
      </c>
      <c r="C21" s="9">
        <v>3732</v>
      </c>
      <c r="D21" s="9">
        <v>50</v>
      </c>
      <c r="E21" s="8"/>
      <c r="F21" s="9">
        <v>11804.35</v>
      </c>
      <c r="G21" s="9">
        <v>11900.45</v>
      </c>
      <c r="H21" s="9">
        <v>11860</v>
      </c>
      <c r="I21" s="9">
        <v>11998.8</v>
      </c>
      <c r="J21" s="9">
        <v>12178.2</v>
      </c>
      <c r="K21" s="8"/>
      <c r="L21" s="8"/>
      <c r="M21" s="8"/>
      <c r="N21" s="9">
        <v>12030.95</v>
      </c>
      <c r="O21" s="9">
        <v>11803.1</v>
      </c>
      <c r="P21" s="8"/>
      <c r="Q21" s="8" t="s">
        <v>146</v>
      </c>
      <c r="R21" s="8" t="s">
        <v>146</v>
      </c>
      <c r="S21" s="8" t="s">
        <v>146</v>
      </c>
      <c r="T21" s="8"/>
      <c r="U21" s="38" t="s">
        <v>16</v>
      </c>
      <c r="V21" s="35">
        <v>0.61458333333333337</v>
      </c>
      <c r="W21" s="36" t="s">
        <v>5</v>
      </c>
      <c r="X21" s="35">
        <v>0.64444444444444449</v>
      </c>
      <c r="Z21">
        <v>75</v>
      </c>
      <c r="AA21" t="s">
        <v>20</v>
      </c>
      <c r="AB21">
        <v>253.5</v>
      </c>
      <c r="AC21">
        <v>277.5</v>
      </c>
      <c r="AE21">
        <f>AB21*Z21</f>
        <v>19012.5</v>
      </c>
      <c r="AF21">
        <f>IF(W21="TARGET",(AC21*Z21)-AE21,(AD21*Z21)-AE21)</f>
        <v>1800</v>
      </c>
      <c r="AG21" s="2">
        <f t="shared" ref="AG21" si="20">AF21/AE21</f>
        <v>9.4674556213017749E-2</v>
      </c>
      <c r="AH21">
        <f>IF(OR(U21="C1",U21="C2"),HLOOKUP(U21,$E$1:J21,ROW(),FALSE)+D21,HLOOKUP(U21,$E$1:J21,ROW(),FALSE)-D21)</f>
        <v>11854.35</v>
      </c>
      <c r="AI21">
        <f>IF(OR(U21="C1",U21="C2"),HLOOKUP(U21,$F$1:J21,ROW(),FALSE)-D21,HLOOKUP(U21,$E$1:J21,ROW(),FALSE)+D21)</f>
        <v>11754.35</v>
      </c>
      <c r="AJ21" s="17" t="s">
        <v>171</v>
      </c>
    </row>
    <row r="22" spans="1:36" s="21" customFormat="1" ht="15.75" thickBot="1">
      <c r="A22" s="18">
        <v>45575</v>
      </c>
      <c r="B22" s="19" t="s">
        <v>51</v>
      </c>
      <c r="C22" s="20">
        <v>2933</v>
      </c>
      <c r="D22" s="20">
        <v>10</v>
      </c>
      <c r="E22" s="19"/>
      <c r="F22" s="20">
        <v>1840.45</v>
      </c>
      <c r="G22" s="20">
        <v>1860.5</v>
      </c>
      <c r="H22" s="20">
        <v>1876.5</v>
      </c>
      <c r="I22" s="20">
        <v>1879.85</v>
      </c>
      <c r="J22" s="20">
        <v>1900.05</v>
      </c>
      <c r="K22" s="19"/>
      <c r="L22" s="19"/>
      <c r="M22" s="19"/>
      <c r="N22" s="20">
        <v>1887.85</v>
      </c>
      <c r="O22" s="20">
        <v>1860</v>
      </c>
      <c r="P22" s="19"/>
      <c r="Q22" s="19"/>
      <c r="R22" s="19" t="s">
        <v>146</v>
      </c>
      <c r="S22" s="19" t="s">
        <v>146</v>
      </c>
      <c r="T22" s="19"/>
      <c r="U22" s="41"/>
      <c r="V22" s="42"/>
      <c r="W22" s="40" t="s">
        <v>174</v>
      </c>
      <c r="X22" s="40"/>
      <c r="AJ22" s="22" t="s">
        <v>172</v>
      </c>
    </row>
    <row r="23" spans="1:36" s="21" customFormat="1" ht="15.75" thickBot="1">
      <c r="A23" s="18">
        <v>45575</v>
      </c>
      <c r="B23" s="19" t="s">
        <v>13</v>
      </c>
      <c r="C23" s="20">
        <v>4558</v>
      </c>
      <c r="D23" s="20">
        <v>50</v>
      </c>
      <c r="E23" s="19"/>
      <c r="F23" s="20">
        <v>7224.25</v>
      </c>
      <c r="G23" s="20">
        <v>7321.55</v>
      </c>
      <c r="H23" s="20">
        <v>7329</v>
      </c>
      <c r="I23" s="20">
        <v>7416.65</v>
      </c>
      <c r="J23" s="20">
        <v>7506.15</v>
      </c>
      <c r="K23" s="19"/>
      <c r="L23" s="19"/>
      <c r="M23" s="19"/>
      <c r="N23" s="20">
        <v>7368</v>
      </c>
      <c r="O23" s="20">
        <v>7273</v>
      </c>
      <c r="P23" s="19"/>
      <c r="Q23" s="19"/>
      <c r="R23" s="19"/>
      <c r="S23" s="19"/>
      <c r="T23" s="19"/>
      <c r="U23" s="41"/>
      <c r="V23" s="42"/>
      <c r="W23" s="40" t="s">
        <v>174</v>
      </c>
      <c r="X23" s="40"/>
      <c r="AJ23" s="22" t="s">
        <v>172</v>
      </c>
    </row>
    <row r="24" spans="1:36" s="21" customFormat="1" ht="15.75" thickBot="1">
      <c r="A24" s="18">
        <v>45575</v>
      </c>
      <c r="B24" s="19" t="s">
        <v>52</v>
      </c>
      <c r="C24" s="20">
        <v>1977</v>
      </c>
      <c r="D24" s="20">
        <v>25</v>
      </c>
      <c r="E24" s="20">
        <v>3</v>
      </c>
      <c r="F24" s="20">
        <v>2981.1</v>
      </c>
      <c r="G24" s="20">
        <v>3019.75</v>
      </c>
      <c r="H24" s="20">
        <v>3068</v>
      </c>
      <c r="I24" s="20">
        <v>3070.7</v>
      </c>
      <c r="J24" s="20">
        <v>3123.45</v>
      </c>
      <c r="K24" s="20">
        <v>5</v>
      </c>
      <c r="L24" s="19"/>
      <c r="M24" s="19"/>
      <c r="N24" s="20">
        <v>3069</v>
      </c>
      <c r="O24" s="20">
        <v>3018</v>
      </c>
      <c r="P24" s="19"/>
      <c r="Q24" s="19"/>
      <c r="R24" s="19" t="s">
        <v>146</v>
      </c>
      <c r="S24" s="19"/>
      <c r="T24" s="19"/>
      <c r="U24" s="41"/>
      <c r="V24" s="40"/>
      <c r="W24" s="40" t="s">
        <v>174</v>
      </c>
      <c r="X24" s="40"/>
      <c r="AJ24" s="22"/>
    </row>
    <row r="25" spans="1:36" ht="15.75" thickBot="1">
      <c r="A25" s="10">
        <v>45575</v>
      </c>
      <c r="B25" s="8" t="s">
        <v>53</v>
      </c>
      <c r="C25" s="9">
        <v>1059</v>
      </c>
      <c r="D25" s="9">
        <v>2.5</v>
      </c>
      <c r="E25" s="8"/>
      <c r="F25" s="9">
        <v>647</v>
      </c>
      <c r="G25" s="9">
        <v>648.9</v>
      </c>
      <c r="H25" s="9">
        <v>655</v>
      </c>
      <c r="I25" s="9">
        <v>667.95</v>
      </c>
      <c r="J25" s="9">
        <v>660.4</v>
      </c>
      <c r="K25" s="8"/>
      <c r="L25" s="8"/>
      <c r="M25" s="8"/>
      <c r="N25" s="9">
        <v>660.75</v>
      </c>
      <c r="O25" s="9">
        <v>648.9</v>
      </c>
      <c r="P25" s="8"/>
      <c r="Q25" s="8"/>
      <c r="R25" s="8"/>
      <c r="S25" s="8"/>
      <c r="T25" s="8" t="s">
        <v>146</v>
      </c>
      <c r="U25" s="38" t="s">
        <v>1</v>
      </c>
      <c r="V25" s="35">
        <v>0.3979166666666667</v>
      </c>
      <c r="W25" s="36" t="s">
        <v>5</v>
      </c>
      <c r="X25" s="35">
        <v>0.39930555555555558</v>
      </c>
      <c r="Z25">
        <v>1600</v>
      </c>
      <c r="AA25" t="s">
        <v>20</v>
      </c>
      <c r="AB25">
        <v>14.3</v>
      </c>
      <c r="AC25">
        <v>15.1</v>
      </c>
      <c r="AE25">
        <f>AB25*Z25</f>
        <v>22880</v>
      </c>
      <c r="AF25">
        <f>IF(W25="TARGET",(AC25*Z25)-AE25,(AD25*Z25)-AE25)</f>
        <v>1280</v>
      </c>
      <c r="AG25" s="2">
        <f t="shared" ref="AG25" si="21">AF25/AE25</f>
        <v>5.5944055944055944E-2</v>
      </c>
      <c r="AH25">
        <f>IF(OR(U25="C1",U25="C2"),HLOOKUP(U25,$E$1:J25,ROW(),FALSE)+D25,HLOOKUP(U25,$E$1:J25,ROW(),FALSE)-D25)</f>
        <v>651.4</v>
      </c>
      <c r="AI25">
        <f>IF(OR(U25="C1",U25="C2"),HLOOKUP(U25,$F$1:J25,ROW(),FALSE)-D25,HLOOKUP(U25,$E$1:J25,ROW(),FALSE)+D25)</f>
        <v>646.4</v>
      </c>
    </row>
    <row r="26" spans="1:36" s="21" customFormat="1" ht="15.75" thickBot="1">
      <c r="A26" s="18">
        <v>45575</v>
      </c>
      <c r="B26" s="19" t="s">
        <v>54</v>
      </c>
      <c r="C26" s="20">
        <v>336</v>
      </c>
      <c r="D26" s="20">
        <v>1.25</v>
      </c>
      <c r="E26" s="20">
        <v>4</v>
      </c>
      <c r="F26" s="20">
        <v>173.29</v>
      </c>
      <c r="G26" s="20">
        <v>178.69</v>
      </c>
      <c r="H26" s="20">
        <v>187</v>
      </c>
      <c r="I26" s="20">
        <v>191.04</v>
      </c>
      <c r="J26" s="20">
        <v>197.09</v>
      </c>
      <c r="K26" s="19"/>
      <c r="L26" s="20">
        <v>601.9</v>
      </c>
      <c r="M26" s="19"/>
      <c r="N26" s="20">
        <v>190.4</v>
      </c>
      <c r="O26" s="20">
        <v>187.07</v>
      </c>
      <c r="P26" s="19"/>
      <c r="Q26" s="19"/>
      <c r="R26" s="19"/>
      <c r="S26" s="19"/>
      <c r="T26" s="19"/>
      <c r="U26" s="41"/>
      <c r="V26" s="40"/>
      <c r="W26" s="40" t="s">
        <v>174</v>
      </c>
      <c r="X26" s="40"/>
      <c r="AJ26" s="22"/>
    </row>
    <row r="27" spans="1:36" ht="15.75" thickBot="1">
      <c r="A27" s="10">
        <v>45575</v>
      </c>
      <c r="B27" s="8" t="s">
        <v>55</v>
      </c>
      <c r="C27" s="9">
        <v>2575</v>
      </c>
      <c r="D27" s="9">
        <v>1.25</v>
      </c>
      <c r="E27" s="8"/>
      <c r="F27" s="9">
        <v>242.44</v>
      </c>
      <c r="G27" s="9">
        <v>244.99</v>
      </c>
      <c r="H27" s="9">
        <v>245.3</v>
      </c>
      <c r="I27" s="9">
        <v>247.29</v>
      </c>
      <c r="J27" s="9">
        <v>249.69</v>
      </c>
      <c r="K27" s="8"/>
      <c r="L27" s="8"/>
      <c r="M27" s="8"/>
      <c r="N27" s="9">
        <v>252.09</v>
      </c>
      <c r="O27" s="9">
        <v>244.89</v>
      </c>
      <c r="P27" s="8"/>
      <c r="Q27" s="8"/>
      <c r="R27" s="8" t="s">
        <v>146</v>
      </c>
      <c r="S27" s="8" t="s">
        <v>146</v>
      </c>
      <c r="T27" s="8" t="s">
        <v>146</v>
      </c>
      <c r="U27" s="38" t="s">
        <v>18</v>
      </c>
      <c r="V27" s="35">
        <v>0.4145833333333333</v>
      </c>
      <c r="W27" s="36" t="s">
        <v>11</v>
      </c>
      <c r="X27" s="35">
        <v>0.41736111111111113</v>
      </c>
      <c r="Z27">
        <v>2925</v>
      </c>
      <c r="AA27" t="s">
        <v>21</v>
      </c>
      <c r="AB27">
        <v>5.2</v>
      </c>
      <c r="AD27">
        <v>4.5999999999999996</v>
      </c>
      <c r="AE27">
        <f>AB27*Z27</f>
        <v>15210</v>
      </c>
      <c r="AF27">
        <f>IF(W27="TARGET",(AC27*Z27)-AE27,(AD27*Z27)-AE27)</f>
        <v>-1755.0000000000018</v>
      </c>
      <c r="AG27" s="2">
        <f t="shared" ref="AG27" si="22">AF27/AE27</f>
        <v>-0.1153846153846155</v>
      </c>
      <c r="AH27">
        <f>IF(OR(U27="C1",U27="C2"),HLOOKUP(U27,$E$1:J27,ROW(),FALSE)+D27,HLOOKUP(U27,$E$1:J27,ROW(),FALSE)-D27)</f>
        <v>248.44</v>
      </c>
      <c r="AI27">
        <f>IF(OR(U27="C1",U27="C2"),HLOOKUP(U27,$F$1:J27,ROW(),FALSE)-D27,HLOOKUP(U27,$E$1:J27,ROW(),FALSE)+D27)</f>
        <v>250.94</v>
      </c>
      <c r="AJ27" s="17" t="s">
        <v>135</v>
      </c>
    </row>
    <row r="28" spans="1:36" s="21" customFormat="1" ht="15.75" thickBot="1">
      <c r="A28" s="18">
        <v>45575</v>
      </c>
      <c r="B28" s="19" t="s">
        <v>56</v>
      </c>
      <c r="C28" s="20">
        <v>2646</v>
      </c>
      <c r="D28" s="20">
        <v>5</v>
      </c>
      <c r="E28" s="19"/>
      <c r="F28" s="20">
        <v>1393.8</v>
      </c>
      <c r="G28" s="20">
        <v>1400.05</v>
      </c>
      <c r="H28" s="20">
        <v>1393</v>
      </c>
      <c r="I28" s="20">
        <v>1407.35</v>
      </c>
      <c r="J28" s="20">
        <v>1418.6</v>
      </c>
      <c r="K28" s="19"/>
      <c r="L28" s="19"/>
      <c r="M28" s="19"/>
      <c r="N28" s="20">
        <v>1413.7</v>
      </c>
      <c r="O28" s="20">
        <v>1389</v>
      </c>
      <c r="P28" s="19"/>
      <c r="Q28" s="19" t="s">
        <v>146</v>
      </c>
      <c r="R28" s="19" t="s">
        <v>146</v>
      </c>
      <c r="S28" s="19" t="s">
        <v>146</v>
      </c>
      <c r="T28" s="19"/>
      <c r="U28" s="41"/>
      <c r="V28" s="40"/>
      <c r="W28" s="40" t="s">
        <v>174</v>
      </c>
      <c r="X28" s="40"/>
      <c r="AJ28" s="22" t="s">
        <v>173</v>
      </c>
    </row>
    <row r="29" spans="1:36" s="21" customFormat="1" ht="15.75" thickBot="1">
      <c r="A29" s="18">
        <v>45575</v>
      </c>
      <c r="B29" s="19" t="s">
        <v>57</v>
      </c>
      <c r="C29" s="20">
        <v>3225</v>
      </c>
      <c r="D29" s="20">
        <v>2.5</v>
      </c>
      <c r="E29" s="19"/>
      <c r="F29" s="20">
        <v>276.45</v>
      </c>
      <c r="G29" s="20">
        <v>281.3</v>
      </c>
      <c r="H29" s="20">
        <v>286.89999999999998</v>
      </c>
      <c r="I29" s="20">
        <v>285.89999999999998</v>
      </c>
      <c r="J29" s="20">
        <v>290.75</v>
      </c>
      <c r="K29" s="19"/>
      <c r="L29" s="19"/>
      <c r="M29" s="19"/>
      <c r="N29" s="20">
        <v>289.60000000000002</v>
      </c>
      <c r="O29" s="20">
        <v>283.39999999999998</v>
      </c>
      <c r="P29" s="19"/>
      <c r="Q29" s="19"/>
      <c r="R29" s="19"/>
      <c r="S29" s="19" t="s">
        <v>146</v>
      </c>
      <c r="T29" s="19"/>
      <c r="U29" s="41"/>
      <c r="V29" s="40"/>
      <c r="W29" s="40" t="s">
        <v>174</v>
      </c>
      <c r="X29" s="40"/>
      <c r="AJ29" s="22" t="s">
        <v>173</v>
      </c>
    </row>
    <row r="30" spans="1:36" ht="15.75" thickBot="1">
      <c r="A30" s="10">
        <v>45575</v>
      </c>
      <c r="B30" s="8" t="s">
        <v>58</v>
      </c>
      <c r="C30" s="9">
        <v>1190</v>
      </c>
      <c r="D30" s="9">
        <v>2.5</v>
      </c>
      <c r="E30" s="9">
        <v>2</v>
      </c>
      <c r="F30" s="9">
        <v>572.25</v>
      </c>
      <c r="G30" s="9">
        <v>578.65</v>
      </c>
      <c r="H30" s="9">
        <v>571.85</v>
      </c>
      <c r="I30" s="9">
        <v>582.79999999999995</v>
      </c>
      <c r="J30" s="9">
        <v>588.29999999999995</v>
      </c>
      <c r="K30" s="8"/>
      <c r="L30" s="8"/>
      <c r="M30" s="8"/>
      <c r="N30" s="9">
        <v>582</v>
      </c>
      <c r="O30" s="9">
        <v>571.79999999999995</v>
      </c>
      <c r="P30" s="8"/>
      <c r="Q30" s="8" t="s">
        <v>146</v>
      </c>
      <c r="R30" s="8" t="s">
        <v>146</v>
      </c>
      <c r="S30" s="8"/>
      <c r="T30" s="8"/>
      <c r="U30" s="38" t="s">
        <v>1</v>
      </c>
      <c r="V30" s="35">
        <v>0.39861111111111108</v>
      </c>
      <c r="W30" s="36" t="s">
        <v>11</v>
      </c>
      <c r="X30" s="35">
        <v>0.44097222222222227</v>
      </c>
      <c r="Z30">
        <v>1320</v>
      </c>
      <c r="AA30" t="s">
        <v>20</v>
      </c>
      <c r="AB30">
        <v>14.3</v>
      </c>
      <c r="AD30">
        <v>13.2</v>
      </c>
      <c r="AE30">
        <f>AB30*Z30</f>
        <v>18876</v>
      </c>
      <c r="AF30">
        <f>IF(W30="TARGET",(AC30*Z30)-AE30,(AD30*Z30)-AE30)</f>
        <v>-1452</v>
      </c>
      <c r="AG30" s="2">
        <f t="shared" ref="AG30" si="23">AF30/AE30</f>
        <v>-7.6923076923076927E-2</v>
      </c>
      <c r="AH30">
        <f>IF(OR(U30="C1",U30="C2"),HLOOKUP(U30,$E$1:J30,ROW(),FALSE)+D30,HLOOKUP(U30,$E$1:J30,ROW(),FALSE)-D30)</f>
        <v>581.15</v>
      </c>
      <c r="AI30">
        <f>IF(OR(U30="C1",U30="C2"),HLOOKUP(U30,$F$1:J30,ROW(),FALSE)-D30,HLOOKUP(U30,$E$1:J30,ROW(),FALSE)+D30)</f>
        <v>576.15</v>
      </c>
      <c r="AJ30" s="17" t="s">
        <v>190</v>
      </c>
    </row>
    <row r="31" spans="1:36" ht="15.75" thickBot="1">
      <c r="A31" s="10">
        <v>45575</v>
      </c>
      <c r="B31" s="8" t="s">
        <v>59</v>
      </c>
      <c r="C31" s="9">
        <v>1297</v>
      </c>
      <c r="D31" s="9">
        <v>10</v>
      </c>
      <c r="E31" s="8"/>
      <c r="F31" s="9">
        <v>1486.1</v>
      </c>
      <c r="G31" s="9">
        <v>1505.4</v>
      </c>
      <c r="H31" s="9">
        <v>1497</v>
      </c>
      <c r="I31" s="9">
        <v>1523.55</v>
      </c>
      <c r="J31" s="9">
        <v>1546.8</v>
      </c>
      <c r="K31" s="8"/>
      <c r="L31" s="8"/>
      <c r="M31" s="8"/>
      <c r="N31" s="9">
        <v>1526.9</v>
      </c>
      <c r="O31" s="9">
        <v>1489</v>
      </c>
      <c r="P31" s="8"/>
      <c r="Q31" s="8"/>
      <c r="R31" s="8" t="s">
        <v>146</v>
      </c>
      <c r="S31" s="8" t="s">
        <v>146</v>
      </c>
      <c r="T31" s="8"/>
      <c r="U31" s="38" t="s">
        <v>17</v>
      </c>
      <c r="V31" s="35">
        <v>0.3972222222222222</v>
      </c>
      <c r="W31" s="36" t="s">
        <v>5</v>
      </c>
      <c r="X31" s="35">
        <v>0.45833333333333331</v>
      </c>
      <c r="Z31">
        <v>500</v>
      </c>
      <c r="AA31" t="s">
        <v>21</v>
      </c>
      <c r="AB31">
        <v>24.7</v>
      </c>
      <c r="AC31">
        <v>29</v>
      </c>
      <c r="AE31">
        <f>AB31*Z31</f>
        <v>12350</v>
      </c>
      <c r="AF31">
        <f>IF(W31="TARGET",(AC31*Z31)-AE31,(AD31*Z31)-AE31)</f>
        <v>2150</v>
      </c>
      <c r="AG31" s="2">
        <f t="shared" ref="AG31" si="24">AF31/AE31</f>
        <v>0.17408906882591094</v>
      </c>
      <c r="AH31">
        <f>IF(OR(U31="C1",U31="C2"),HLOOKUP(U31,$E$1:J31,ROW(),FALSE)+D31,HLOOKUP(U31,$E$1:J31,ROW(),FALSE)-D31)</f>
        <v>1513.55</v>
      </c>
      <c r="AI31">
        <f>IF(OR(U31="C1",U31="C2"),HLOOKUP(U31,$F$1:J31,ROW(),FALSE)-D31,HLOOKUP(U31,$E$1:J31,ROW(),FALSE)+D31)</f>
        <v>1533.55</v>
      </c>
    </row>
    <row r="32" spans="1:36" s="21" customFormat="1" ht="15.75" thickBot="1">
      <c r="A32" s="18">
        <v>45575</v>
      </c>
      <c r="B32" s="19" t="s">
        <v>34</v>
      </c>
      <c r="C32" s="20">
        <v>5718</v>
      </c>
      <c r="D32" s="20">
        <v>10</v>
      </c>
      <c r="E32" s="19"/>
      <c r="F32" s="20">
        <v>1642.4</v>
      </c>
      <c r="G32" s="20">
        <v>1661.35</v>
      </c>
      <c r="H32" s="20">
        <v>1676.35</v>
      </c>
      <c r="I32" s="20">
        <v>1681</v>
      </c>
      <c r="J32" s="20">
        <v>1700.9</v>
      </c>
      <c r="K32" s="19"/>
      <c r="L32" s="19"/>
      <c r="M32" s="19"/>
      <c r="N32" s="20">
        <v>1698.95</v>
      </c>
      <c r="O32" s="20">
        <v>1665</v>
      </c>
      <c r="P32" s="19"/>
      <c r="Q32" s="19"/>
      <c r="R32" s="19"/>
      <c r="S32" s="19" t="s">
        <v>146</v>
      </c>
      <c r="T32" s="19"/>
      <c r="U32" s="41"/>
      <c r="V32" s="40"/>
      <c r="W32" s="40" t="s">
        <v>174</v>
      </c>
      <c r="X32" s="40"/>
      <c r="AJ32" s="22" t="s">
        <v>173</v>
      </c>
    </row>
    <row r="33" spans="1:38" ht="15.75" thickBot="1">
      <c r="A33" s="10">
        <v>45575</v>
      </c>
      <c r="B33" s="8" t="s">
        <v>60</v>
      </c>
      <c r="C33" s="9">
        <v>5157</v>
      </c>
      <c r="D33" s="9">
        <v>2.5</v>
      </c>
      <c r="E33" s="9">
        <v>2</v>
      </c>
      <c r="F33" s="9">
        <v>267</v>
      </c>
      <c r="G33" s="9">
        <v>271.55</v>
      </c>
      <c r="H33" s="9">
        <v>271.25</v>
      </c>
      <c r="I33" s="9">
        <v>276.39999999999998</v>
      </c>
      <c r="J33" s="9">
        <v>281.39999999999998</v>
      </c>
      <c r="K33" s="8"/>
      <c r="L33" s="8"/>
      <c r="M33" s="8"/>
      <c r="N33" s="9">
        <v>273.14999999999998</v>
      </c>
      <c r="O33" s="9">
        <v>265.14999999999998</v>
      </c>
      <c r="P33" s="8"/>
      <c r="Q33" s="8" t="s">
        <v>146</v>
      </c>
      <c r="R33" s="8" t="s">
        <v>146</v>
      </c>
      <c r="S33" s="8"/>
      <c r="T33" s="8"/>
      <c r="U33" s="38"/>
      <c r="AJ33" s="17" t="s">
        <v>191</v>
      </c>
    </row>
    <row r="34" spans="1:38" s="26" customFormat="1" ht="15.75" thickBot="1">
      <c r="A34" s="23">
        <v>45575</v>
      </c>
      <c r="B34" s="24" t="s">
        <v>61</v>
      </c>
      <c r="C34" s="25">
        <v>1125</v>
      </c>
      <c r="D34" s="25">
        <v>2.5</v>
      </c>
      <c r="E34" s="24"/>
      <c r="F34" s="25">
        <v>341.1</v>
      </c>
      <c r="G34" s="25">
        <v>345.5</v>
      </c>
      <c r="H34" s="25">
        <v>345.7</v>
      </c>
      <c r="I34" s="25">
        <v>350.65</v>
      </c>
      <c r="J34" s="25">
        <v>355.45</v>
      </c>
      <c r="K34" s="24"/>
      <c r="L34" s="25">
        <v>2</v>
      </c>
      <c r="M34" s="24"/>
      <c r="N34" s="25">
        <v>351.75</v>
      </c>
      <c r="O34" s="25">
        <v>344.8</v>
      </c>
      <c r="P34" s="24"/>
      <c r="Q34" s="24"/>
      <c r="R34" s="24" t="s">
        <v>146</v>
      </c>
      <c r="S34" s="24" t="s">
        <v>146</v>
      </c>
      <c r="T34" s="24"/>
      <c r="U34" s="43" t="s">
        <v>17</v>
      </c>
      <c r="V34" s="44">
        <v>0.42291666666666666</v>
      </c>
      <c r="W34" s="45" t="s">
        <v>5</v>
      </c>
      <c r="X34" s="44">
        <v>0.44236111111111115</v>
      </c>
      <c r="Z34" s="26">
        <v>2500</v>
      </c>
      <c r="AA34" s="26" t="s">
        <v>21</v>
      </c>
      <c r="AB34" s="26">
        <v>8.9</v>
      </c>
      <c r="AC34" s="26">
        <v>10.3</v>
      </c>
      <c r="AE34" s="26">
        <f>AB34*Z34</f>
        <v>22250</v>
      </c>
      <c r="AF34" s="26">
        <f t="shared" ref="AF34:AF39" si="25">IF(W34="TARGET",(AC34*Z34)-AE34,(AD34*Z34)-AE34)</f>
        <v>3500</v>
      </c>
      <c r="AG34" s="27">
        <f t="shared" ref="AG34" si="26">AF34/AE34</f>
        <v>0.15730337078651685</v>
      </c>
      <c r="AH34" s="26">
        <f>IF(OR(U34="C1",U34="C2"),HLOOKUP(U34,$E$1:J34,ROW(),FALSE)+D34,HLOOKUP(U34,$E$1:J34,ROW(),FALSE)-D34)</f>
        <v>348.15</v>
      </c>
      <c r="AI34" s="26">
        <f>IF(OR(U34="C1",U34="C2"),HLOOKUP(U34,$F$1:J34,ROW(),FALSE)-D34,HLOOKUP(U34,$E$1:J34,ROW(),FALSE)+D34)</f>
        <v>353.15</v>
      </c>
      <c r="AJ34" s="28" t="s">
        <v>175</v>
      </c>
    </row>
    <row r="35" spans="1:38" s="26" customFormat="1" ht="15.75" thickBot="1">
      <c r="A35" s="23">
        <v>45575</v>
      </c>
      <c r="B35" s="24" t="s">
        <v>132</v>
      </c>
      <c r="C35" s="25">
        <v>3490</v>
      </c>
      <c r="D35" s="25">
        <v>250</v>
      </c>
      <c r="E35" s="24"/>
      <c r="F35" s="25">
        <v>38321.550000000003</v>
      </c>
      <c r="G35" s="25">
        <v>38735.25</v>
      </c>
      <c r="H35" s="25">
        <v>38822.35</v>
      </c>
      <c r="I35" s="25">
        <v>39163.75</v>
      </c>
      <c r="J35" s="24" t="s">
        <v>133</v>
      </c>
      <c r="K35" s="25">
        <v>4</v>
      </c>
      <c r="L35" s="24"/>
      <c r="M35" s="24"/>
      <c r="N35" s="25">
        <v>39039.75</v>
      </c>
      <c r="O35" s="25">
        <v>37975.4</v>
      </c>
      <c r="P35" s="24"/>
      <c r="Q35" s="24" t="s">
        <v>146</v>
      </c>
      <c r="R35" s="24" t="s">
        <v>146</v>
      </c>
      <c r="S35" s="24"/>
      <c r="T35" s="24"/>
      <c r="U35" s="43" t="s">
        <v>1</v>
      </c>
      <c r="V35" s="44">
        <v>0.44236111111111115</v>
      </c>
      <c r="W35" s="45" t="s">
        <v>11</v>
      </c>
      <c r="X35" s="44">
        <v>0.53263888888888888</v>
      </c>
      <c r="Z35" s="26">
        <v>25</v>
      </c>
      <c r="AA35" s="26" t="s">
        <v>20</v>
      </c>
      <c r="AB35" s="26">
        <v>1311</v>
      </c>
      <c r="AC35" s="26">
        <v>1462</v>
      </c>
      <c r="AD35" s="26">
        <v>1160</v>
      </c>
      <c r="AE35" s="26">
        <f>AB35*Z35</f>
        <v>32775</v>
      </c>
      <c r="AF35" s="26">
        <f t="shared" si="25"/>
        <v>-3775</v>
      </c>
      <c r="AG35" s="27">
        <f t="shared" ref="AG35:AG36" si="27">AF35/AE35</f>
        <v>-0.11517925247902365</v>
      </c>
      <c r="AH35" s="26">
        <f>IF(OR(U35="C1",U35="C2"),HLOOKUP(U35,$E$1:J35,ROW(),FALSE)+D35,HLOOKUP(U35,$E$1:J35,ROW(),FALSE)-D35)</f>
        <v>38985.25</v>
      </c>
      <c r="AI35" s="26">
        <f>IF(OR(U35="C1",U35="C2"),HLOOKUP(U35,$F$1:J35,ROW(),FALSE)-D35,HLOOKUP(U35,$E$1:J35,ROW(),FALSE)+D35)</f>
        <v>38485.25</v>
      </c>
      <c r="AJ35" s="28" t="s">
        <v>176</v>
      </c>
    </row>
    <row r="36" spans="1:38" ht="15.75" thickBot="1">
      <c r="A36" s="10">
        <v>45575</v>
      </c>
      <c r="B36" s="8" t="s">
        <v>62</v>
      </c>
      <c r="C36" s="9">
        <v>3316</v>
      </c>
      <c r="D36" s="9">
        <v>2.5</v>
      </c>
      <c r="E36" s="9">
        <v>1</v>
      </c>
      <c r="F36" s="9">
        <v>336.1</v>
      </c>
      <c r="G36" s="9">
        <v>340.95</v>
      </c>
      <c r="H36" s="9">
        <v>335.65</v>
      </c>
      <c r="I36" s="9">
        <v>345.8</v>
      </c>
      <c r="J36" s="9">
        <v>350.65</v>
      </c>
      <c r="K36" s="8"/>
      <c r="L36" s="8"/>
      <c r="M36" s="8"/>
      <c r="N36" s="9">
        <v>343.3</v>
      </c>
      <c r="O36" s="9">
        <v>334.55</v>
      </c>
      <c r="P36" s="8"/>
      <c r="Q36" s="8" t="s">
        <v>146</v>
      </c>
      <c r="R36" s="8" t="s">
        <v>146</v>
      </c>
      <c r="S36" s="8"/>
      <c r="T36" s="8"/>
      <c r="U36" s="38" t="s">
        <v>1</v>
      </c>
      <c r="V36" s="35">
        <v>0.40972222222222227</v>
      </c>
      <c r="W36" s="36" t="s">
        <v>11</v>
      </c>
      <c r="X36" s="35">
        <v>0.47083333333333338</v>
      </c>
      <c r="Z36">
        <v>1800</v>
      </c>
      <c r="AA36" t="s">
        <v>20</v>
      </c>
      <c r="AB36">
        <v>11</v>
      </c>
      <c r="AD36">
        <v>9.9</v>
      </c>
      <c r="AE36">
        <f>AB36*Z36</f>
        <v>19800</v>
      </c>
      <c r="AF36">
        <f t="shared" si="25"/>
        <v>-1980</v>
      </c>
      <c r="AG36" s="2">
        <f t="shared" si="27"/>
        <v>-0.1</v>
      </c>
      <c r="AH36">
        <f>IF(OR(U36="C1",U36="C2"),HLOOKUP(U36,$E$1:J36,ROW(),FALSE)+D36,HLOOKUP(U36,$E$1:J36,ROW(),FALSE)-D36)</f>
        <v>343.45</v>
      </c>
      <c r="AI36">
        <f>IF(OR(U36="C1",U36="C2"),HLOOKUP(U36,$F$1:J36,ROW(),FALSE)-D36,HLOOKUP(U36,$E$1:J36,ROW(),FALSE)+D36)</f>
        <v>338.45</v>
      </c>
      <c r="AJ36" s="17" t="s">
        <v>176</v>
      </c>
    </row>
    <row r="37" spans="1:38" ht="15.75" thickBot="1">
      <c r="A37" s="10">
        <v>45575</v>
      </c>
      <c r="B37" s="8" t="s">
        <v>63</v>
      </c>
      <c r="C37" s="9">
        <v>2353</v>
      </c>
      <c r="D37" s="9">
        <v>25</v>
      </c>
      <c r="E37" s="9">
        <v>4</v>
      </c>
      <c r="F37" s="9">
        <v>6041.55</v>
      </c>
      <c r="G37" s="9">
        <v>6091.4</v>
      </c>
      <c r="H37" s="9">
        <v>6010.15</v>
      </c>
      <c r="I37" s="9">
        <v>6159.7</v>
      </c>
      <c r="J37" s="9">
        <v>6188.35</v>
      </c>
      <c r="K37" s="8"/>
      <c r="L37" s="8"/>
      <c r="M37" s="8"/>
      <c r="N37" s="9">
        <v>6159.85</v>
      </c>
      <c r="O37" s="9">
        <v>5980.05</v>
      </c>
      <c r="P37" s="8"/>
      <c r="Q37" s="8" t="s">
        <v>146</v>
      </c>
      <c r="R37" s="8" t="s">
        <v>146</v>
      </c>
      <c r="S37" s="8" t="s">
        <v>146</v>
      </c>
      <c r="T37" s="8"/>
      <c r="U37" s="38" t="s">
        <v>1</v>
      </c>
      <c r="V37" s="35">
        <v>0.39999999999999997</v>
      </c>
      <c r="W37" s="36" t="s">
        <v>5</v>
      </c>
      <c r="X37" s="35">
        <v>0.42569444444444443</v>
      </c>
      <c r="Z37">
        <v>200</v>
      </c>
      <c r="AA37" t="s">
        <v>20</v>
      </c>
      <c r="AB37">
        <v>107.3</v>
      </c>
      <c r="AC37">
        <v>117.4</v>
      </c>
      <c r="AE37">
        <f>AB37*Z37</f>
        <v>21460</v>
      </c>
      <c r="AF37">
        <f t="shared" si="25"/>
        <v>2020</v>
      </c>
      <c r="AG37" s="2">
        <f t="shared" ref="AG37" si="28">AF37/AE37</f>
        <v>9.4128611369990678E-2</v>
      </c>
      <c r="AH37">
        <f>IF(OR(U37="C1",U37="C2"),HLOOKUP(U37,$E$1:J37,ROW(),FALSE)+D37,HLOOKUP(U37,$E$1:J37,ROW(),FALSE)-D37)</f>
        <v>6116.4</v>
      </c>
      <c r="AI37">
        <f>IF(OR(U37="C1",U37="C2"),HLOOKUP(U37,$F$1:J37,ROW(),FALSE)-D37,HLOOKUP(U37,$E$1:J37,ROW(),FALSE)+D37)</f>
        <v>6066.4</v>
      </c>
    </row>
    <row r="38" spans="1:38" ht="15.75" thickBot="1">
      <c r="A38" s="10">
        <v>45575</v>
      </c>
      <c r="B38" s="8" t="s">
        <v>64</v>
      </c>
      <c r="C38" s="9">
        <v>493</v>
      </c>
      <c r="D38" s="9">
        <v>5</v>
      </c>
      <c r="E38" s="9">
        <v>2</v>
      </c>
      <c r="F38" s="9">
        <v>575.35</v>
      </c>
      <c r="G38" s="9">
        <v>590.29999999999995</v>
      </c>
      <c r="H38" s="9">
        <v>584.70000000000005</v>
      </c>
      <c r="I38" s="9">
        <v>593.29999999999995</v>
      </c>
      <c r="J38" s="9">
        <v>603</v>
      </c>
      <c r="K38" s="8"/>
      <c r="L38" s="8"/>
      <c r="M38" s="8"/>
      <c r="N38" s="9">
        <v>600</v>
      </c>
      <c r="O38" s="9">
        <v>583.20000000000005</v>
      </c>
      <c r="P38" s="8"/>
      <c r="Q38" s="8"/>
      <c r="R38" s="8" t="s">
        <v>146</v>
      </c>
      <c r="S38" s="8" t="s">
        <v>146</v>
      </c>
      <c r="T38" s="8"/>
      <c r="U38" s="38" t="s">
        <v>17</v>
      </c>
      <c r="V38" s="35">
        <v>0.39652777777777781</v>
      </c>
      <c r="W38" s="46" t="s">
        <v>5</v>
      </c>
      <c r="X38" s="35">
        <v>0.49861111111111112</v>
      </c>
      <c r="Z38">
        <v>1000</v>
      </c>
      <c r="AA38" t="s">
        <v>21</v>
      </c>
      <c r="AB38">
        <v>23.5</v>
      </c>
      <c r="AC38">
        <v>26.2</v>
      </c>
      <c r="AE38">
        <f t="shared" ref="AE38" si="29">AB38*Z38</f>
        <v>23500</v>
      </c>
      <c r="AF38">
        <f t="shared" si="25"/>
        <v>2700</v>
      </c>
      <c r="AG38" s="2">
        <f t="shared" ref="AG38" si="30">AF38/AE38</f>
        <v>0.1148936170212766</v>
      </c>
      <c r="AH38">
        <f>IF(OR(U38="C1",U38="C2"),HLOOKUP(U38,$E$1:J38,ROW(),FALSE)+D38,HLOOKUP(U38,$E$1:J38,ROW(),FALSE)-D38)</f>
        <v>588.29999999999995</v>
      </c>
      <c r="AI38">
        <f>IF(OR(U38="C1",U38="C2"),HLOOKUP(U38,$F$1:J38,ROW(),FALSE)-D38,HLOOKUP(U38,$E$1:J38,ROW(),FALSE)+D38)</f>
        <v>598.29999999999995</v>
      </c>
    </row>
    <row r="39" spans="1:38" ht="15.75" thickBot="1">
      <c r="A39" s="10">
        <v>45575</v>
      </c>
      <c r="B39" s="8" t="s">
        <v>65</v>
      </c>
      <c r="C39" s="8">
        <v>4331</v>
      </c>
      <c r="D39" s="9">
        <v>0.5</v>
      </c>
      <c r="E39" s="8"/>
      <c r="F39" s="9">
        <v>104.3</v>
      </c>
      <c r="G39" s="9">
        <v>104.75</v>
      </c>
      <c r="H39" s="9">
        <v>104.15</v>
      </c>
      <c r="I39" s="9">
        <v>105.85</v>
      </c>
      <c r="J39" s="9">
        <v>106.6</v>
      </c>
      <c r="K39" s="8"/>
      <c r="L39" s="9">
        <v>512.4</v>
      </c>
      <c r="M39" s="8"/>
      <c r="N39" s="9">
        <v>106.59</v>
      </c>
      <c r="O39" s="9">
        <v>103.9</v>
      </c>
      <c r="P39" s="8"/>
      <c r="Q39" s="8" t="s">
        <v>146</v>
      </c>
      <c r="R39" s="8" t="s">
        <v>146</v>
      </c>
      <c r="S39" s="8" t="s">
        <v>146</v>
      </c>
      <c r="T39" s="8"/>
      <c r="U39" s="38" t="s">
        <v>17</v>
      </c>
      <c r="V39" s="35">
        <v>0.40833333333333338</v>
      </c>
      <c r="W39" s="36" t="s">
        <v>11</v>
      </c>
      <c r="X39" s="35">
        <v>0.41597222222222219</v>
      </c>
      <c r="Z39">
        <v>6750</v>
      </c>
      <c r="AA39" t="s">
        <v>21</v>
      </c>
      <c r="AB39">
        <v>2.0499999999999998</v>
      </c>
      <c r="AD39">
        <v>1.8</v>
      </c>
      <c r="AE39">
        <f>AB39*Z39</f>
        <v>13837.499999999998</v>
      </c>
      <c r="AF39">
        <f t="shared" si="25"/>
        <v>-1687.4999999999982</v>
      </c>
      <c r="AG39" s="2">
        <f t="shared" ref="AG39" si="31">AF39/AE39</f>
        <v>-0.12195121951219501</v>
      </c>
      <c r="AH39">
        <f>IF(OR(U39="C1",U39="C2"),HLOOKUP(U39,$E$1:J39,ROW(),FALSE)+D39,HLOOKUP(U39,$E$1:J39,ROW(),FALSE)-D39)</f>
        <v>105.35</v>
      </c>
      <c r="AI39">
        <f>IF(OR(U39="C1",U39="C2"),HLOOKUP(U39,$F$1:J39,ROW(),FALSE)-D39,HLOOKUP(U39,$E$1:J39,ROW(),FALSE)+D39)</f>
        <v>106.35</v>
      </c>
      <c r="AJ39" s="17" t="s">
        <v>177</v>
      </c>
      <c r="AK39" s="1"/>
      <c r="AL39" s="1"/>
    </row>
    <row r="40" spans="1:38" s="21" customFormat="1" ht="15.75" thickBot="1">
      <c r="A40" s="18">
        <v>45575</v>
      </c>
      <c r="B40" s="19" t="s">
        <v>66</v>
      </c>
      <c r="C40" s="20">
        <v>2360</v>
      </c>
      <c r="D40" s="20">
        <v>5</v>
      </c>
      <c r="E40" s="19"/>
      <c r="F40" s="20">
        <v>856.3</v>
      </c>
      <c r="G40" s="20">
        <v>865.85</v>
      </c>
      <c r="H40" s="20">
        <v>862</v>
      </c>
      <c r="I40" s="20">
        <v>877.6</v>
      </c>
      <c r="J40" s="20">
        <v>882.2</v>
      </c>
      <c r="K40" s="20">
        <v>3</v>
      </c>
      <c r="L40" s="19"/>
      <c r="M40" s="19"/>
      <c r="N40" s="20">
        <v>876.85</v>
      </c>
      <c r="O40" s="20">
        <v>854</v>
      </c>
      <c r="P40" s="19"/>
      <c r="Q40" s="19" t="s">
        <v>146</v>
      </c>
      <c r="R40" s="19" t="s">
        <v>146</v>
      </c>
      <c r="S40" s="19"/>
      <c r="T40" s="19"/>
      <c r="U40" s="41"/>
      <c r="V40" s="42"/>
      <c r="W40" s="40" t="s">
        <v>174</v>
      </c>
      <c r="X40" s="40"/>
      <c r="AJ40" s="22" t="s">
        <v>178</v>
      </c>
    </row>
    <row r="41" spans="1:38" s="21" customFormat="1" ht="15.75" thickBot="1">
      <c r="A41" s="18">
        <v>45575</v>
      </c>
      <c r="B41" s="19" t="s">
        <v>67</v>
      </c>
      <c r="C41" s="19"/>
      <c r="D41" s="20">
        <v>5</v>
      </c>
      <c r="E41" s="20">
        <v>2</v>
      </c>
      <c r="F41" s="20">
        <v>492.95</v>
      </c>
      <c r="G41" s="20">
        <v>502.3</v>
      </c>
      <c r="H41" s="20">
        <v>497</v>
      </c>
      <c r="I41" s="20">
        <v>511.7</v>
      </c>
      <c r="J41" s="20">
        <v>527.95000000000005</v>
      </c>
      <c r="K41" s="19"/>
      <c r="L41" s="19"/>
      <c r="M41" s="19"/>
      <c r="N41" s="20">
        <v>512.29999999999995</v>
      </c>
      <c r="O41" s="20">
        <v>494.95</v>
      </c>
      <c r="P41" s="19"/>
      <c r="Q41" s="19"/>
      <c r="R41" s="19" t="s">
        <v>146</v>
      </c>
      <c r="S41" s="19" t="s">
        <v>146</v>
      </c>
      <c r="T41" s="19"/>
      <c r="U41" s="41"/>
      <c r="V41" s="40"/>
      <c r="W41" s="40" t="s">
        <v>174</v>
      </c>
      <c r="X41" s="40"/>
      <c r="AJ41" s="22" t="s">
        <v>188</v>
      </c>
    </row>
    <row r="42" spans="1:38" s="21" customFormat="1" ht="15.75" thickBot="1">
      <c r="A42" s="18">
        <v>45575</v>
      </c>
      <c r="B42" s="19" t="s">
        <v>68</v>
      </c>
      <c r="C42" s="20">
        <v>1910</v>
      </c>
      <c r="D42" s="20">
        <v>10</v>
      </c>
      <c r="E42" s="20">
        <v>2</v>
      </c>
      <c r="F42" s="20">
        <v>1546.3</v>
      </c>
      <c r="G42" s="20">
        <v>1563.85</v>
      </c>
      <c r="H42" s="20">
        <v>1516.1</v>
      </c>
      <c r="I42" s="20">
        <v>1581.15</v>
      </c>
      <c r="J42" s="20">
        <v>1595.8</v>
      </c>
      <c r="K42" s="19"/>
      <c r="L42" s="19"/>
      <c r="M42" s="19"/>
      <c r="N42" s="20">
        <v>1587.45</v>
      </c>
      <c r="O42" s="20">
        <v>1511.3</v>
      </c>
      <c r="P42" s="19"/>
      <c r="Q42" s="19" t="s">
        <v>146</v>
      </c>
      <c r="R42" s="19" t="s">
        <v>146</v>
      </c>
      <c r="S42" s="19" t="s">
        <v>146</v>
      </c>
      <c r="T42" s="19"/>
      <c r="U42" s="41"/>
      <c r="V42" s="40"/>
      <c r="W42" s="40" t="s">
        <v>174</v>
      </c>
      <c r="X42" s="40"/>
      <c r="AJ42" s="22" t="s">
        <v>188</v>
      </c>
    </row>
    <row r="43" spans="1:38" ht="15.75" thickBot="1">
      <c r="A43" s="10">
        <v>45575</v>
      </c>
      <c r="B43" s="8" t="s">
        <v>69</v>
      </c>
      <c r="C43" s="9">
        <v>4783</v>
      </c>
      <c r="D43" s="9">
        <v>10</v>
      </c>
      <c r="E43" s="8"/>
      <c r="F43" s="9">
        <v>1662.15</v>
      </c>
      <c r="G43" s="9">
        <v>1681.75</v>
      </c>
      <c r="H43" s="9">
        <v>1623.9</v>
      </c>
      <c r="I43" s="9">
        <v>1701.55</v>
      </c>
      <c r="J43" s="9">
        <v>1721.35</v>
      </c>
      <c r="K43" s="8"/>
      <c r="L43" s="8"/>
      <c r="M43" s="8"/>
      <c r="N43" s="9">
        <v>1694</v>
      </c>
      <c r="O43" s="9">
        <v>1614.1</v>
      </c>
      <c r="P43" s="8"/>
      <c r="Q43" s="8" t="s">
        <v>146</v>
      </c>
      <c r="R43" s="8" t="s">
        <v>146</v>
      </c>
      <c r="S43" s="8"/>
      <c r="T43" s="8"/>
      <c r="U43" s="38" t="s">
        <v>16</v>
      </c>
      <c r="V43" s="35">
        <v>0.42777777777777781</v>
      </c>
      <c r="W43" s="36" t="s">
        <v>11</v>
      </c>
      <c r="X43" s="35">
        <v>0.41041666666666665</v>
      </c>
      <c r="Z43">
        <v>650</v>
      </c>
      <c r="AA43" t="s">
        <v>20</v>
      </c>
      <c r="AB43">
        <v>35.5</v>
      </c>
      <c r="AD43">
        <v>30.9</v>
      </c>
      <c r="AE43">
        <f>AB43*Z43</f>
        <v>23075</v>
      </c>
      <c r="AF43">
        <f>IF(W43="TARGET",(AC43*Z43)-AE43,(AD43*Z43)-AE43)</f>
        <v>-2990</v>
      </c>
      <c r="AG43" s="2">
        <f t="shared" ref="AG43" si="32">AF43/AE43</f>
        <v>-0.12957746478873239</v>
      </c>
      <c r="AH43">
        <f>IF(OR(U43="C1",U43="C2"),HLOOKUP(U43,$E$1:J43,ROW(),FALSE)+D43,HLOOKUP(U43,$E$1:J43,ROW(),FALSE)-D43)</f>
        <v>1672.15</v>
      </c>
      <c r="AI43">
        <f>IF(OR(U43="C1",U43="C2"),HLOOKUP(U43,$F$1:J43,ROW(),FALSE)-D43,HLOOKUP(U43,$E$1:J43,ROW(),FALSE)+D43)</f>
        <v>1652.15</v>
      </c>
      <c r="AJ43" s="17" t="s">
        <v>178</v>
      </c>
    </row>
    <row r="44" spans="1:38" s="21" customFormat="1" ht="15.75" thickBot="1">
      <c r="A44" s="18">
        <v>45575</v>
      </c>
      <c r="B44" s="19" t="s">
        <v>70</v>
      </c>
      <c r="C44" s="20">
        <v>2028</v>
      </c>
      <c r="D44" s="20">
        <v>2.5</v>
      </c>
      <c r="E44" s="19"/>
      <c r="F44" s="20">
        <v>486.15</v>
      </c>
      <c r="G44" s="20">
        <v>490.95</v>
      </c>
      <c r="H44" s="19"/>
      <c r="I44" s="20">
        <v>495.6</v>
      </c>
      <c r="J44" s="20">
        <v>500.2</v>
      </c>
      <c r="K44" s="19"/>
      <c r="L44" s="20">
        <v>3</v>
      </c>
      <c r="M44" s="19"/>
      <c r="N44" s="20">
        <v>493.95</v>
      </c>
      <c r="O44" s="20">
        <v>486.05</v>
      </c>
      <c r="P44" s="19"/>
      <c r="Q44" s="19" t="s">
        <v>146</v>
      </c>
      <c r="R44" s="19" t="s">
        <v>146</v>
      </c>
      <c r="S44" s="19"/>
      <c r="T44" s="19"/>
      <c r="U44" s="41"/>
      <c r="V44" s="40"/>
      <c r="W44" s="40" t="s">
        <v>174</v>
      </c>
      <c r="X44" s="40"/>
      <c r="AJ44" s="22" t="s">
        <v>179</v>
      </c>
    </row>
    <row r="45" spans="1:38" s="21" customFormat="1" ht="15.75" thickBot="1">
      <c r="A45" s="18">
        <v>45575</v>
      </c>
      <c r="B45" s="19" t="s">
        <v>71</v>
      </c>
      <c r="C45" s="20">
        <v>1830</v>
      </c>
      <c r="D45" s="20">
        <v>50</v>
      </c>
      <c r="E45" s="19"/>
      <c r="F45" s="20">
        <v>7253.3</v>
      </c>
      <c r="G45" s="20">
        <v>7349</v>
      </c>
      <c r="H45" s="20">
        <v>7284.65</v>
      </c>
      <c r="I45" s="20">
        <v>7455.2</v>
      </c>
      <c r="J45" s="20">
        <v>7552.5</v>
      </c>
      <c r="K45" s="20">
        <v>2</v>
      </c>
      <c r="L45" s="19"/>
      <c r="M45" s="19"/>
      <c r="N45" s="20">
        <v>7429</v>
      </c>
      <c r="O45" s="20">
        <v>7263</v>
      </c>
      <c r="P45" s="19"/>
      <c r="Q45" s="19"/>
      <c r="R45" s="19" t="s">
        <v>146</v>
      </c>
      <c r="S45" s="19"/>
      <c r="T45" s="19"/>
      <c r="U45" s="41"/>
      <c r="V45" s="40"/>
      <c r="W45" s="40" t="s">
        <v>174</v>
      </c>
      <c r="X45" s="40"/>
      <c r="AJ45" s="22" t="s">
        <v>180</v>
      </c>
    </row>
    <row r="46" spans="1:38" s="21" customFormat="1" ht="15.75" thickBot="1">
      <c r="A46" s="18">
        <v>45575</v>
      </c>
      <c r="B46" s="19" t="s">
        <v>156</v>
      </c>
      <c r="C46" s="19" t="s">
        <v>157</v>
      </c>
      <c r="D46" s="20">
        <v>5</v>
      </c>
      <c r="E46" s="20">
        <v>3</v>
      </c>
      <c r="F46" s="20">
        <v>3701.35</v>
      </c>
      <c r="G46" s="20">
        <v>3695.9</v>
      </c>
      <c r="H46" s="20">
        <v>3645.45</v>
      </c>
      <c r="I46" s="20">
        <v>3739.85</v>
      </c>
      <c r="J46" s="20">
        <v>3765.85</v>
      </c>
      <c r="K46" s="20">
        <v>3</v>
      </c>
      <c r="L46" s="19"/>
      <c r="M46" s="19"/>
      <c r="N46" s="20">
        <v>3752.85</v>
      </c>
      <c r="O46" s="20">
        <v>3636.05</v>
      </c>
      <c r="P46" s="19"/>
      <c r="Q46" s="19" t="s">
        <v>146</v>
      </c>
      <c r="R46" s="19" t="s">
        <v>146</v>
      </c>
      <c r="S46" s="19" t="s">
        <v>146</v>
      </c>
      <c r="T46" s="19"/>
      <c r="U46" s="41"/>
      <c r="V46" s="40"/>
      <c r="W46" s="40" t="s">
        <v>174</v>
      </c>
      <c r="X46" s="40"/>
      <c r="AJ46" s="22" t="s">
        <v>192</v>
      </c>
    </row>
    <row r="47" spans="1:38" ht="15.75" thickBot="1">
      <c r="A47" s="10">
        <v>45575</v>
      </c>
      <c r="B47" s="8" t="s">
        <v>72</v>
      </c>
      <c r="C47" s="9">
        <v>1288</v>
      </c>
      <c r="D47" s="9">
        <v>5</v>
      </c>
      <c r="E47" s="8"/>
      <c r="F47" s="9">
        <v>883.7</v>
      </c>
      <c r="G47" s="9">
        <v>891.25</v>
      </c>
      <c r="H47" s="9">
        <v>889</v>
      </c>
      <c r="I47" s="9">
        <v>901.1</v>
      </c>
      <c r="J47" s="9">
        <v>909.95</v>
      </c>
      <c r="K47" s="8"/>
      <c r="L47" s="9">
        <v>1702.55</v>
      </c>
      <c r="M47" s="8"/>
      <c r="N47" s="9">
        <v>907.95</v>
      </c>
      <c r="O47" s="9">
        <v>885.9</v>
      </c>
      <c r="P47" s="8"/>
      <c r="Q47" s="8"/>
      <c r="R47" s="8" t="s">
        <v>146</v>
      </c>
      <c r="S47" s="8" t="s">
        <v>146</v>
      </c>
      <c r="T47" s="8"/>
      <c r="U47" s="38" t="s">
        <v>17</v>
      </c>
      <c r="V47" s="35">
        <v>0.39652777777777781</v>
      </c>
      <c r="W47" s="36" t="s">
        <v>11</v>
      </c>
      <c r="X47" s="35">
        <v>0.4152777777777778</v>
      </c>
      <c r="Z47">
        <v>1000</v>
      </c>
      <c r="AA47" t="s">
        <v>21</v>
      </c>
      <c r="AB47">
        <v>21.4</v>
      </c>
      <c r="AD47">
        <v>18.899999999999999</v>
      </c>
      <c r="AE47">
        <f t="shared" ref="AE47:AE53" si="33">AB47*Z47</f>
        <v>21400</v>
      </c>
      <c r="AF47">
        <f t="shared" ref="AF47:AF53" si="34">IF(W47="TARGET",(AC47*Z47)-AE47,(AD47*Z47)-AE47)</f>
        <v>-2500</v>
      </c>
      <c r="AG47" s="2">
        <f t="shared" ref="AG47:AG49" si="35">AF47/AE47</f>
        <v>-0.11682242990654206</v>
      </c>
      <c r="AH47">
        <f>IF(OR(U47="C1",U47="C2"),HLOOKUP(U47,$E$1:J47,ROW(),FALSE)+D47,HLOOKUP(U47,$E$1:J47,ROW(),FALSE)-D47)</f>
        <v>896.1</v>
      </c>
      <c r="AI47">
        <f>IF(OR(U47="C1",U47="C2"),HLOOKUP(U47,$F$1:J47,ROW(),FALSE)-D47,HLOOKUP(U47,$E$1:J47,ROW(),FALSE)+D47)</f>
        <v>906.1</v>
      </c>
      <c r="AJ47" s="28" t="s">
        <v>175</v>
      </c>
    </row>
    <row r="48" spans="1:38" ht="15.75" thickBot="1">
      <c r="A48" s="10">
        <v>45575</v>
      </c>
      <c r="B48" s="8" t="s">
        <v>73</v>
      </c>
      <c r="C48" s="9">
        <v>1119</v>
      </c>
      <c r="D48" s="9">
        <v>10</v>
      </c>
      <c r="E48" s="9">
        <v>3</v>
      </c>
      <c r="F48" s="9">
        <v>1602.05</v>
      </c>
      <c r="G48" s="9">
        <v>1618.8</v>
      </c>
      <c r="H48" s="9">
        <v>1629.5</v>
      </c>
      <c r="I48" s="9">
        <v>1636.05</v>
      </c>
      <c r="J48" s="9">
        <v>1642.85</v>
      </c>
      <c r="K48" s="8"/>
      <c r="L48" s="9">
        <v>2</v>
      </c>
      <c r="M48" s="8"/>
      <c r="N48" s="9">
        <v>1647</v>
      </c>
      <c r="O48" s="9">
        <v>1610.55</v>
      </c>
      <c r="P48" s="8"/>
      <c r="Q48" s="8"/>
      <c r="R48" s="8" t="s">
        <v>146</v>
      </c>
      <c r="S48" s="8" t="s">
        <v>146</v>
      </c>
      <c r="T48" s="8" t="s">
        <v>146</v>
      </c>
      <c r="U48" s="38" t="s">
        <v>18</v>
      </c>
      <c r="V48" s="35">
        <v>0.40347222222222223</v>
      </c>
      <c r="W48" s="36" t="s">
        <v>5</v>
      </c>
      <c r="X48" s="35">
        <v>0.41736111111111113</v>
      </c>
      <c r="Z48">
        <v>700</v>
      </c>
      <c r="AA48" t="s">
        <v>21</v>
      </c>
      <c r="AB48">
        <v>43</v>
      </c>
      <c r="AC48">
        <v>48.4</v>
      </c>
      <c r="AE48">
        <f t="shared" si="33"/>
        <v>30100</v>
      </c>
      <c r="AF48">
        <f t="shared" si="34"/>
        <v>3780</v>
      </c>
      <c r="AG48" s="2">
        <f t="shared" ref="AG48" si="36">AF48/AE48</f>
        <v>0.12558139534883722</v>
      </c>
      <c r="AH48">
        <f>IF(OR(U48="C1",U48="C2"),HLOOKUP(U48,$E$1:J48,ROW(),FALSE)+D48,HLOOKUP(U48,$E$1:J48,ROW(),FALSE)-D48)</f>
        <v>1632.85</v>
      </c>
      <c r="AI48">
        <f>IF(OR(U48="C1",U48="C2"),HLOOKUP(U48,$F$1:J48,ROW(),FALSE)-D48,HLOOKUP(U48,$E$1:J48,ROW(),FALSE)+D48)</f>
        <v>1652.85</v>
      </c>
      <c r="AJ48" s="17" t="s">
        <v>193</v>
      </c>
    </row>
    <row r="49" spans="1:38" ht="15.75" thickBot="1">
      <c r="A49" s="10">
        <v>45575</v>
      </c>
      <c r="B49" s="8" t="s">
        <v>74</v>
      </c>
      <c r="C49" s="9">
        <v>890</v>
      </c>
      <c r="D49" s="9">
        <v>2.5</v>
      </c>
      <c r="E49" s="8"/>
      <c r="F49" s="9">
        <v>430.65</v>
      </c>
      <c r="G49" s="9">
        <v>437</v>
      </c>
      <c r="H49" s="9">
        <v>440.05</v>
      </c>
      <c r="I49" s="9">
        <v>441.45</v>
      </c>
      <c r="J49" s="9">
        <v>444.9</v>
      </c>
      <c r="K49" s="8"/>
      <c r="L49" s="8"/>
      <c r="M49" s="8"/>
      <c r="N49" s="9">
        <v>442</v>
      </c>
      <c r="O49" s="9">
        <v>437.05</v>
      </c>
      <c r="P49" s="8"/>
      <c r="Q49" s="8"/>
      <c r="R49" s="8"/>
      <c r="S49" s="8" t="s">
        <v>146</v>
      </c>
      <c r="T49" s="8"/>
      <c r="U49" s="38" t="s">
        <v>17</v>
      </c>
      <c r="V49" s="35">
        <v>0.39583333333333331</v>
      </c>
      <c r="W49" s="36" t="s">
        <v>5</v>
      </c>
      <c r="X49" s="35">
        <v>0.40138888888888885</v>
      </c>
      <c r="Z49">
        <v>1800</v>
      </c>
      <c r="AA49" t="s">
        <v>21</v>
      </c>
      <c r="AB49">
        <v>14.5</v>
      </c>
      <c r="AC49">
        <v>15.4</v>
      </c>
      <c r="AD49">
        <v>18.899999999999999</v>
      </c>
      <c r="AE49">
        <f t="shared" si="33"/>
        <v>26100</v>
      </c>
      <c r="AF49">
        <f t="shared" si="34"/>
        <v>1620</v>
      </c>
      <c r="AG49" s="2">
        <f t="shared" si="35"/>
        <v>6.2068965517241378E-2</v>
      </c>
      <c r="AH49">
        <f>IF(OR(U49="C1",U49="C2"),HLOOKUP(U49,$E$1:J49,ROW(),FALSE)+D49,HLOOKUP(U49,$E$1:J49,ROW(),FALSE)-D49)</f>
        <v>438.95</v>
      </c>
      <c r="AI49">
        <f>IF(OR(U49="C1",U49="C2"),HLOOKUP(U49,$F$1:J49,ROW(),FALSE)-D49,HLOOKUP(U49,$E$1:J49,ROW(),FALSE)+D49)</f>
        <v>443.95</v>
      </c>
      <c r="AJ49" s="28" t="s">
        <v>175</v>
      </c>
    </row>
    <row r="50" spans="1:38" ht="15.75" thickBot="1">
      <c r="A50" s="10">
        <v>45575</v>
      </c>
      <c r="B50" s="8" t="s">
        <v>75</v>
      </c>
      <c r="C50" s="9">
        <v>1045</v>
      </c>
      <c r="D50" s="9">
        <v>1.25</v>
      </c>
      <c r="E50" s="9">
        <v>2</v>
      </c>
      <c r="F50" s="9">
        <v>150.77000000000001</v>
      </c>
      <c r="G50" s="9">
        <v>153.22</v>
      </c>
      <c r="H50" s="9">
        <v>154.19999999999999</v>
      </c>
      <c r="I50" s="9">
        <v>155.72</v>
      </c>
      <c r="J50" s="9">
        <v>158.02000000000001</v>
      </c>
      <c r="K50" s="8"/>
      <c r="L50" s="8"/>
      <c r="M50" s="8"/>
      <c r="N50" s="9">
        <v>156.87</v>
      </c>
      <c r="O50" s="9">
        <v>153.56</v>
      </c>
      <c r="P50" s="8"/>
      <c r="Q50" s="8"/>
      <c r="R50" s="8"/>
      <c r="S50" s="8" t="s">
        <v>146</v>
      </c>
      <c r="T50" s="8"/>
      <c r="U50" s="38" t="s">
        <v>17</v>
      </c>
      <c r="V50" s="35">
        <v>0.3979166666666667</v>
      </c>
      <c r="W50" s="36" t="s">
        <v>5</v>
      </c>
      <c r="X50" s="35">
        <v>0.47430555555555554</v>
      </c>
      <c r="Z50">
        <v>5000</v>
      </c>
      <c r="AA50" t="s">
        <v>21</v>
      </c>
      <c r="AB50">
        <v>5.05</v>
      </c>
      <c r="AC50">
        <v>6.6</v>
      </c>
      <c r="AE50">
        <f t="shared" si="33"/>
        <v>25250</v>
      </c>
      <c r="AF50">
        <f t="shared" si="34"/>
        <v>7750</v>
      </c>
      <c r="AG50" s="2">
        <f t="shared" ref="AG50" si="37">AF50/AE50</f>
        <v>0.30693069306930693</v>
      </c>
      <c r="AH50">
        <f>IF(OR(U50="C1",U50="C2"),HLOOKUP(U50,$E$1:J50,ROW(),FALSE)+D50,HLOOKUP(U50,$E$1:J50,ROW(),FALSE)-D50)</f>
        <v>154.47</v>
      </c>
      <c r="AI50">
        <f>IF(OR(U50="C1",U50="C2"),HLOOKUP(U50,$F$1:J50,ROW(),FALSE)-D50,HLOOKUP(U50,$E$1:J50,ROW(),FALSE)+D50)</f>
        <v>156.97</v>
      </c>
    </row>
    <row r="51" spans="1:38" ht="15.75" thickBot="1">
      <c r="A51" s="10">
        <v>45575</v>
      </c>
      <c r="B51" s="8" t="s">
        <v>76</v>
      </c>
      <c r="C51" s="9">
        <v>1172</v>
      </c>
      <c r="D51" s="9">
        <v>25</v>
      </c>
      <c r="E51" s="8"/>
      <c r="F51" s="9">
        <v>3703.5</v>
      </c>
      <c r="G51" s="9">
        <v>3754.95</v>
      </c>
      <c r="H51" s="9">
        <v>3791</v>
      </c>
      <c r="I51" s="9">
        <v>3800.8</v>
      </c>
      <c r="J51" s="9">
        <v>3895.05</v>
      </c>
      <c r="K51" s="9">
        <v>5</v>
      </c>
      <c r="L51" s="8"/>
      <c r="M51" s="8"/>
      <c r="N51" s="9">
        <v>3811</v>
      </c>
      <c r="O51" s="9">
        <v>3747.05</v>
      </c>
      <c r="P51" s="8"/>
      <c r="Q51" s="8"/>
      <c r="R51" s="8" t="s">
        <v>146</v>
      </c>
      <c r="S51" s="8" t="s">
        <v>146</v>
      </c>
      <c r="T51" s="8"/>
      <c r="U51" s="38" t="s">
        <v>17</v>
      </c>
      <c r="V51" s="35">
        <v>0.42430555555555555</v>
      </c>
      <c r="W51" s="36" t="s">
        <v>5</v>
      </c>
      <c r="X51" s="35">
        <v>0.52152777777777781</v>
      </c>
      <c r="Z51">
        <v>300</v>
      </c>
      <c r="AA51" t="s">
        <v>21</v>
      </c>
      <c r="AB51">
        <v>88.6</v>
      </c>
      <c r="AC51">
        <v>100.8</v>
      </c>
      <c r="AE51">
        <f t="shared" si="33"/>
        <v>26580</v>
      </c>
      <c r="AF51">
        <f t="shared" si="34"/>
        <v>3660</v>
      </c>
      <c r="AG51" s="2">
        <f t="shared" ref="AG51:AG52" si="38">AF51/AE51</f>
        <v>0.13769751693002258</v>
      </c>
      <c r="AH51">
        <f>IF(OR(U51="C1",U51="C2"),HLOOKUP(U51,$E$1:J51,ROW(),FALSE)+D51,HLOOKUP(U51,$E$1:J51,ROW(),FALSE)-D51)</f>
        <v>3775.8</v>
      </c>
      <c r="AI51">
        <f>IF(OR(U51="C1",U51="C2"),HLOOKUP(U51,$F$1:J51,ROW(),FALSE)-D51,HLOOKUP(U51,$E$1:J51,ROW(),FALSE)+D51)</f>
        <v>3825.8</v>
      </c>
      <c r="AJ51" s="28" t="s">
        <v>175</v>
      </c>
    </row>
    <row r="52" spans="1:38" ht="15.75" thickBot="1">
      <c r="A52" s="10">
        <v>45575</v>
      </c>
      <c r="B52" s="8" t="s">
        <v>77</v>
      </c>
      <c r="C52" s="9">
        <v>1741</v>
      </c>
      <c r="D52" s="9">
        <v>2.5</v>
      </c>
      <c r="E52" s="9">
        <v>2</v>
      </c>
      <c r="F52" s="9">
        <v>558.9</v>
      </c>
      <c r="G52" s="9">
        <v>563.70000000000005</v>
      </c>
      <c r="H52" s="9">
        <v>572.25</v>
      </c>
      <c r="I52" s="9">
        <v>568.65</v>
      </c>
      <c r="J52" s="9">
        <v>575.29999999999995</v>
      </c>
      <c r="K52" s="8"/>
      <c r="L52" s="8"/>
      <c r="M52" s="8"/>
      <c r="N52" s="9">
        <v>576.4</v>
      </c>
      <c r="O52" s="9">
        <v>564.20000000000005</v>
      </c>
      <c r="P52" s="8"/>
      <c r="Q52" s="8"/>
      <c r="R52" s="8"/>
      <c r="S52" s="8" t="s">
        <v>146</v>
      </c>
      <c r="T52" s="8" t="s">
        <v>146</v>
      </c>
      <c r="U52" s="38" t="s">
        <v>17</v>
      </c>
      <c r="V52" s="35">
        <v>0.42638888888888887</v>
      </c>
      <c r="W52" s="36" t="s">
        <v>5</v>
      </c>
      <c r="X52" s="35">
        <v>0.45902777777777781</v>
      </c>
      <c r="Z52">
        <v>1250</v>
      </c>
      <c r="AA52" t="s">
        <v>21</v>
      </c>
      <c r="AB52">
        <v>10.3</v>
      </c>
      <c r="AC52">
        <v>11.8</v>
      </c>
      <c r="AE52">
        <f t="shared" si="33"/>
        <v>12875</v>
      </c>
      <c r="AF52">
        <f t="shared" si="34"/>
        <v>1875</v>
      </c>
      <c r="AG52" s="2">
        <f t="shared" si="38"/>
        <v>0.14563106796116504</v>
      </c>
      <c r="AH52">
        <f>IF(OR(U52="C1",U52="C2"),HLOOKUP(U52,$E$1:J52,ROW(),FALSE)+D52,HLOOKUP(U52,$E$1:J52,ROW(),FALSE)-D52)</f>
        <v>566.15</v>
      </c>
      <c r="AI52">
        <f>IF(OR(U52="C1",U52="C2"),HLOOKUP(U52,$F$1:J52,ROW(),FALSE)-D52,HLOOKUP(U52,$E$1:J52,ROW(),FALSE)+D52)</f>
        <v>571.15</v>
      </c>
    </row>
    <row r="53" spans="1:38" ht="15.75" thickBot="1">
      <c r="A53" s="10">
        <v>45575</v>
      </c>
      <c r="B53" s="8" t="s">
        <v>78</v>
      </c>
      <c r="C53" s="9">
        <v>3692</v>
      </c>
      <c r="D53" s="9">
        <v>10</v>
      </c>
      <c r="E53" s="9">
        <v>2</v>
      </c>
      <c r="F53" s="9">
        <v>1782.45</v>
      </c>
      <c r="G53" s="9">
        <v>1831.55</v>
      </c>
      <c r="H53" s="9">
        <v>1849.95</v>
      </c>
      <c r="I53" s="9">
        <v>1849.65</v>
      </c>
      <c r="J53" s="9">
        <v>1865.3</v>
      </c>
      <c r="K53" s="8"/>
      <c r="L53" s="8"/>
      <c r="M53" s="8"/>
      <c r="N53" s="9">
        <v>1864.95</v>
      </c>
      <c r="O53" s="9">
        <v>1835.05</v>
      </c>
      <c r="P53" s="8"/>
      <c r="Q53" s="8"/>
      <c r="R53" s="8"/>
      <c r="S53" s="8" t="s">
        <v>146</v>
      </c>
      <c r="T53" s="8"/>
      <c r="U53" s="38" t="s">
        <v>17</v>
      </c>
      <c r="V53" s="35">
        <v>0.39652777777777781</v>
      </c>
      <c r="W53" s="36" t="s">
        <v>11</v>
      </c>
      <c r="X53" s="35">
        <v>0.40416666666666662</v>
      </c>
      <c r="Z53">
        <v>275</v>
      </c>
      <c r="AA53" t="s">
        <v>21</v>
      </c>
      <c r="AB53">
        <v>59.2</v>
      </c>
      <c r="AD53">
        <v>53.8</v>
      </c>
      <c r="AE53">
        <f t="shared" si="33"/>
        <v>16280</v>
      </c>
      <c r="AF53">
        <f t="shared" si="34"/>
        <v>-1485</v>
      </c>
      <c r="AG53" s="2">
        <f t="shared" ref="AG53" si="39">AF53/AE53</f>
        <v>-9.1216216216216214E-2</v>
      </c>
      <c r="AH53">
        <f>IF(OR(U53="C1",U53="C2"),HLOOKUP(U53,$E$1:J53,ROW(),FALSE)+D53,HLOOKUP(U53,$E$1:J53,ROW(),FALSE)-D53)</f>
        <v>1839.65</v>
      </c>
      <c r="AI53">
        <f>IF(OR(U53="C1",U53="C2"),HLOOKUP(U53,$F$1:J53,ROW(),FALSE)-D53,HLOOKUP(U53,$E$1:J53,ROW(),FALSE)+D53)</f>
        <v>1859.65</v>
      </c>
    </row>
    <row r="54" spans="1:38" ht="15.75" thickBot="1">
      <c r="A54" s="10">
        <v>45575</v>
      </c>
      <c r="B54" s="8" t="s">
        <v>79</v>
      </c>
      <c r="C54" s="9">
        <v>1329</v>
      </c>
      <c r="D54" s="9">
        <v>10</v>
      </c>
      <c r="E54" s="9">
        <v>4</v>
      </c>
      <c r="F54" s="9">
        <v>2780.75</v>
      </c>
      <c r="G54" s="9">
        <v>2803.1</v>
      </c>
      <c r="H54" s="9">
        <v>2773.75</v>
      </c>
      <c r="I54" s="9">
        <v>2835.25</v>
      </c>
      <c r="J54" s="9">
        <v>2862.6</v>
      </c>
      <c r="K54" s="8"/>
      <c r="L54" s="8"/>
      <c r="M54" s="8"/>
      <c r="N54" s="9">
        <v>2839.2</v>
      </c>
      <c r="O54" s="9">
        <v>2768.55</v>
      </c>
      <c r="P54" s="8"/>
      <c r="Q54" s="8" t="s">
        <v>146</v>
      </c>
      <c r="R54" s="8" t="s">
        <v>146</v>
      </c>
      <c r="S54" s="8" t="s">
        <v>146</v>
      </c>
      <c r="T54" s="8"/>
      <c r="U54" s="38" t="s">
        <v>16</v>
      </c>
      <c r="V54" s="35">
        <v>0.57986111111111105</v>
      </c>
      <c r="W54" s="36" t="s">
        <v>11</v>
      </c>
      <c r="X54" s="35">
        <v>0.62291666666666667</v>
      </c>
      <c r="AH54">
        <f>IF(OR(U54="C1",U54="C2"),HLOOKUP(U54,$E$1:J54,ROW(),FALSE)+D54,HLOOKUP(U54,$E$1:J54,ROW(),FALSE)-D54)</f>
        <v>2790.75</v>
      </c>
      <c r="AI54">
        <f>IF(OR(U54="C1",U54="C2"),HLOOKUP(U54,$F$1:J54,ROW(),FALSE)-D54,HLOOKUP(U54,$E$1:J54,ROW(),FALSE)+D54)</f>
        <v>2770.75</v>
      </c>
    </row>
    <row r="55" spans="1:38" ht="15.75" thickBot="1">
      <c r="A55" s="10">
        <v>45575</v>
      </c>
      <c r="B55" s="8" t="s">
        <v>80</v>
      </c>
      <c r="C55" s="9">
        <v>12562</v>
      </c>
      <c r="D55" s="9">
        <v>25</v>
      </c>
      <c r="E55" s="8"/>
      <c r="F55" s="9">
        <v>5846.3</v>
      </c>
      <c r="G55" s="9">
        <v>5893.55</v>
      </c>
      <c r="H55" s="9">
        <v>5950</v>
      </c>
      <c r="I55" s="9">
        <v>5941.3</v>
      </c>
      <c r="J55" s="9">
        <v>5987.7</v>
      </c>
      <c r="K55" s="9">
        <v>4</v>
      </c>
      <c r="L55" s="8"/>
      <c r="M55" s="8"/>
      <c r="N55" s="9">
        <v>6022</v>
      </c>
      <c r="O55" s="9">
        <v>5920.3</v>
      </c>
      <c r="P55" s="8"/>
      <c r="Q55" s="8"/>
      <c r="R55" s="8"/>
      <c r="S55" s="8" t="s">
        <v>146</v>
      </c>
      <c r="T55" s="8" t="s">
        <v>146</v>
      </c>
      <c r="U55" s="38" t="s">
        <v>17</v>
      </c>
      <c r="V55" s="35">
        <v>0.39583333333333331</v>
      </c>
      <c r="W55" s="36" t="s">
        <v>11</v>
      </c>
      <c r="X55" s="35">
        <v>0.40833333333333338</v>
      </c>
      <c r="Z55">
        <v>200</v>
      </c>
      <c r="AA55" t="s">
        <v>21</v>
      </c>
      <c r="AB55">
        <v>152.30000000000001</v>
      </c>
      <c r="AD55">
        <v>140.19999999999999</v>
      </c>
      <c r="AE55">
        <f>AB55*Z55</f>
        <v>30460.000000000004</v>
      </c>
      <c r="AF55">
        <f>IF(W55="TARGET",(AC55*Z55)-AE55,(AD55*Z55)-AE55)</f>
        <v>-2420.0000000000073</v>
      </c>
      <c r="AG55" s="2">
        <f t="shared" ref="AG55" si="40">AF55/AE55</f>
        <v>-7.9448456992777639E-2</v>
      </c>
      <c r="AH55">
        <f>IF(OR(U55="C1",U55="C2"),HLOOKUP(U55,$E$1:J55,ROW(),FALSE)+D55,HLOOKUP(U55,$E$1:J55,ROW(),FALSE)-D55)</f>
        <v>5916.3</v>
      </c>
      <c r="AI55">
        <f>IF(OR(U55="C1",U55="C2"),HLOOKUP(U55,$F$1:J55,ROW(),FALSE)-D55,HLOOKUP(U55,$E$1:J55,ROW(),FALSE)+D55)</f>
        <v>5966.3</v>
      </c>
      <c r="AJ55" s="28" t="s">
        <v>175</v>
      </c>
      <c r="AK55" s="1"/>
      <c r="AL55" s="1"/>
    </row>
    <row r="56" spans="1:38" s="21" customFormat="1" ht="15.75" thickBot="1">
      <c r="A56" s="18">
        <v>45575</v>
      </c>
      <c r="B56" s="19" t="s">
        <v>22</v>
      </c>
      <c r="C56" s="20">
        <v>11341</v>
      </c>
      <c r="D56" s="20">
        <v>50</v>
      </c>
      <c r="E56" s="19"/>
      <c r="F56" s="19" t="s">
        <v>133</v>
      </c>
      <c r="G56" s="19" t="s">
        <v>133</v>
      </c>
      <c r="H56" s="20">
        <v>15096</v>
      </c>
      <c r="I56" s="19" t="s">
        <v>133</v>
      </c>
      <c r="J56" s="19" t="s">
        <v>133</v>
      </c>
      <c r="K56" s="20">
        <v>7</v>
      </c>
      <c r="L56" s="19"/>
      <c r="M56" s="19"/>
      <c r="N56" s="20">
        <v>15100</v>
      </c>
      <c r="O56" s="20">
        <v>14815</v>
      </c>
      <c r="P56" s="19"/>
      <c r="Q56" s="19"/>
      <c r="R56" s="19"/>
      <c r="S56" s="19"/>
      <c r="T56" s="19"/>
      <c r="U56" s="41"/>
      <c r="V56" s="40"/>
      <c r="W56" s="40" t="s">
        <v>174</v>
      </c>
      <c r="X56" s="40"/>
      <c r="AJ56" s="22"/>
    </row>
    <row r="57" spans="1:38" s="21" customFormat="1" ht="15.75" thickBot="1">
      <c r="A57" s="18">
        <v>45575</v>
      </c>
      <c r="B57" s="19" t="s">
        <v>81</v>
      </c>
      <c r="C57" s="20">
        <v>17881</v>
      </c>
      <c r="D57" s="20">
        <v>5</v>
      </c>
      <c r="E57" s="19"/>
      <c r="F57" s="20">
        <v>860.45</v>
      </c>
      <c r="G57" s="20">
        <v>869.95</v>
      </c>
      <c r="H57" s="20">
        <v>862</v>
      </c>
      <c r="I57" s="20">
        <v>879.4</v>
      </c>
      <c r="J57" s="20">
        <v>888.5</v>
      </c>
      <c r="K57" s="19"/>
      <c r="L57" s="19"/>
      <c r="M57" s="19"/>
      <c r="N57" s="20">
        <v>878.7</v>
      </c>
      <c r="O57" s="20">
        <v>854.5</v>
      </c>
      <c r="P57" s="19"/>
      <c r="Q57" s="19" t="s">
        <v>146</v>
      </c>
      <c r="R57" s="19" t="s">
        <v>146</v>
      </c>
      <c r="S57" s="19"/>
      <c r="T57" s="19"/>
      <c r="U57" s="41"/>
      <c r="V57" s="40"/>
      <c r="W57" s="40" t="s">
        <v>174</v>
      </c>
      <c r="X57" s="40"/>
      <c r="AJ57" s="22" t="s">
        <v>181</v>
      </c>
    </row>
    <row r="58" spans="1:38" ht="15.75" thickBot="1">
      <c r="A58" s="10">
        <v>45575</v>
      </c>
      <c r="B58" s="8" t="s">
        <v>82</v>
      </c>
      <c r="C58" s="9">
        <v>2441</v>
      </c>
      <c r="D58" s="9">
        <v>25</v>
      </c>
      <c r="E58" s="8"/>
      <c r="F58" s="9">
        <v>6597.35</v>
      </c>
      <c r="G58" s="9">
        <v>6645.15</v>
      </c>
      <c r="H58" s="9">
        <v>6581</v>
      </c>
      <c r="I58" s="9">
        <v>6693.15</v>
      </c>
      <c r="J58" s="9">
        <v>6741.7</v>
      </c>
      <c r="K58" s="8"/>
      <c r="L58" s="8"/>
      <c r="M58" s="8"/>
      <c r="N58" s="9">
        <v>6698</v>
      </c>
      <c r="O58" s="9">
        <v>6553.7</v>
      </c>
      <c r="P58" s="8"/>
      <c r="Q58" s="8" t="s">
        <v>146</v>
      </c>
      <c r="R58" s="8" t="s">
        <v>146</v>
      </c>
      <c r="S58" s="8" t="s">
        <v>146</v>
      </c>
      <c r="T58" s="8"/>
      <c r="U58" s="38" t="s">
        <v>16</v>
      </c>
      <c r="V58" s="35">
        <v>0.47986111111111113</v>
      </c>
      <c r="W58" s="36" t="s">
        <v>5</v>
      </c>
      <c r="Z58">
        <v>125</v>
      </c>
      <c r="AA58" t="s">
        <v>20</v>
      </c>
      <c r="AB58">
        <v>103.5</v>
      </c>
      <c r="AC58">
        <v>116.9</v>
      </c>
      <c r="AE58">
        <f>AB58*Z58</f>
        <v>12937.5</v>
      </c>
      <c r="AF58">
        <f>IF(W58="TARGET",(AC58*Z58)-AE58,(AD58*Z58)-AE58)</f>
        <v>1675</v>
      </c>
      <c r="AG58" s="2">
        <f t="shared" ref="AG58" si="41">AF58/AE58</f>
        <v>0.12946859903381641</v>
      </c>
      <c r="AH58">
        <f>IF(OR(U58="C1",U58="C2"),HLOOKUP(U58,$E$1:J58,ROW(),FALSE)+D58,HLOOKUP(U58,$E$1:J58,ROW(),FALSE)-D58)</f>
        <v>6622.35</v>
      </c>
      <c r="AI58">
        <f>IF(OR(U58="C1",U58="C2"),HLOOKUP(U58,$F$1:J58,ROW(),FALSE)-D58,HLOOKUP(U58,$E$1:J58,ROW(),FALSE)+D58)</f>
        <v>6572.35</v>
      </c>
      <c r="AJ58" s="28" t="s">
        <v>182</v>
      </c>
    </row>
    <row r="59" spans="1:38" ht="15.75" thickBot="1">
      <c r="A59" s="10">
        <v>45575</v>
      </c>
      <c r="B59" s="8" t="s">
        <v>83</v>
      </c>
      <c r="C59" s="9">
        <v>3469</v>
      </c>
      <c r="D59" s="9">
        <v>25</v>
      </c>
      <c r="E59" s="9">
        <v>3</v>
      </c>
      <c r="F59" s="9">
        <v>4650.8999999999996</v>
      </c>
      <c r="G59" s="9">
        <v>4701.3500000000004</v>
      </c>
      <c r="H59" s="9">
        <v>4696.3999999999996</v>
      </c>
      <c r="I59" s="9">
        <v>4750.7</v>
      </c>
      <c r="J59" s="9">
        <v>4798.8500000000004</v>
      </c>
      <c r="K59" s="8"/>
      <c r="L59" s="9">
        <v>3</v>
      </c>
      <c r="M59" s="8"/>
      <c r="N59" s="9">
        <v>4769</v>
      </c>
      <c r="O59" s="9">
        <v>4690</v>
      </c>
      <c r="P59" s="8"/>
      <c r="Q59" s="8"/>
      <c r="R59" s="8" t="s">
        <v>146</v>
      </c>
      <c r="S59" s="8" t="s">
        <v>146</v>
      </c>
      <c r="T59" s="8"/>
      <c r="U59" s="38" t="s">
        <v>17</v>
      </c>
      <c r="V59" s="35">
        <v>0.39930555555555558</v>
      </c>
      <c r="W59" s="36" t="s">
        <v>5</v>
      </c>
      <c r="X59" s="35">
        <v>0.45</v>
      </c>
      <c r="Z59">
        <v>175</v>
      </c>
      <c r="AA59" t="s">
        <v>21</v>
      </c>
      <c r="AB59">
        <v>80.25</v>
      </c>
      <c r="AC59">
        <v>92.45</v>
      </c>
      <c r="AE59">
        <f>AB59*Z59</f>
        <v>14043.75</v>
      </c>
      <c r="AF59">
        <f>IF(W59="TARGET",(AC59*Z59)-AE59,(AD59*Z59)-AE59)</f>
        <v>2135</v>
      </c>
      <c r="AG59" s="2">
        <f t="shared" ref="AG59" si="42">AF59/AE59</f>
        <v>0.15202492211838006</v>
      </c>
      <c r="AH59">
        <f>IF(OR(U59="C1",U59="C2"),HLOOKUP(U59,$E$1:J59,ROW(),FALSE)+D59,HLOOKUP(U59,$E$1:J59,ROW(),FALSE)-D59)</f>
        <v>4725.7</v>
      </c>
      <c r="AI59">
        <f>IF(OR(U59="C1",U59="C2"),HLOOKUP(U59,$F$1:J59,ROW(),FALSE)-D59,HLOOKUP(U59,$E$1:J59,ROW(),FALSE)+D59)</f>
        <v>4775.7</v>
      </c>
    </row>
    <row r="60" spans="1:38" ht="15.75" thickBot="1">
      <c r="A60" s="10">
        <v>45575</v>
      </c>
      <c r="B60" s="8" t="s">
        <v>84</v>
      </c>
      <c r="C60" s="9">
        <v>1950</v>
      </c>
      <c r="D60" s="9">
        <v>25</v>
      </c>
      <c r="E60" s="8"/>
      <c r="F60" s="9">
        <v>4010.1</v>
      </c>
      <c r="G60" s="9">
        <v>4061.35</v>
      </c>
      <c r="H60" s="9">
        <v>3980</v>
      </c>
      <c r="I60" s="9">
        <v>4110.5</v>
      </c>
      <c r="J60" s="9">
        <v>4178.8999999999996</v>
      </c>
      <c r="K60" s="8"/>
      <c r="L60" s="8"/>
      <c r="M60" s="8"/>
      <c r="N60" s="9">
        <v>4084.15</v>
      </c>
      <c r="O60" s="9">
        <v>3964.05</v>
      </c>
      <c r="P60" s="8"/>
      <c r="Q60" s="8" t="s">
        <v>146</v>
      </c>
      <c r="R60" s="8" t="s">
        <v>146</v>
      </c>
      <c r="S60" s="8"/>
      <c r="T60" s="8"/>
      <c r="U60" s="38" t="s">
        <v>1</v>
      </c>
      <c r="V60" s="35">
        <v>0.39999999999999997</v>
      </c>
      <c r="W60" s="36" t="s">
        <v>11</v>
      </c>
      <c r="X60" s="35">
        <v>0.43055555555555558</v>
      </c>
      <c r="Z60">
        <v>275</v>
      </c>
      <c r="AA60" t="s">
        <v>20</v>
      </c>
      <c r="AB60">
        <v>103</v>
      </c>
      <c r="AD60">
        <v>91.2</v>
      </c>
      <c r="AE60">
        <f>AB60*Z60</f>
        <v>28325</v>
      </c>
      <c r="AF60">
        <f>IF(W60="TARGET",(AC60*Z60)-AE60,(AD60*Z60)-AE60)</f>
        <v>-3245</v>
      </c>
      <c r="AG60" s="2">
        <f t="shared" ref="AG60" si="43">AF60/AE60</f>
        <v>-0.1145631067961165</v>
      </c>
      <c r="AH60">
        <f>IF(OR(U60="C1",U60="C2"),HLOOKUP(U60,$E$1:J60,ROW(),FALSE)+D60,HLOOKUP(U60,$E$1:J60,ROW(),FALSE)-D60)</f>
        <v>4086.35</v>
      </c>
      <c r="AI60">
        <f>IF(OR(U60="C1",U60="C2"),HLOOKUP(U60,$F$1:J60,ROW(),FALSE)-D60,HLOOKUP(U60,$E$1:J60,ROW(),FALSE)+D60)</f>
        <v>4036.35</v>
      </c>
      <c r="AJ60" s="22" t="s">
        <v>179</v>
      </c>
    </row>
    <row r="61" spans="1:38" ht="15.75" thickBot="1">
      <c r="A61" s="10">
        <v>45575</v>
      </c>
      <c r="B61" s="8" t="s">
        <v>158</v>
      </c>
      <c r="C61" s="9">
        <v>5963</v>
      </c>
      <c r="D61" s="9">
        <v>5</v>
      </c>
      <c r="E61" s="8"/>
      <c r="F61" s="9">
        <v>504.95</v>
      </c>
      <c r="G61" s="9">
        <v>514.15</v>
      </c>
      <c r="H61" s="9">
        <v>513</v>
      </c>
      <c r="I61" s="9">
        <v>524.25</v>
      </c>
      <c r="J61" s="9">
        <v>533.6</v>
      </c>
      <c r="K61" s="8"/>
      <c r="L61" s="8"/>
      <c r="M61" s="8"/>
      <c r="N61" s="9">
        <v>528.35</v>
      </c>
      <c r="O61" s="9">
        <v>503.6</v>
      </c>
      <c r="P61" s="8"/>
      <c r="Q61" s="8" t="s">
        <v>146</v>
      </c>
      <c r="R61" s="8" t="s">
        <v>146</v>
      </c>
      <c r="S61" s="8" t="s">
        <v>146</v>
      </c>
      <c r="T61" s="8"/>
      <c r="U61" s="38" t="s">
        <v>17</v>
      </c>
      <c r="V61" s="35">
        <v>0.41388888888888892</v>
      </c>
      <c r="W61" s="36" t="s">
        <v>5</v>
      </c>
      <c r="X61" s="35">
        <v>0.43888888888888888</v>
      </c>
      <c r="Z61">
        <v>1800</v>
      </c>
      <c r="AA61" t="s">
        <v>21</v>
      </c>
      <c r="AB61">
        <v>12.9</v>
      </c>
      <c r="AC61">
        <v>15.5</v>
      </c>
      <c r="AE61">
        <f>AB61*Z61</f>
        <v>23220</v>
      </c>
      <c r="AF61">
        <f>IF(W61="TARGET",(AC61*Z61)-AE61,(AD61*Z61)-AE61)</f>
        <v>4680</v>
      </c>
      <c r="AG61" s="2">
        <f t="shared" ref="AG61" si="44">AF61/AE61</f>
        <v>0.20155038759689922</v>
      </c>
      <c r="AH61">
        <f>IF(OR(U61="C1",U61="C2"),HLOOKUP(U61,$E$1:J61,ROW(),FALSE)+D61,HLOOKUP(U61,$E$1:J61,ROW(),FALSE)-D61)</f>
        <v>519.25</v>
      </c>
      <c r="AI61">
        <f>IF(OR(U61="C1",U61="C2"),HLOOKUP(U61,$F$1:J61,ROW(),FALSE)-D61,HLOOKUP(U61,$E$1:J61,ROW(),FALSE)+D61)</f>
        <v>529.25</v>
      </c>
      <c r="AJ61" s="17" t="s">
        <v>183</v>
      </c>
    </row>
    <row r="62" spans="1:38" ht="15.75" thickBot="1">
      <c r="A62" s="10">
        <v>45575</v>
      </c>
      <c r="B62" s="8" t="s">
        <v>86</v>
      </c>
      <c r="C62" s="9">
        <v>1541</v>
      </c>
      <c r="D62" s="9">
        <v>1.25</v>
      </c>
      <c r="E62" s="9">
        <v>2</v>
      </c>
      <c r="F62" s="9">
        <v>183.39</v>
      </c>
      <c r="G62" s="9">
        <v>185.59</v>
      </c>
      <c r="H62" s="9">
        <v>185.78</v>
      </c>
      <c r="I62" s="9">
        <v>188.34</v>
      </c>
      <c r="J62" s="9">
        <v>190.59</v>
      </c>
      <c r="K62" s="8"/>
      <c r="L62" s="8"/>
      <c r="M62" s="8"/>
      <c r="N62" s="9">
        <v>187.27</v>
      </c>
      <c r="O62" s="9">
        <v>184.91</v>
      </c>
      <c r="P62" s="8"/>
      <c r="Q62" s="8"/>
      <c r="R62" s="8" t="s">
        <v>146</v>
      </c>
      <c r="S62" s="8"/>
      <c r="T62" s="8"/>
      <c r="U62" s="38" t="s">
        <v>1</v>
      </c>
      <c r="V62" s="35">
        <v>0.54722222222222217</v>
      </c>
      <c r="W62" s="36" t="s">
        <v>130</v>
      </c>
      <c r="AH62">
        <f>IF(OR(U62="C1",U62="C2"),HLOOKUP(U62,$E$1:J62,ROW(),FALSE)+D62,HLOOKUP(U62,$E$1:J62,ROW(),FALSE)-D62)</f>
        <v>186.84</v>
      </c>
      <c r="AI62">
        <f>IF(OR(U62="C1",U62="C2"),HLOOKUP(U62,$F$1:J62,ROW(),FALSE)-D62,HLOOKUP(U62,$E$1:J62,ROW(),FALSE)+D62)</f>
        <v>184.34</v>
      </c>
      <c r="AJ62" s="17" t="s">
        <v>194</v>
      </c>
    </row>
    <row r="63" spans="1:38" ht="15.75" thickBot="1">
      <c r="A63" s="10">
        <v>45575</v>
      </c>
      <c r="B63" s="8" t="s">
        <v>87</v>
      </c>
      <c r="C63" s="9">
        <v>1216</v>
      </c>
      <c r="D63" s="9">
        <v>1.25</v>
      </c>
      <c r="E63" s="8"/>
      <c r="F63" s="9">
        <v>220.56</v>
      </c>
      <c r="G63" s="9">
        <v>222.91</v>
      </c>
      <c r="H63" s="9">
        <v>225.95</v>
      </c>
      <c r="I63" s="9">
        <v>225.21</v>
      </c>
      <c r="J63" s="9">
        <v>230.96</v>
      </c>
      <c r="K63" s="8"/>
      <c r="L63" s="8"/>
      <c r="M63" s="8"/>
      <c r="N63" s="9">
        <v>229.47</v>
      </c>
      <c r="O63" s="9">
        <v>223.58</v>
      </c>
      <c r="P63" s="8"/>
      <c r="Q63" s="8"/>
      <c r="R63" s="8"/>
      <c r="S63" s="8" t="s">
        <v>146</v>
      </c>
      <c r="T63" s="8"/>
      <c r="U63" s="38" t="s">
        <v>17</v>
      </c>
      <c r="V63" s="35">
        <v>0.52500000000000002</v>
      </c>
      <c r="W63" s="36" t="s">
        <v>130</v>
      </c>
      <c r="AH63">
        <f>IF(OR(U63="C1",U63="C2"),HLOOKUP(U63,$E$1:J63,ROW(),FALSE)+D63,HLOOKUP(U63,$E$1:J63,ROW(),FALSE)-D63)</f>
        <v>223.96</v>
      </c>
      <c r="AI63">
        <f>IF(OR(U63="C1",U63="C2"),HLOOKUP(U63,$F$1:J63,ROW(),FALSE)-D63,HLOOKUP(U63,$E$1:J63,ROW(),FALSE)+D63)</f>
        <v>226.46</v>
      </c>
      <c r="AJ63" s="17" t="s">
        <v>183</v>
      </c>
    </row>
    <row r="64" spans="1:38" ht="15.75" thickBot="1">
      <c r="A64" s="10">
        <v>45575</v>
      </c>
      <c r="B64" s="8" t="s">
        <v>88</v>
      </c>
      <c r="C64" s="9">
        <v>1581</v>
      </c>
      <c r="D64" s="9">
        <v>10</v>
      </c>
      <c r="E64" s="8"/>
      <c r="F64" s="9">
        <v>1740.5</v>
      </c>
      <c r="G64" s="9">
        <v>1761.6</v>
      </c>
      <c r="H64" s="9">
        <v>1758.5</v>
      </c>
      <c r="I64" s="9">
        <v>1781.7</v>
      </c>
      <c r="J64" s="9">
        <v>1797.45</v>
      </c>
      <c r="K64" s="9">
        <v>5</v>
      </c>
      <c r="L64" s="8"/>
      <c r="M64" s="8"/>
      <c r="N64" s="9">
        <v>1803</v>
      </c>
      <c r="O64" s="9">
        <v>1747.45</v>
      </c>
      <c r="P64" s="8"/>
      <c r="Q64" s="8"/>
      <c r="R64" s="8" t="s">
        <v>146</v>
      </c>
      <c r="S64" s="8" t="s">
        <v>146</v>
      </c>
      <c r="T64" s="8" t="s">
        <v>146</v>
      </c>
      <c r="U64" s="38" t="s">
        <v>17</v>
      </c>
      <c r="V64" s="35">
        <v>0.41319444444444442</v>
      </c>
      <c r="W64" s="36" t="s">
        <v>5</v>
      </c>
      <c r="X64" s="35">
        <v>0.53333333333333333</v>
      </c>
      <c r="Z64">
        <v>725</v>
      </c>
      <c r="AA64" t="s">
        <v>21</v>
      </c>
      <c r="AB64">
        <v>42.8</v>
      </c>
      <c r="AC64">
        <v>48</v>
      </c>
      <c r="AE64">
        <f>AB64*Z64</f>
        <v>31029.999999999996</v>
      </c>
      <c r="AF64">
        <f>IF(W64="TARGET",(AC64*Z64)-AE64,(AD64*Z64)-AE64)</f>
        <v>3770.0000000000036</v>
      </c>
      <c r="AG64" s="2">
        <f t="shared" ref="AG64" si="45">AF64/AE64</f>
        <v>0.12149532710280388</v>
      </c>
      <c r="AH64">
        <f>IF(OR(U64="C1",U64="C2"),HLOOKUP(U64,$E$1:J64,ROW(),FALSE)+D64,HLOOKUP(U64,$E$1:J64,ROW(),FALSE)-D64)</f>
        <v>1771.7</v>
      </c>
      <c r="AI64">
        <f>IF(OR(U64="C1",U64="C2"),HLOOKUP(U64,$F$1:J64,ROW(),FALSE)-D64,HLOOKUP(U64,$E$1:J64,ROW(),FALSE)+D64)</f>
        <v>1791.7</v>
      </c>
      <c r="AJ64" s="17" t="s">
        <v>184</v>
      </c>
    </row>
    <row r="65" spans="1:36" s="21" customFormat="1" ht="15.75" thickBot="1">
      <c r="A65" s="18">
        <v>45575</v>
      </c>
      <c r="B65" s="19" t="s">
        <v>89</v>
      </c>
      <c r="C65" s="20">
        <v>3477</v>
      </c>
      <c r="D65" s="20">
        <v>0.5</v>
      </c>
      <c r="E65" s="19"/>
      <c r="F65" s="20">
        <v>88.11</v>
      </c>
      <c r="G65" s="20">
        <v>88.96</v>
      </c>
      <c r="H65" s="20">
        <v>88.7</v>
      </c>
      <c r="I65" s="20">
        <v>90.01</v>
      </c>
      <c r="J65" s="20">
        <v>90.96</v>
      </c>
      <c r="K65" s="19"/>
      <c r="L65" s="20">
        <v>440.15</v>
      </c>
      <c r="M65" s="19"/>
      <c r="N65" s="20">
        <v>90.78</v>
      </c>
      <c r="O65" s="20">
        <v>88.57</v>
      </c>
      <c r="P65" s="19"/>
      <c r="Q65" s="19"/>
      <c r="R65" s="19" t="s">
        <v>146</v>
      </c>
      <c r="S65" s="19" t="s">
        <v>146</v>
      </c>
      <c r="T65" s="19"/>
      <c r="U65" s="41"/>
      <c r="V65" s="40"/>
      <c r="W65" s="40" t="s">
        <v>174</v>
      </c>
      <c r="X65" s="40"/>
      <c r="AJ65" s="22" t="s">
        <v>185</v>
      </c>
    </row>
    <row r="66" spans="1:36" s="21" customFormat="1" ht="15.75" thickBot="1">
      <c r="A66" s="18">
        <v>45575</v>
      </c>
      <c r="B66" s="19" t="s">
        <v>159</v>
      </c>
      <c r="C66" s="20">
        <v>655</v>
      </c>
      <c r="D66" s="20">
        <v>1.75</v>
      </c>
      <c r="E66" s="20">
        <v>3</v>
      </c>
      <c r="F66" s="19" t="s">
        <v>133</v>
      </c>
      <c r="G66" s="20">
        <v>654.70000000000005</v>
      </c>
      <c r="H66" s="20">
        <v>659.4</v>
      </c>
      <c r="I66" s="20">
        <v>674.65</v>
      </c>
      <c r="J66" s="20">
        <v>664.55</v>
      </c>
      <c r="K66" s="20">
        <v>2</v>
      </c>
      <c r="L66" s="19"/>
      <c r="M66" s="19"/>
      <c r="N66" s="20">
        <v>664.9</v>
      </c>
      <c r="O66" s="20">
        <v>645.15</v>
      </c>
      <c r="P66" s="19"/>
      <c r="Q66" s="19"/>
      <c r="R66" s="19" t="s">
        <v>146</v>
      </c>
      <c r="S66" s="19"/>
      <c r="T66" s="19" t="s">
        <v>146</v>
      </c>
      <c r="U66" s="41"/>
      <c r="V66" s="40"/>
      <c r="W66" s="40" t="s">
        <v>174</v>
      </c>
      <c r="X66" s="40"/>
      <c r="AJ66" s="22" t="s">
        <v>195</v>
      </c>
    </row>
    <row r="67" spans="1:36" s="21" customFormat="1" ht="15.75" thickBot="1">
      <c r="A67" s="18">
        <v>45575</v>
      </c>
      <c r="B67" s="19" t="s">
        <v>90</v>
      </c>
      <c r="C67" s="20">
        <v>1175</v>
      </c>
      <c r="D67" s="20">
        <v>10</v>
      </c>
      <c r="E67" s="19"/>
      <c r="F67" s="20">
        <v>1303</v>
      </c>
      <c r="G67" s="20">
        <v>1322.3</v>
      </c>
      <c r="H67" s="20">
        <v>1315.1</v>
      </c>
      <c r="I67" s="20">
        <v>1340.6</v>
      </c>
      <c r="J67" s="20">
        <v>1359.95</v>
      </c>
      <c r="K67" s="19"/>
      <c r="L67" s="19"/>
      <c r="M67" s="19"/>
      <c r="N67" s="20">
        <v>1355.35</v>
      </c>
      <c r="O67" s="20">
        <v>1313.2</v>
      </c>
      <c r="P67" s="19"/>
      <c r="Q67" s="19"/>
      <c r="R67" s="19" t="s">
        <v>146</v>
      </c>
      <c r="S67" s="19" t="s">
        <v>146</v>
      </c>
      <c r="T67" s="19"/>
      <c r="U67" s="41"/>
      <c r="V67" s="40"/>
      <c r="W67" s="40" t="s">
        <v>174</v>
      </c>
      <c r="X67" s="40"/>
      <c r="AJ67" s="22" t="s">
        <v>186</v>
      </c>
    </row>
    <row r="68" spans="1:36" s="21" customFormat="1" ht="15.75" thickBot="1">
      <c r="A68" s="18">
        <v>45575</v>
      </c>
      <c r="B68" s="19" t="s">
        <v>28</v>
      </c>
      <c r="C68" s="20">
        <v>3767</v>
      </c>
      <c r="D68" s="20">
        <v>25</v>
      </c>
      <c r="E68" s="20">
        <v>2</v>
      </c>
      <c r="F68" s="20">
        <v>2954.5</v>
      </c>
      <c r="G68" s="20">
        <v>3004.15</v>
      </c>
      <c r="H68" s="20">
        <v>3017</v>
      </c>
      <c r="I68" s="20">
        <v>3049.8</v>
      </c>
      <c r="J68" s="20">
        <v>3100.35</v>
      </c>
      <c r="K68" s="19"/>
      <c r="L68" s="19"/>
      <c r="M68" s="19"/>
      <c r="N68" s="20">
        <v>3058.65</v>
      </c>
      <c r="O68" s="20">
        <v>3000.25</v>
      </c>
      <c r="P68" s="19"/>
      <c r="Q68" s="19"/>
      <c r="R68" s="19" t="s">
        <v>146</v>
      </c>
      <c r="S68" s="19" t="s">
        <v>146</v>
      </c>
      <c r="T68" s="19"/>
      <c r="U68" s="41"/>
      <c r="V68" s="40"/>
      <c r="W68" s="40" t="s">
        <v>174</v>
      </c>
      <c r="X68" s="40"/>
      <c r="AJ68" s="22" t="s">
        <v>195</v>
      </c>
    </row>
    <row r="69" spans="1:36" s="21" customFormat="1" ht="15.75" thickBot="1">
      <c r="A69" s="18">
        <v>45575</v>
      </c>
      <c r="B69" s="19" t="s">
        <v>91</v>
      </c>
      <c r="C69" s="20">
        <v>573</v>
      </c>
      <c r="D69" s="20">
        <v>2.5</v>
      </c>
      <c r="E69" s="19"/>
      <c r="F69" s="20">
        <v>581.70000000000005</v>
      </c>
      <c r="G69" s="19" t="s">
        <v>133</v>
      </c>
      <c r="H69" s="20">
        <v>581.75</v>
      </c>
      <c r="I69" s="19" t="s">
        <v>133</v>
      </c>
      <c r="J69" s="20">
        <v>598.25</v>
      </c>
      <c r="K69" s="20">
        <v>2</v>
      </c>
      <c r="L69" s="19"/>
      <c r="M69" s="19"/>
      <c r="N69" s="20">
        <v>589</v>
      </c>
      <c r="O69" s="20">
        <v>563.29999999999995</v>
      </c>
      <c r="P69" s="19"/>
      <c r="Q69" s="19" t="s">
        <v>146</v>
      </c>
      <c r="R69" s="19"/>
      <c r="S69" s="19"/>
      <c r="T69" s="19"/>
      <c r="U69" s="41"/>
      <c r="V69" s="40"/>
      <c r="W69" s="40" t="s">
        <v>174</v>
      </c>
      <c r="X69" s="40"/>
      <c r="AJ69" s="22"/>
    </row>
    <row r="70" spans="1:36" ht="15.75" thickBot="1">
      <c r="A70" s="10">
        <v>45575</v>
      </c>
      <c r="B70" s="8" t="s">
        <v>92</v>
      </c>
      <c r="C70" s="9">
        <v>2392</v>
      </c>
      <c r="D70" s="9">
        <v>10</v>
      </c>
      <c r="E70" s="9">
        <v>3</v>
      </c>
      <c r="F70" s="9">
        <v>2694.05</v>
      </c>
      <c r="G70" s="9">
        <v>2713.75</v>
      </c>
      <c r="H70" s="9">
        <v>2714.75</v>
      </c>
      <c r="I70" s="9">
        <v>2734.55</v>
      </c>
      <c r="J70" s="9">
        <v>2755.4</v>
      </c>
      <c r="K70" s="8"/>
      <c r="L70" s="8"/>
      <c r="M70" s="8"/>
      <c r="N70" s="9">
        <v>2739.45</v>
      </c>
      <c r="O70" s="9">
        <v>2711.1</v>
      </c>
      <c r="P70" s="8"/>
      <c r="Q70" s="8"/>
      <c r="R70" s="8" t="s">
        <v>146</v>
      </c>
      <c r="S70" s="8" t="s">
        <v>146</v>
      </c>
      <c r="T70" s="8"/>
      <c r="U70" s="38" t="s">
        <v>1</v>
      </c>
      <c r="V70" s="35">
        <v>0.40277777777777773</v>
      </c>
      <c r="W70" s="36" t="s">
        <v>5</v>
      </c>
      <c r="X70" s="35">
        <v>0.40833333333333338</v>
      </c>
      <c r="Z70">
        <v>250</v>
      </c>
      <c r="AA70" t="s">
        <v>20</v>
      </c>
      <c r="AB70">
        <v>74.150000000000006</v>
      </c>
      <c r="AC70">
        <v>80.599999999999994</v>
      </c>
      <c r="AE70">
        <f>AB70*Z70</f>
        <v>18537.5</v>
      </c>
      <c r="AF70">
        <f>IF(W70="TARGET",(AC70*Z70)-AE70,(AD70*Z70)-AE70)</f>
        <v>1612.5</v>
      </c>
      <c r="AG70" s="2">
        <f t="shared" ref="AG70" si="46">AF70/AE70</f>
        <v>8.6985839514497634E-2</v>
      </c>
      <c r="AH70">
        <f>IF(OR(U70="C1",U70="C2"),HLOOKUP(U70,$E$1:J70,ROW(),FALSE)+D70,HLOOKUP(U70,$E$1:J70,ROW(),FALSE)-D70)</f>
        <v>2723.75</v>
      </c>
      <c r="AI70">
        <f>IF(OR(U70="C1",U70="C2"),HLOOKUP(U70,$F$1:J70,ROW(),FALSE)-D70,HLOOKUP(U70,$E$1:J70,ROW(),FALSE)+D70)</f>
        <v>2703.75</v>
      </c>
    </row>
    <row r="71" spans="1:36" ht="15.75" thickBot="1">
      <c r="A71" s="10">
        <v>45575</v>
      </c>
      <c r="B71" s="8" t="s">
        <v>93</v>
      </c>
      <c r="C71" s="9">
        <v>748</v>
      </c>
      <c r="D71" s="9">
        <v>5</v>
      </c>
      <c r="E71" s="9">
        <v>2</v>
      </c>
      <c r="F71" s="9">
        <v>584</v>
      </c>
      <c r="G71" s="9">
        <v>593.9</v>
      </c>
      <c r="H71" s="9">
        <v>604.5</v>
      </c>
      <c r="I71" s="9">
        <v>602.95000000000005</v>
      </c>
      <c r="J71" s="9">
        <v>612.9</v>
      </c>
      <c r="K71" s="8"/>
      <c r="L71" s="8"/>
      <c r="M71" s="8"/>
      <c r="N71" s="9">
        <v>605.35</v>
      </c>
      <c r="O71" s="9">
        <v>590.04999999999995</v>
      </c>
      <c r="P71" s="8"/>
      <c r="Q71" s="8"/>
      <c r="R71" s="8" t="s">
        <v>146</v>
      </c>
      <c r="S71" s="8" t="s">
        <v>146</v>
      </c>
      <c r="T71" s="8"/>
      <c r="U71" s="38" t="s">
        <v>17</v>
      </c>
      <c r="V71" s="35">
        <v>0.40138888888888885</v>
      </c>
      <c r="W71" s="36" t="s">
        <v>130</v>
      </c>
      <c r="AH71">
        <f>IF(OR(U71="C1",U71="C2"),HLOOKUP(U71,$E$1:J71,ROW(),FALSE)+D71,HLOOKUP(U71,$E$1:J71,ROW(),FALSE)-D71)</f>
        <v>597.95000000000005</v>
      </c>
      <c r="AI71">
        <f>IF(OR(U71="C1",U71="C2"),HLOOKUP(U71,$F$1:J71,ROW(),FALSE)-D71,HLOOKUP(U71,$E$1:J71,ROW(),FALSE)+D71)</f>
        <v>607.95000000000005</v>
      </c>
    </row>
    <row r="72" spans="1:36" ht="15.75" thickBot="1">
      <c r="A72" s="10">
        <v>45575</v>
      </c>
      <c r="B72" s="8" t="s">
        <v>94</v>
      </c>
      <c r="C72" s="9">
        <v>3524</v>
      </c>
      <c r="D72" s="9">
        <v>50</v>
      </c>
      <c r="E72" s="8"/>
      <c r="F72" s="9">
        <v>4238</v>
      </c>
      <c r="G72" s="9">
        <v>4324.05</v>
      </c>
      <c r="H72" s="9">
        <v>4482</v>
      </c>
      <c r="I72" s="9">
        <v>4418.3999999999996</v>
      </c>
      <c r="J72" s="9">
        <v>4512.1499999999996</v>
      </c>
      <c r="K72" s="8"/>
      <c r="L72" s="9">
        <v>3791.95</v>
      </c>
      <c r="M72" s="9">
        <v>4</v>
      </c>
      <c r="N72" s="9">
        <v>4538</v>
      </c>
      <c r="O72" s="9">
        <v>4365.05</v>
      </c>
      <c r="P72" s="8"/>
      <c r="Q72" s="8"/>
      <c r="R72" s="8"/>
      <c r="S72" s="8" t="s">
        <v>146</v>
      </c>
      <c r="T72" s="8" t="s">
        <v>146</v>
      </c>
      <c r="U72" s="38" t="s">
        <v>17</v>
      </c>
      <c r="V72" s="35">
        <v>0.41597222222222219</v>
      </c>
      <c r="W72" s="36" t="s">
        <v>11</v>
      </c>
      <c r="X72" s="35">
        <v>0.45833333333333331</v>
      </c>
      <c r="Z72">
        <v>300</v>
      </c>
      <c r="AA72" t="s">
        <v>21</v>
      </c>
      <c r="AB72">
        <v>102.4</v>
      </c>
      <c r="AD72">
        <v>81.3</v>
      </c>
      <c r="AE72">
        <f>AB72*Z72</f>
        <v>30720</v>
      </c>
      <c r="AF72">
        <f>IF(W72="TARGET",(AC72*Z72)-AE72,(AD72*Z72)-AE72)</f>
        <v>-6330</v>
      </c>
      <c r="AG72" s="2">
        <f t="shared" ref="AG72" si="47">AF72/AE72</f>
        <v>-0.2060546875</v>
      </c>
      <c r="AH72">
        <f>IF(OR(U72="C1",U72="C2"),HLOOKUP(U72,$E$1:J72,ROW(),FALSE)+D72,HLOOKUP(U72,$E$1:J72,ROW(),FALSE)-D72)</f>
        <v>4368.3999999999996</v>
      </c>
      <c r="AI72">
        <f>IF(OR(U72="C1",U72="C2"),HLOOKUP(U72,$F$1:J72,ROW(),FALSE)-D72,HLOOKUP(U72,$E$1:J72,ROW(),FALSE)+D72)</f>
        <v>4468.3999999999996</v>
      </c>
    </row>
    <row r="73" spans="1:36" ht="15.75" thickBot="1">
      <c r="A73" s="10">
        <v>45575</v>
      </c>
      <c r="B73" s="8" t="s">
        <v>95</v>
      </c>
      <c r="C73" s="9">
        <v>1800</v>
      </c>
      <c r="D73" s="9">
        <v>10</v>
      </c>
      <c r="E73" s="9">
        <v>2</v>
      </c>
      <c r="F73" s="9">
        <v>1921.1</v>
      </c>
      <c r="G73" s="9">
        <v>1942.2</v>
      </c>
      <c r="H73" s="9">
        <v>1938.9</v>
      </c>
      <c r="I73" s="9">
        <v>1961.1</v>
      </c>
      <c r="J73" s="9">
        <v>1997.7</v>
      </c>
      <c r="K73" s="8"/>
      <c r="L73" s="8"/>
      <c r="M73" s="8"/>
      <c r="N73" s="9">
        <v>1959.35</v>
      </c>
      <c r="O73" s="9">
        <v>1930.3</v>
      </c>
      <c r="P73" s="8"/>
      <c r="Q73" s="8"/>
      <c r="R73" s="8" t="s">
        <v>146</v>
      </c>
      <c r="S73" s="8"/>
      <c r="T73" s="8"/>
      <c r="U73" s="38" t="s">
        <v>1</v>
      </c>
      <c r="V73" s="35">
        <v>0.39652777777777781</v>
      </c>
      <c r="W73" s="36" t="s">
        <v>5</v>
      </c>
      <c r="X73" s="35">
        <v>0.42777777777777781</v>
      </c>
      <c r="Z73">
        <v>500</v>
      </c>
      <c r="AA73" t="s">
        <v>20</v>
      </c>
      <c r="AB73">
        <v>67.400000000000006</v>
      </c>
      <c r="AC73">
        <v>73.5</v>
      </c>
      <c r="AE73">
        <f>AB73*Z73</f>
        <v>33700</v>
      </c>
      <c r="AF73">
        <f>IF(W73="TARGET",(AC73*Z73)-AE73,(AD73*Z73)-AE73)</f>
        <v>3050</v>
      </c>
      <c r="AG73" s="2">
        <f t="shared" ref="AG73" si="48">AF73/AE73</f>
        <v>9.050445103857567E-2</v>
      </c>
      <c r="AH73">
        <f>IF(OR(U73="C1",U73="C2"),HLOOKUP(U73,$E$1:J73,ROW(),FALSE)+D73,HLOOKUP(U73,$E$1:J73,ROW(),FALSE)-D73)</f>
        <v>1952.2</v>
      </c>
      <c r="AI73">
        <f>IF(OR(U73="C1",U73="C2"),HLOOKUP(U73,$F$1:J73,ROW(),FALSE)-D73,HLOOKUP(U73,$E$1:J73,ROW(),FALSE)+D73)</f>
        <v>1932.2</v>
      </c>
    </row>
    <row r="74" spans="1:36" s="21" customFormat="1" ht="15.75" thickBot="1">
      <c r="A74" s="18">
        <v>45575</v>
      </c>
      <c r="B74" s="19" t="s">
        <v>35</v>
      </c>
      <c r="C74" s="19" t="s">
        <v>160</v>
      </c>
      <c r="D74" s="20">
        <v>10</v>
      </c>
      <c r="E74" s="19"/>
      <c r="F74" s="20">
        <v>1792.75</v>
      </c>
      <c r="G74" s="20">
        <v>1812</v>
      </c>
      <c r="H74" s="20">
        <v>1812</v>
      </c>
      <c r="I74" s="20">
        <v>1831.35</v>
      </c>
      <c r="J74" s="20">
        <v>1852.15</v>
      </c>
      <c r="K74" s="19"/>
      <c r="L74" s="19"/>
      <c r="M74" s="19"/>
      <c r="N74" s="20">
        <v>1839.95</v>
      </c>
      <c r="O74" s="20">
        <v>1797</v>
      </c>
      <c r="P74" s="19"/>
      <c r="Q74" s="19"/>
      <c r="R74" s="19" t="s">
        <v>146</v>
      </c>
      <c r="S74" s="19" t="s">
        <v>146</v>
      </c>
      <c r="T74" s="19"/>
      <c r="U74" s="41"/>
      <c r="V74" s="40"/>
      <c r="W74" s="40" t="s">
        <v>174</v>
      </c>
      <c r="X74" s="40"/>
      <c r="AJ74" s="22" t="s">
        <v>185</v>
      </c>
    </row>
    <row r="75" spans="1:36" ht="15.75" thickBot="1">
      <c r="A75" s="10">
        <v>45575</v>
      </c>
      <c r="B75" s="8" t="s">
        <v>32</v>
      </c>
      <c r="C75" s="9">
        <v>2775</v>
      </c>
      <c r="D75" s="9">
        <v>25</v>
      </c>
      <c r="E75" s="9">
        <v>1</v>
      </c>
      <c r="F75" s="9">
        <v>4300.3999999999996</v>
      </c>
      <c r="G75" s="9">
        <v>4346.6000000000004</v>
      </c>
      <c r="H75" s="9">
        <v>4412</v>
      </c>
      <c r="I75" s="9">
        <v>4390.75</v>
      </c>
      <c r="J75" s="9">
        <v>4458.45</v>
      </c>
      <c r="K75" s="9">
        <v>2</v>
      </c>
      <c r="L75" s="8"/>
      <c r="M75" s="8"/>
      <c r="N75" s="9">
        <v>4443.55</v>
      </c>
      <c r="O75" s="9">
        <v>4352.25</v>
      </c>
      <c r="P75" s="8"/>
      <c r="Q75" s="8"/>
      <c r="R75" s="8"/>
      <c r="S75" s="8" t="s">
        <v>146</v>
      </c>
      <c r="T75" s="8"/>
      <c r="U75" s="38" t="s">
        <v>17</v>
      </c>
      <c r="V75" s="35">
        <v>0.4597222222222222</v>
      </c>
      <c r="W75" s="36" t="s">
        <v>11</v>
      </c>
      <c r="X75" s="35">
        <v>0.50208333333333333</v>
      </c>
      <c r="Z75">
        <v>150</v>
      </c>
      <c r="AA75" t="s">
        <v>21</v>
      </c>
      <c r="AB75">
        <v>113.2</v>
      </c>
      <c r="AD75">
        <v>101.5</v>
      </c>
      <c r="AE75">
        <f>AB75*Z75</f>
        <v>16980</v>
      </c>
      <c r="AF75">
        <f>IF(W75="TARGET",(AC75*Z75)-AE75,(AD75*Z75)-AE75)</f>
        <v>-1755</v>
      </c>
      <c r="AG75" s="2">
        <f t="shared" ref="AG75" si="49">AF75/AE75</f>
        <v>-0.10335689045936396</v>
      </c>
      <c r="AH75">
        <f>IF(OR(U75="C1",U75="C2"),HLOOKUP(U75,$E$1:J75,ROW(),FALSE)+D75,HLOOKUP(U75,$E$1:J75,ROW(),FALSE)-D75)</f>
        <v>4365.75</v>
      </c>
      <c r="AI75">
        <f>IF(OR(U75="C1",U75="C2"),HLOOKUP(U75,$F$1:J75,ROW(),FALSE)-D75,HLOOKUP(U75,$E$1:J75,ROW(),FALSE)+D75)</f>
        <v>4415.75</v>
      </c>
    </row>
    <row r="76" spans="1:36" ht="15.75" thickBot="1">
      <c r="A76" s="10">
        <v>45575</v>
      </c>
      <c r="B76" s="8" t="s">
        <v>96</v>
      </c>
      <c r="C76" s="9">
        <v>7484</v>
      </c>
      <c r="D76" s="9">
        <v>5</v>
      </c>
      <c r="E76" s="9">
        <v>1</v>
      </c>
      <c r="F76" s="9">
        <v>1626.45</v>
      </c>
      <c r="G76" s="9">
        <v>1636.65</v>
      </c>
      <c r="H76" s="9">
        <v>1661</v>
      </c>
      <c r="I76" s="9">
        <v>1646.15</v>
      </c>
      <c r="J76" s="9">
        <v>1655.8</v>
      </c>
      <c r="K76" s="8"/>
      <c r="L76" s="8"/>
      <c r="M76" s="8"/>
      <c r="N76" s="9">
        <v>1665.45</v>
      </c>
      <c r="O76" s="9">
        <v>1632.5</v>
      </c>
      <c r="P76" s="8"/>
      <c r="Q76" s="8"/>
      <c r="R76" s="8" t="s">
        <v>146</v>
      </c>
      <c r="S76" s="8" t="s">
        <v>146</v>
      </c>
      <c r="T76" s="8" t="s">
        <v>146</v>
      </c>
      <c r="U76" s="38" t="s">
        <v>1</v>
      </c>
      <c r="V76" s="35">
        <v>0.39930555555555558</v>
      </c>
      <c r="W76" s="36" t="s">
        <v>5</v>
      </c>
      <c r="X76" s="35">
        <v>0.42499999999999999</v>
      </c>
      <c r="Z76">
        <v>550</v>
      </c>
      <c r="AA76" t="s">
        <v>20</v>
      </c>
      <c r="AB76">
        <v>40.799999999999997</v>
      </c>
      <c r="AC76">
        <v>43.65</v>
      </c>
      <c r="AE76">
        <f>AB76*Z76</f>
        <v>22440</v>
      </c>
      <c r="AF76">
        <f>IF(W76="TARGET",(AC76*Z76)-AE76,(AD76*Z76)-AE76)</f>
        <v>1567.5</v>
      </c>
      <c r="AG76" s="2">
        <f t="shared" ref="AG76" si="50">AF76/AE76</f>
        <v>6.985294117647059E-2</v>
      </c>
      <c r="AH76">
        <f>IF(OR(U76="C1",U76="C2"),HLOOKUP(U76,$E$1:J76,ROW(),FALSE)+D76,HLOOKUP(U76,$E$1:J76,ROW(),FALSE)-D76)</f>
        <v>1641.65</v>
      </c>
      <c r="AI76">
        <f>IF(OR(U76="C1",U76="C2"),HLOOKUP(U76,$F$1:J76,ROW(),FALSE)-D76,HLOOKUP(U76,$E$1:J76,ROW(),FALSE)+D76)</f>
        <v>1631.65</v>
      </c>
    </row>
    <row r="77" spans="1:36" s="21" customFormat="1" ht="15.75" thickBot="1">
      <c r="A77" s="18">
        <v>45575</v>
      </c>
      <c r="B77" s="19" t="s">
        <v>97</v>
      </c>
      <c r="C77" s="20">
        <v>1535</v>
      </c>
      <c r="D77" s="20">
        <v>2.5</v>
      </c>
      <c r="E77" s="20">
        <v>3</v>
      </c>
      <c r="F77" s="20">
        <v>713.15</v>
      </c>
      <c r="G77" s="20">
        <v>718.5</v>
      </c>
      <c r="H77" s="20">
        <v>724.55</v>
      </c>
      <c r="I77" s="20">
        <v>723.4</v>
      </c>
      <c r="J77" s="20">
        <v>728.1</v>
      </c>
      <c r="K77" s="19"/>
      <c r="L77" s="20">
        <v>1</v>
      </c>
      <c r="M77" s="19"/>
      <c r="N77" s="20">
        <v>726.2</v>
      </c>
      <c r="O77" s="20">
        <v>713.3</v>
      </c>
      <c r="P77" s="19"/>
      <c r="Q77" s="19"/>
      <c r="R77" s="19" t="s">
        <v>146</v>
      </c>
      <c r="S77" s="19" t="s">
        <v>146</v>
      </c>
      <c r="T77" s="19"/>
      <c r="U77" s="41"/>
      <c r="V77" s="42"/>
      <c r="W77" s="40" t="s">
        <v>174</v>
      </c>
      <c r="X77" s="40"/>
      <c r="AJ77" s="22"/>
    </row>
    <row r="78" spans="1:36" ht="15.75" thickBot="1">
      <c r="A78" s="10">
        <v>45575</v>
      </c>
      <c r="B78" s="8" t="s">
        <v>98</v>
      </c>
      <c r="C78" s="9">
        <v>2827</v>
      </c>
      <c r="D78" s="9">
        <v>50</v>
      </c>
      <c r="E78" s="9">
        <v>2</v>
      </c>
      <c r="F78" s="9">
        <v>5422.8</v>
      </c>
      <c r="G78" s="9">
        <v>5517.6</v>
      </c>
      <c r="H78" s="9">
        <v>5462.15</v>
      </c>
      <c r="I78" s="9">
        <v>5613.15</v>
      </c>
      <c r="J78" s="9">
        <v>5743.65</v>
      </c>
      <c r="K78" s="8"/>
      <c r="L78" s="8"/>
      <c r="M78" s="8"/>
      <c r="N78" s="9">
        <v>5594.95</v>
      </c>
      <c r="O78" s="9">
        <v>5445</v>
      </c>
      <c r="P78" s="8"/>
      <c r="Q78" s="8"/>
      <c r="R78" s="8" t="s">
        <v>146</v>
      </c>
      <c r="S78" s="8"/>
      <c r="T78" s="8"/>
      <c r="U78" s="38"/>
    </row>
    <row r="79" spans="1:36" ht="15.75" thickBot="1">
      <c r="A79" s="10">
        <v>45575</v>
      </c>
      <c r="B79" s="8" t="s">
        <v>99</v>
      </c>
      <c r="C79" s="8" t="s">
        <v>161</v>
      </c>
      <c r="D79" s="9">
        <v>5</v>
      </c>
      <c r="E79" s="8"/>
      <c r="F79" s="9">
        <v>720.9</v>
      </c>
      <c r="G79" s="9">
        <v>730.25</v>
      </c>
      <c r="H79" s="9">
        <v>730.05</v>
      </c>
      <c r="I79" s="9">
        <v>740.45</v>
      </c>
      <c r="J79" s="9">
        <v>749.6</v>
      </c>
      <c r="K79" s="8"/>
      <c r="L79" s="8"/>
      <c r="M79" s="8"/>
      <c r="N79" s="9">
        <v>738.2</v>
      </c>
      <c r="O79" s="9">
        <v>726.3</v>
      </c>
      <c r="P79" s="8"/>
      <c r="Q79" s="8"/>
      <c r="R79" s="8" t="s">
        <v>146</v>
      </c>
      <c r="S79" s="8"/>
      <c r="T79" s="8"/>
      <c r="U79" s="38"/>
    </row>
    <row r="80" spans="1:36" ht="15.75" thickBot="1">
      <c r="A80" s="10">
        <v>45575</v>
      </c>
      <c r="B80" s="8" t="s">
        <v>100</v>
      </c>
      <c r="C80" s="9">
        <v>207</v>
      </c>
      <c r="D80" s="9">
        <v>2.5</v>
      </c>
      <c r="E80" s="9">
        <v>5</v>
      </c>
      <c r="F80" s="9">
        <v>283.95</v>
      </c>
      <c r="G80" s="9">
        <v>302.14999999999998</v>
      </c>
      <c r="H80" s="9">
        <v>312</v>
      </c>
      <c r="I80" s="9">
        <v>330.15</v>
      </c>
      <c r="J80" s="9">
        <v>318.2</v>
      </c>
      <c r="K80" s="8"/>
      <c r="L80" s="8"/>
      <c r="M80" s="8"/>
      <c r="N80" s="9">
        <v>319.2</v>
      </c>
      <c r="O80" s="9">
        <v>311.10000000000002</v>
      </c>
      <c r="P80" s="8"/>
      <c r="Q80" s="8"/>
      <c r="R80" s="8"/>
      <c r="S80" s="8"/>
      <c r="T80" s="8" t="s">
        <v>146</v>
      </c>
      <c r="U80" s="38"/>
    </row>
    <row r="81" spans="1:21" ht="15.75" thickBot="1">
      <c r="A81" s="10">
        <v>45575</v>
      </c>
      <c r="B81" s="8" t="s">
        <v>101</v>
      </c>
      <c r="C81" s="9">
        <v>2213</v>
      </c>
      <c r="D81" s="9">
        <v>2.5</v>
      </c>
      <c r="E81" s="8"/>
      <c r="F81" s="9">
        <v>395.95</v>
      </c>
      <c r="G81" s="9">
        <v>400.7</v>
      </c>
      <c r="H81" s="9">
        <v>392.3</v>
      </c>
      <c r="I81" s="9">
        <v>405.5</v>
      </c>
      <c r="J81" s="9">
        <v>410.35</v>
      </c>
      <c r="K81" s="8"/>
      <c r="L81" s="8"/>
      <c r="M81" s="8"/>
      <c r="N81" s="9">
        <v>404</v>
      </c>
      <c r="O81" s="9">
        <v>392</v>
      </c>
      <c r="P81" s="8"/>
      <c r="Q81" s="8" t="s">
        <v>146</v>
      </c>
      <c r="R81" s="8" t="s">
        <v>146</v>
      </c>
      <c r="S81" s="8"/>
      <c r="T81" s="8"/>
      <c r="U81" s="38"/>
    </row>
    <row r="82" spans="1:21" ht="15.75" thickBot="1">
      <c r="A82" s="10">
        <v>45575</v>
      </c>
      <c r="B82" s="8" t="s">
        <v>36</v>
      </c>
      <c r="C82" s="9">
        <v>4315</v>
      </c>
      <c r="D82" s="9">
        <v>10</v>
      </c>
      <c r="E82" s="9">
        <v>2</v>
      </c>
      <c r="F82" s="9">
        <v>2738.8</v>
      </c>
      <c r="G82" s="9">
        <v>2758.95</v>
      </c>
      <c r="H82" s="9">
        <v>2755</v>
      </c>
      <c r="I82" s="9">
        <v>2779.45</v>
      </c>
      <c r="J82" s="9">
        <v>2799.55</v>
      </c>
      <c r="K82" s="8"/>
      <c r="L82" s="8"/>
      <c r="M82" s="8"/>
      <c r="N82" s="9">
        <v>2787.4</v>
      </c>
      <c r="O82" s="9">
        <v>2733.2</v>
      </c>
      <c r="P82" s="8"/>
      <c r="Q82" s="8" t="s">
        <v>146</v>
      </c>
      <c r="R82" s="8" t="s">
        <v>146</v>
      </c>
      <c r="S82" s="8" t="s">
        <v>146</v>
      </c>
      <c r="T82" s="8"/>
      <c r="U82" s="38"/>
    </row>
    <row r="83" spans="1:21" ht="15.75" thickBot="1">
      <c r="A83" s="10">
        <v>45575</v>
      </c>
      <c r="B83" s="8" t="s">
        <v>103</v>
      </c>
      <c r="C83" s="9">
        <v>5475</v>
      </c>
      <c r="D83" s="9">
        <v>5</v>
      </c>
      <c r="E83" s="8"/>
      <c r="F83" s="9">
        <v>1229.05</v>
      </c>
      <c r="G83" s="9">
        <v>1238.75</v>
      </c>
      <c r="H83" s="9">
        <v>1244</v>
      </c>
      <c r="I83" s="9">
        <v>1248.5999999999999</v>
      </c>
      <c r="J83" s="9">
        <v>1258.4000000000001</v>
      </c>
      <c r="K83" s="8"/>
      <c r="L83" s="9">
        <v>5850.65</v>
      </c>
      <c r="M83" s="9">
        <v>4</v>
      </c>
      <c r="N83" s="9">
        <v>1254.7</v>
      </c>
      <c r="O83" s="9">
        <v>1238</v>
      </c>
      <c r="P83" s="8"/>
      <c r="Q83" s="8"/>
      <c r="R83" s="8" t="s">
        <v>146</v>
      </c>
      <c r="S83" s="8" t="s">
        <v>146</v>
      </c>
      <c r="T83" s="8"/>
      <c r="U83" s="38"/>
    </row>
    <row r="84" spans="1:21" ht="15.75" thickBot="1">
      <c r="A84" s="10">
        <v>45575</v>
      </c>
      <c r="B84" s="8" t="s">
        <v>162</v>
      </c>
      <c r="C84" s="9">
        <v>1896</v>
      </c>
      <c r="D84" s="9">
        <v>10</v>
      </c>
      <c r="E84" s="9">
        <v>3</v>
      </c>
      <c r="F84" s="9">
        <v>2092.75</v>
      </c>
      <c r="G84" s="9">
        <v>2090.25</v>
      </c>
      <c r="H84" s="9">
        <v>2085</v>
      </c>
      <c r="I84" s="9">
        <v>2118.4</v>
      </c>
      <c r="J84" s="9">
        <v>2146.6999999999998</v>
      </c>
      <c r="K84" s="8"/>
      <c r="L84" s="9">
        <v>4</v>
      </c>
      <c r="M84" s="8"/>
      <c r="N84" s="9">
        <v>2115</v>
      </c>
      <c r="O84" s="9">
        <v>2075.1999999999998</v>
      </c>
      <c r="P84" s="8"/>
      <c r="Q84" s="8" t="s">
        <v>146</v>
      </c>
      <c r="R84" s="8" t="s">
        <v>146</v>
      </c>
      <c r="S84" s="8"/>
      <c r="T84" s="8"/>
      <c r="U84" s="38"/>
    </row>
    <row r="85" spans="1:21" ht="15.75" thickBot="1">
      <c r="A85" s="10">
        <v>45575</v>
      </c>
      <c r="B85" s="8" t="s">
        <v>104</v>
      </c>
      <c r="C85" s="9">
        <v>1152</v>
      </c>
      <c r="D85" s="9">
        <v>5</v>
      </c>
      <c r="E85" s="9">
        <v>3</v>
      </c>
      <c r="F85" s="9">
        <v>741.3</v>
      </c>
      <c r="G85" s="9">
        <v>749.25</v>
      </c>
      <c r="H85" s="9">
        <v>743.1</v>
      </c>
      <c r="I85" s="9">
        <v>761.75</v>
      </c>
      <c r="J85" s="9">
        <v>768.8</v>
      </c>
      <c r="K85" s="8"/>
      <c r="L85" s="8"/>
      <c r="M85" s="8"/>
      <c r="N85" s="9">
        <v>761.65</v>
      </c>
      <c r="O85" s="9">
        <v>743</v>
      </c>
      <c r="P85" s="8"/>
      <c r="Q85" s="8"/>
      <c r="R85" s="8" t="s">
        <v>146</v>
      </c>
      <c r="S85" s="8"/>
      <c r="T85" s="8"/>
      <c r="U85" s="38"/>
    </row>
    <row r="86" spans="1:21" ht="15.75" thickBot="1">
      <c r="A86" s="10">
        <v>45575</v>
      </c>
      <c r="B86" s="8" t="s">
        <v>105</v>
      </c>
      <c r="C86" s="9">
        <v>2493</v>
      </c>
      <c r="D86" s="9">
        <v>0.5</v>
      </c>
      <c r="E86" s="8"/>
      <c r="F86" s="9">
        <v>6.99</v>
      </c>
      <c r="G86" s="9">
        <v>8.49</v>
      </c>
      <c r="H86" s="9">
        <v>9.3000000000000007</v>
      </c>
      <c r="I86" s="9">
        <v>9.39</v>
      </c>
      <c r="J86" s="9">
        <v>10.34</v>
      </c>
      <c r="K86" s="8"/>
      <c r="L86" s="8"/>
      <c r="M86" s="8"/>
      <c r="N86" s="9">
        <v>9.44</v>
      </c>
      <c r="O86" s="9">
        <v>9.19</v>
      </c>
      <c r="P86" s="8"/>
      <c r="Q86" s="8"/>
      <c r="R86" s="8"/>
      <c r="S86" s="8" t="s">
        <v>146</v>
      </c>
      <c r="T86" s="8"/>
      <c r="U86" s="38"/>
    </row>
    <row r="87" spans="1:21" ht="15.75" thickBot="1">
      <c r="A87" s="10">
        <v>45575</v>
      </c>
      <c r="B87" s="8" t="s">
        <v>107</v>
      </c>
      <c r="C87" s="9">
        <v>1304</v>
      </c>
      <c r="D87" s="9">
        <v>0.5</v>
      </c>
      <c r="E87" s="8"/>
      <c r="F87" s="9">
        <v>71.25</v>
      </c>
      <c r="G87" s="9">
        <v>72.05</v>
      </c>
      <c r="H87" s="9">
        <v>73.31</v>
      </c>
      <c r="I87" s="9">
        <v>74.150000000000006</v>
      </c>
      <c r="J87" s="9">
        <v>74.099999999999994</v>
      </c>
      <c r="K87" s="8"/>
      <c r="L87" s="8"/>
      <c r="M87" s="8"/>
      <c r="N87" s="9">
        <v>73.66</v>
      </c>
      <c r="O87" s="9">
        <v>72.239999999999995</v>
      </c>
      <c r="P87" s="8"/>
      <c r="Q87" s="8"/>
      <c r="R87" s="8"/>
      <c r="S87" s="8"/>
      <c r="T87" s="8"/>
      <c r="U87" s="38"/>
    </row>
    <row r="88" spans="1:21" ht="15.75" thickBot="1">
      <c r="A88" s="10">
        <v>45575</v>
      </c>
      <c r="B88" s="8" t="s">
        <v>108</v>
      </c>
      <c r="C88" s="9">
        <v>1780</v>
      </c>
      <c r="D88" s="9">
        <v>1.25</v>
      </c>
      <c r="E88" s="8"/>
      <c r="F88" s="9">
        <v>200.18</v>
      </c>
      <c r="G88" s="9">
        <v>202.73</v>
      </c>
      <c r="H88" s="9">
        <v>202.99</v>
      </c>
      <c r="I88" s="9">
        <v>205.08</v>
      </c>
      <c r="J88" s="9">
        <v>207.48</v>
      </c>
      <c r="K88" s="8"/>
      <c r="L88" s="8"/>
      <c r="M88" s="8"/>
      <c r="N88" s="9">
        <v>205.9</v>
      </c>
      <c r="O88" s="9">
        <v>200.98</v>
      </c>
      <c r="P88" s="8"/>
      <c r="Q88" s="8"/>
      <c r="R88" s="8" t="s">
        <v>146</v>
      </c>
      <c r="S88" s="8" t="s">
        <v>146</v>
      </c>
      <c r="T88" s="8"/>
      <c r="U88" s="38"/>
    </row>
    <row r="89" spans="1:21" ht="15.75" thickBot="1">
      <c r="A89" s="10">
        <v>45575</v>
      </c>
      <c r="B89" s="8" t="s">
        <v>109</v>
      </c>
      <c r="C89" s="9">
        <v>1188</v>
      </c>
      <c r="D89" s="9">
        <v>2.5</v>
      </c>
      <c r="E89" s="9">
        <v>3</v>
      </c>
      <c r="F89" s="9">
        <v>530.70000000000005</v>
      </c>
      <c r="G89" s="9">
        <v>53565</v>
      </c>
      <c r="H89" s="9">
        <v>540</v>
      </c>
      <c r="I89" s="9">
        <v>540.4</v>
      </c>
      <c r="J89" s="9">
        <v>547.79999999999995</v>
      </c>
      <c r="K89" s="8"/>
      <c r="L89" s="8"/>
      <c r="M89" s="8"/>
      <c r="N89" s="9">
        <v>542</v>
      </c>
      <c r="O89" s="9">
        <v>533.9</v>
      </c>
      <c r="P89" s="8"/>
      <c r="Q89" s="8"/>
      <c r="R89" s="8"/>
      <c r="S89" s="8" t="s">
        <v>146</v>
      </c>
      <c r="T89" s="8"/>
      <c r="U89" s="38"/>
    </row>
    <row r="90" spans="1:21" ht="15.75" thickBot="1">
      <c r="A90" s="10">
        <v>45575</v>
      </c>
      <c r="B90" s="8" t="s">
        <v>110</v>
      </c>
      <c r="C90" s="9">
        <v>4707</v>
      </c>
      <c r="D90" s="9">
        <v>5</v>
      </c>
      <c r="E90" s="8"/>
      <c r="F90" s="9">
        <v>693.65</v>
      </c>
      <c r="G90" s="9">
        <v>702.95</v>
      </c>
      <c r="H90" s="9">
        <v>705.5</v>
      </c>
      <c r="I90" s="9">
        <v>712.7</v>
      </c>
      <c r="J90" s="9">
        <v>721.7</v>
      </c>
      <c r="K90" s="9">
        <v>3</v>
      </c>
      <c r="L90" s="9">
        <v>3</v>
      </c>
      <c r="M90" s="8"/>
      <c r="N90" s="9">
        <v>715.4</v>
      </c>
      <c r="O90" s="9">
        <v>697</v>
      </c>
      <c r="P90" s="8"/>
      <c r="Q90" s="8"/>
      <c r="R90" s="8" t="s">
        <v>146</v>
      </c>
      <c r="S90" s="8" t="s">
        <v>146</v>
      </c>
      <c r="T90" s="8"/>
      <c r="U90" s="38"/>
    </row>
    <row r="91" spans="1:21" ht="15.75" thickBot="1">
      <c r="A91" s="10">
        <v>45575</v>
      </c>
      <c r="B91" s="8" t="s">
        <v>163</v>
      </c>
      <c r="C91" s="9">
        <v>1482</v>
      </c>
      <c r="D91" s="9">
        <v>25</v>
      </c>
      <c r="E91" s="8"/>
      <c r="F91" s="9">
        <v>2973.15</v>
      </c>
      <c r="G91" s="9">
        <v>2996.5</v>
      </c>
      <c r="H91" s="9">
        <v>3000</v>
      </c>
      <c r="I91" s="9">
        <v>3020.4</v>
      </c>
      <c r="J91" s="9">
        <v>3059.55</v>
      </c>
      <c r="K91" s="9">
        <v>7</v>
      </c>
      <c r="L91" s="8"/>
      <c r="M91" s="8"/>
      <c r="N91" s="9">
        <v>3022.5</v>
      </c>
      <c r="O91" s="9">
        <v>2982.35</v>
      </c>
      <c r="P91" s="8"/>
      <c r="Q91" s="8"/>
      <c r="R91" s="8" t="s">
        <v>146</v>
      </c>
      <c r="S91" s="8" t="s">
        <v>146</v>
      </c>
      <c r="T91" s="8"/>
      <c r="U91" s="38"/>
    </row>
    <row r="92" spans="1:21" ht="15.75" thickBot="1">
      <c r="A92" s="10">
        <v>45575</v>
      </c>
      <c r="B92" s="8" t="s">
        <v>111</v>
      </c>
      <c r="C92" s="9">
        <v>4013</v>
      </c>
      <c r="D92" s="9">
        <v>25</v>
      </c>
      <c r="E92" s="9">
        <v>1</v>
      </c>
      <c r="F92" s="9">
        <v>4667.45</v>
      </c>
      <c r="G92" s="9">
        <v>4712.3</v>
      </c>
      <c r="H92" s="9">
        <v>4685</v>
      </c>
      <c r="I92" s="9">
        <v>4756.8500000000004</v>
      </c>
      <c r="J92" s="9">
        <v>4802.2</v>
      </c>
      <c r="K92" s="8"/>
      <c r="L92" s="9">
        <v>859.75</v>
      </c>
      <c r="M92" s="8"/>
      <c r="N92" s="9">
        <v>4754.25</v>
      </c>
      <c r="O92" s="9">
        <v>4656.05</v>
      </c>
      <c r="P92" s="8"/>
      <c r="Q92" s="8" t="s">
        <v>146</v>
      </c>
      <c r="R92" s="8" t="s">
        <v>146</v>
      </c>
      <c r="S92" s="8"/>
      <c r="T92" s="8"/>
      <c r="U92" s="38"/>
    </row>
    <row r="93" spans="1:21" ht="15.75" thickBot="1">
      <c r="A93" s="10">
        <v>45575</v>
      </c>
      <c r="B93" s="8" t="s">
        <v>112</v>
      </c>
      <c r="C93" s="8" t="s">
        <v>164</v>
      </c>
      <c r="D93" s="9">
        <v>10</v>
      </c>
      <c r="E93" s="9">
        <v>1</v>
      </c>
      <c r="F93" s="9">
        <v>1323.3</v>
      </c>
      <c r="G93" s="9">
        <v>1342.6</v>
      </c>
      <c r="H93" s="9">
        <v>1361.8</v>
      </c>
      <c r="I93" s="9">
        <v>1362.75</v>
      </c>
      <c r="J93" s="9">
        <v>1381.1</v>
      </c>
      <c r="K93" s="8"/>
      <c r="L93" s="8"/>
      <c r="M93" s="8"/>
      <c r="N93" s="9">
        <v>1362</v>
      </c>
      <c r="O93" s="9">
        <v>1344.3</v>
      </c>
      <c r="P93" s="8"/>
      <c r="Q93" s="8"/>
      <c r="R93" s="8"/>
      <c r="S93" s="8"/>
      <c r="T93" s="8"/>
      <c r="U93" s="38"/>
    </row>
    <row r="94" spans="1:21" ht="15.75" thickBot="1">
      <c r="A94" s="10">
        <v>45575</v>
      </c>
      <c r="B94" s="8" t="s">
        <v>113</v>
      </c>
      <c r="C94" s="9">
        <v>2098</v>
      </c>
      <c r="D94" s="9">
        <v>2.5</v>
      </c>
      <c r="E94" s="9">
        <v>4</v>
      </c>
      <c r="F94" s="9">
        <v>371.05</v>
      </c>
      <c r="G94" s="9">
        <v>376.25</v>
      </c>
      <c r="H94" s="9">
        <v>379.25</v>
      </c>
      <c r="I94" s="9">
        <v>381.05</v>
      </c>
      <c r="J94" s="9">
        <v>387.9</v>
      </c>
      <c r="K94" s="8"/>
      <c r="L94" s="9">
        <v>2</v>
      </c>
      <c r="M94" s="8"/>
      <c r="N94" s="9">
        <v>383.25</v>
      </c>
      <c r="O94" s="9">
        <v>376</v>
      </c>
      <c r="P94" s="8"/>
      <c r="Q94" s="8"/>
      <c r="R94" s="8" t="s">
        <v>146</v>
      </c>
      <c r="S94" s="8" t="s">
        <v>146</v>
      </c>
      <c r="T94" s="8"/>
      <c r="U94" s="38"/>
    </row>
    <row r="95" spans="1:21" ht="15.75" thickBot="1">
      <c r="A95" s="10">
        <v>45575</v>
      </c>
      <c r="B95" s="8" t="s">
        <v>37</v>
      </c>
      <c r="C95" s="9">
        <v>11675</v>
      </c>
      <c r="D95" s="9">
        <v>10</v>
      </c>
      <c r="E95" s="8"/>
      <c r="F95" s="9">
        <v>1919.3</v>
      </c>
      <c r="G95" s="9">
        <v>1938.75</v>
      </c>
      <c r="H95" s="9">
        <v>1917.55</v>
      </c>
      <c r="I95" s="9">
        <v>1959.25</v>
      </c>
      <c r="J95" s="9">
        <v>1978.6</v>
      </c>
      <c r="K95" s="8"/>
      <c r="L95" s="8"/>
      <c r="M95" s="8"/>
      <c r="N95" s="9">
        <v>1964</v>
      </c>
      <c r="O95" s="9">
        <v>1914.1</v>
      </c>
      <c r="P95" s="8"/>
      <c r="Q95" s="8" t="s">
        <v>146</v>
      </c>
      <c r="R95" s="8" t="s">
        <v>146</v>
      </c>
      <c r="S95" s="8" t="s">
        <v>146</v>
      </c>
      <c r="T95" s="8"/>
      <c r="U95" s="38"/>
    </row>
    <row r="96" spans="1:21" ht="15.75" thickBot="1">
      <c r="A96" s="10">
        <v>45575</v>
      </c>
      <c r="B96" s="8" t="s">
        <v>114</v>
      </c>
      <c r="C96" s="9">
        <v>1905</v>
      </c>
      <c r="D96" s="9">
        <v>1.25</v>
      </c>
      <c r="E96" s="8"/>
      <c r="F96" s="9">
        <v>163.22</v>
      </c>
      <c r="G96" s="9">
        <v>165.57</v>
      </c>
      <c r="H96" s="9">
        <v>164.54</v>
      </c>
      <c r="I96" s="9">
        <v>167.87</v>
      </c>
      <c r="J96" s="9">
        <v>170.12</v>
      </c>
      <c r="K96" s="8"/>
      <c r="L96" s="8"/>
      <c r="M96" s="8"/>
      <c r="N96" s="9">
        <v>167.2</v>
      </c>
      <c r="O96" s="9">
        <v>164.01</v>
      </c>
      <c r="P96" s="8"/>
      <c r="Q96" s="8"/>
      <c r="R96" s="8" t="s">
        <v>146</v>
      </c>
      <c r="S96" s="8"/>
      <c r="T96" s="8"/>
      <c r="U96" s="38"/>
    </row>
    <row r="97" spans="1:21" ht="15.75" thickBot="1">
      <c r="A97" s="10">
        <v>45575</v>
      </c>
      <c r="B97" s="8" t="s">
        <v>115</v>
      </c>
      <c r="C97" s="9">
        <v>4043</v>
      </c>
      <c r="D97" s="9">
        <v>10</v>
      </c>
      <c r="E97" s="8"/>
      <c r="F97" s="9">
        <v>1591.25</v>
      </c>
      <c r="G97" s="9">
        <v>1610.35</v>
      </c>
      <c r="H97" s="9">
        <v>1595</v>
      </c>
      <c r="I97" s="9">
        <v>1627.2</v>
      </c>
      <c r="J97" s="9">
        <v>1647.25</v>
      </c>
      <c r="K97" s="9">
        <v>6</v>
      </c>
      <c r="L97" s="8"/>
      <c r="M97" s="8"/>
      <c r="N97" s="9">
        <v>1625.95</v>
      </c>
      <c r="O97" s="9">
        <v>1583.6</v>
      </c>
      <c r="P97" s="8"/>
      <c r="Q97" s="8" t="s">
        <v>146</v>
      </c>
      <c r="R97" s="8" t="s">
        <v>146</v>
      </c>
      <c r="S97" s="8"/>
      <c r="T97" s="8"/>
      <c r="U97" s="38"/>
    </row>
    <row r="98" spans="1:21" ht="15.75" thickBot="1">
      <c r="A98" s="10">
        <v>45575</v>
      </c>
      <c r="B98" s="8" t="s">
        <v>116</v>
      </c>
      <c r="C98" s="9">
        <v>1568</v>
      </c>
      <c r="D98" s="9">
        <v>5</v>
      </c>
      <c r="E98" s="8"/>
      <c r="F98" s="9">
        <v>871.6</v>
      </c>
      <c r="G98" s="9">
        <v>880.35</v>
      </c>
      <c r="H98" s="9">
        <v>883</v>
      </c>
      <c r="I98" s="9">
        <v>889.85</v>
      </c>
      <c r="J98" s="9">
        <v>899.6</v>
      </c>
      <c r="K98" s="8"/>
      <c r="L98" s="9">
        <v>2</v>
      </c>
      <c r="M98" s="8"/>
      <c r="N98" s="9">
        <v>892</v>
      </c>
      <c r="O98" s="9">
        <v>880.4</v>
      </c>
      <c r="P98" s="8"/>
      <c r="Q98" s="8"/>
      <c r="R98" s="8"/>
      <c r="S98" s="8" t="s">
        <v>146</v>
      </c>
      <c r="T98" s="8"/>
      <c r="U98" s="38"/>
    </row>
    <row r="99" spans="1:21" ht="15.75" thickBot="1">
      <c r="A99" s="10">
        <v>45575</v>
      </c>
      <c r="B99" s="8" t="s">
        <v>117</v>
      </c>
      <c r="C99" s="9">
        <v>4931</v>
      </c>
      <c r="D99" s="9">
        <v>2.5</v>
      </c>
      <c r="E99" s="8"/>
      <c r="F99" s="9">
        <v>486.15</v>
      </c>
      <c r="G99" s="9">
        <v>491</v>
      </c>
      <c r="H99" s="9">
        <v>493</v>
      </c>
      <c r="I99" s="9">
        <v>496.05</v>
      </c>
      <c r="J99" s="9">
        <v>500.75</v>
      </c>
      <c r="K99" s="8"/>
      <c r="L99" s="8"/>
      <c r="M99" s="8"/>
      <c r="N99" s="9">
        <v>495.65</v>
      </c>
      <c r="O99" s="9">
        <v>489.45</v>
      </c>
      <c r="P99" s="8"/>
      <c r="Q99" s="8"/>
      <c r="R99" s="8" t="s">
        <v>146</v>
      </c>
      <c r="S99" s="8"/>
      <c r="T99" s="8"/>
      <c r="U99" s="38"/>
    </row>
    <row r="100" spans="1:21" ht="15.75" thickBot="1">
      <c r="A100" s="10">
        <v>45575</v>
      </c>
      <c r="B100" s="8" t="s">
        <v>118</v>
      </c>
      <c r="C100" s="9">
        <v>5945</v>
      </c>
      <c r="D100" s="9">
        <v>5</v>
      </c>
      <c r="E100" s="8"/>
      <c r="F100" s="9">
        <v>1000.55</v>
      </c>
      <c r="G100" s="9">
        <v>1010.35</v>
      </c>
      <c r="H100" s="9">
        <v>992</v>
      </c>
      <c r="I100" s="9">
        <v>1020.05</v>
      </c>
      <c r="J100" s="9">
        <v>1030.25</v>
      </c>
      <c r="K100" s="8"/>
      <c r="L100" s="9">
        <v>4055.9</v>
      </c>
      <c r="M100" s="8"/>
      <c r="N100" s="9">
        <v>1034.2</v>
      </c>
      <c r="O100" s="9">
        <v>986</v>
      </c>
      <c r="P100" s="8"/>
      <c r="Q100" s="8" t="s">
        <v>146</v>
      </c>
      <c r="R100" s="8" t="s">
        <v>146</v>
      </c>
      <c r="S100" s="8" t="s">
        <v>146</v>
      </c>
      <c r="T100" s="8" t="s">
        <v>146</v>
      </c>
      <c r="U100" s="38"/>
    </row>
    <row r="101" spans="1:21" ht="15.75" thickBot="1">
      <c r="A101" s="10">
        <v>45575</v>
      </c>
      <c r="B101" s="8" t="s">
        <v>119</v>
      </c>
      <c r="C101" s="9">
        <v>627</v>
      </c>
      <c r="D101" s="9">
        <v>25</v>
      </c>
      <c r="E101" s="9">
        <v>3</v>
      </c>
      <c r="F101" s="9">
        <v>4269.8999999999996</v>
      </c>
      <c r="G101" s="9">
        <v>4326.1000000000004</v>
      </c>
      <c r="H101" s="9">
        <v>4245</v>
      </c>
      <c r="I101" s="9">
        <v>4364.05</v>
      </c>
      <c r="J101" s="9">
        <v>4425.3999999999996</v>
      </c>
      <c r="K101" s="8"/>
      <c r="L101" s="9">
        <v>511.25</v>
      </c>
      <c r="M101" s="8"/>
      <c r="N101" s="9">
        <v>4383.95</v>
      </c>
      <c r="O101" s="9">
        <v>4240</v>
      </c>
      <c r="P101" s="8"/>
      <c r="Q101" s="8" t="s">
        <v>146</v>
      </c>
      <c r="R101" s="8" t="s">
        <v>146</v>
      </c>
      <c r="S101" s="8" t="s">
        <v>146</v>
      </c>
      <c r="T101" s="8"/>
      <c r="U101" s="38"/>
    </row>
    <row r="102" spans="1:21" ht="15.75" thickBo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38"/>
    </row>
    <row r="103" spans="1:21" ht="15.75" thickBo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38"/>
    </row>
    <row r="104" spans="1:21" ht="15.75" thickBo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38"/>
    </row>
    <row r="105" spans="1:21" ht="15.75" thickBo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38"/>
    </row>
    <row r="106" spans="1:21" ht="15.75" thickBo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38"/>
    </row>
    <row r="107" spans="1:21" ht="15.75" thickBo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38"/>
    </row>
    <row r="108" spans="1:21" ht="15.75" thickBo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38"/>
    </row>
    <row r="109" spans="1:21" ht="15.75" thickBo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38"/>
    </row>
    <row r="110" spans="1:21" ht="15.75" thickBo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38"/>
    </row>
    <row r="111" spans="1:21" ht="15.75" thickBo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38"/>
    </row>
    <row r="112" spans="1:21" ht="15.75" thickBo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38"/>
    </row>
    <row r="113" spans="1:21" ht="15.75" thickBo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38"/>
    </row>
    <row r="114" spans="1:21" ht="15.75" thickBo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38"/>
    </row>
    <row r="115" spans="1:21" ht="15.75" thickBo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38"/>
    </row>
    <row r="116" spans="1:21" ht="15.75" thickBo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38"/>
    </row>
    <row r="117" spans="1:21" ht="15.75" thickBo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38"/>
    </row>
    <row r="118" spans="1:21" ht="15.75" thickBo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38"/>
    </row>
    <row r="119" spans="1:21" ht="15.75" thickBo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38"/>
    </row>
    <row r="120" spans="1:21" ht="15.75" thickBo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38"/>
    </row>
    <row r="121" spans="1:21" ht="15.75" thickBo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38"/>
    </row>
    <row r="122" spans="1:21" ht="15.75" thickBo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38"/>
    </row>
    <row r="123" spans="1:21" ht="15.75" thickBo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38"/>
    </row>
    <row r="124" spans="1:21" ht="15.75" thickBo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38"/>
    </row>
    <row r="125" spans="1:21" ht="15.75" thickBo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38"/>
    </row>
    <row r="126" spans="1:21" ht="15.75" thickBo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38"/>
    </row>
    <row r="127" spans="1:21" ht="15.75" thickBo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38"/>
    </row>
    <row r="128" spans="1:21" ht="15.75" thickBo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38"/>
    </row>
    <row r="129" spans="1:21" ht="15.75" thickBo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38"/>
    </row>
    <row r="130" spans="1:21" ht="15.75" thickBo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38"/>
    </row>
    <row r="131" spans="1:21" ht="15.75" thickBo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38"/>
    </row>
    <row r="132" spans="1:21" ht="15.75" thickBo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38"/>
    </row>
    <row r="133" spans="1:21" ht="15.75" thickBo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38"/>
    </row>
    <row r="134" spans="1:21" ht="15.75" thickBo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38"/>
    </row>
    <row r="135" spans="1:21" ht="15.75" thickBo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38"/>
    </row>
    <row r="136" spans="1:21" ht="15.75" thickBo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38"/>
    </row>
    <row r="137" spans="1:21" ht="15.75" thickBo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38"/>
    </row>
    <row r="138" spans="1:21" ht="15.75" thickBo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38"/>
    </row>
    <row r="139" spans="1:21" ht="15.75" thickBo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38"/>
    </row>
    <row r="140" spans="1:21" ht="15.75" thickBo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38"/>
    </row>
    <row r="141" spans="1:21" ht="15.75" thickBo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38"/>
    </row>
    <row r="142" spans="1:21" ht="15.75" thickBo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38"/>
    </row>
    <row r="143" spans="1:21" ht="15.75" thickBo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38"/>
    </row>
    <row r="144" spans="1:21" ht="15.75" thickBo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38"/>
    </row>
    <row r="145" spans="1:21" ht="15.75" thickBo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38"/>
    </row>
    <row r="146" spans="1:21" ht="15.75" thickBo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38"/>
    </row>
    <row r="147" spans="1:21" ht="15.75" thickBo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38"/>
    </row>
    <row r="148" spans="1:21" ht="15.75" thickBo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38"/>
    </row>
    <row r="149" spans="1:21" ht="15.75" thickBo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38"/>
    </row>
    <row r="150" spans="1:21" ht="15.75" thickBo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38"/>
    </row>
    <row r="151" spans="1:21" ht="15.75" thickBo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38"/>
    </row>
    <row r="152" spans="1:21" ht="15.75" thickBo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38"/>
    </row>
    <row r="153" spans="1:21" ht="15.75" thickBo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38"/>
    </row>
    <row r="154" spans="1:21" ht="15.75" thickBo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38"/>
    </row>
    <row r="155" spans="1:21" ht="15.75" thickBo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38"/>
    </row>
    <row r="156" spans="1:21" ht="15.75" thickBo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38"/>
    </row>
    <row r="157" spans="1:21" ht="15.75" thickBo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38"/>
    </row>
    <row r="158" spans="1:21" ht="15.75" thickBo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38"/>
    </row>
    <row r="159" spans="1:21" ht="15.75" thickBo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38"/>
    </row>
    <row r="160" spans="1:21" ht="15.75" thickBo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38"/>
    </row>
    <row r="161" spans="1:21" ht="15.75" thickBo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38"/>
    </row>
    <row r="162" spans="1:21" ht="15.75" thickBo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38"/>
    </row>
    <row r="163" spans="1:21" ht="15.75" thickBo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38"/>
    </row>
    <row r="164" spans="1:21" ht="15.75" thickBo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38"/>
    </row>
    <row r="165" spans="1:21" ht="15.75" thickBo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38"/>
    </row>
    <row r="166" spans="1:21" ht="15.75" thickBo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38"/>
    </row>
    <row r="167" spans="1:21" ht="15.75" thickBo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38"/>
    </row>
    <row r="168" spans="1:21" ht="15.75" thickBo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38"/>
    </row>
    <row r="169" spans="1:21" ht="15.75" thickBo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38"/>
    </row>
    <row r="170" spans="1:21" ht="15.75" thickBo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38"/>
    </row>
    <row r="171" spans="1:21" ht="15.75" thickBo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38"/>
    </row>
    <row r="172" spans="1:21" ht="15.75" thickBo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38"/>
    </row>
    <row r="173" spans="1:21" ht="15.75" thickBo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38"/>
    </row>
    <row r="174" spans="1:21" ht="15.75" thickBo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38"/>
    </row>
    <row r="175" spans="1:21" ht="15.75" thickBo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38"/>
    </row>
    <row r="176" spans="1:21" ht="15.75" thickBo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38"/>
    </row>
    <row r="177" spans="1:21" ht="15.75" thickBo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38"/>
    </row>
    <row r="178" spans="1:21" ht="15.75" thickBo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38"/>
    </row>
    <row r="179" spans="1:21" ht="15.75" thickBo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38"/>
    </row>
    <row r="180" spans="1:21" ht="15.75" thickBo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38"/>
    </row>
    <row r="181" spans="1:21" ht="15.75" thickBo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38"/>
    </row>
    <row r="182" spans="1:21" ht="15.75" thickBo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38"/>
    </row>
    <row r="183" spans="1:21" ht="15.75" thickBo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38"/>
    </row>
    <row r="184" spans="1:21" ht="15.75" thickBo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38"/>
    </row>
    <row r="185" spans="1:21" ht="15.75" thickBo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38"/>
    </row>
    <row r="186" spans="1:21" ht="15.75" thickBo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38"/>
    </row>
    <row r="187" spans="1:21" ht="15.75" thickBo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38"/>
    </row>
    <row r="188" spans="1:21" ht="15.75" thickBo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38"/>
    </row>
    <row r="189" spans="1:21" ht="15.75" thickBo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38"/>
    </row>
    <row r="190" spans="1:21" ht="15.75" thickBo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38"/>
    </row>
    <row r="191" spans="1:21" ht="15.75" thickBo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38"/>
    </row>
    <row r="192" spans="1:21" ht="15.75" thickBo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38"/>
    </row>
    <row r="193" spans="1:21" ht="15.75" thickBo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38"/>
    </row>
    <row r="194" spans="1:21" ht="15.75" thickBo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38"/>
    </row>
    <row r="195" spans="1:21" ht="15.75" thickBo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38"/>
    </row>
    <row r="196" spans="1:21" ht="15.75" thickBo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38"/>
    </row>
    <row r="197" spans="1:21" ht="15.75" thickBo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38"/>
    </row>
    <row r="198" spans="1:21" ht="15.75" thickBo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38"/>
    </row>
    <row r="199" spans="1:21" ht="15.75" thickBo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38"/>
    </row>
    <row r="200" spans="1:21" ht="15.75" thickBo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38"/>
    </row>
    <row r="201" spans="1:21" ht="15.75" thickBo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38"/>
    </row>
    <row r="202" spans="1:21" ht="15.75" thickBo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38"/>
    </row>
    <row r="203" spans="1:21" ht="15.75" thickBo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38"/>
    </row>
    <row r="204" spans="1:21" ht="15.75" thickBo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38"/>
    </row>
    <row r="205" spans="1:21" ht="15.75" thickBo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38"/>
    </row>
    <row r="206" spans="1:21" ht="15.75" thickBo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38"/>
    </row>
    <row r="207" spans="1:21" ht="15.75" thickBo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38"/>
    </row>
    <row r="208" spans="1:21" ht="15.75" thickBo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38"/>
    </row>
    <row r="209" spans="1:21" ht="15.75" thickBo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38"/>
    </row>
    <row r="210" spans="1:21" ht="15.75" thickBo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38"/>
    </row>
    <row r="211" spans="1:21" ht="15.75" thickBo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38"/>
    </row>
    <row r="212" spans="1:21" ht="15.75" thickBo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38"/>
    </row>
    <row r="213" spans="1:21" ht="15.75" thickBo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38"/>
    </row>
    <row r="214" spans="1:21" ht="15.75" thickBo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38"/>
    </row>
    <row r="215" spans="1:21" ht="15.75" thickBo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38"/>
    </row>
    <row r="216" spans="1:21" ht="15.75" thickBo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38"/>
    </row>
    <row r="217" spans="1:21" ht="15.75" thickBo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38"/>
    </row>
    <row r="218" spans="1:21" ht="15.75" thickBo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38"/>
    </row>
    <row r="219" spans="1:21" ht="15.75" thickBo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38"/>
    </row>
    <row r="220" spans="1:21" ht="15.75" thickBo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38"/>
    </row>
    <row r="221" spans="1:21" ht="15.75" thickBo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38"/>
    </row>
    <row r="222" spans="1:21" ht="15.75" thickBo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38"/>
    </row>
    <row r="223" spans="1:21" ht="15.75" thickBo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38"/>
    </row>
    <row r="224" spans="1:21" ht="15.75" thickBo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38"/>
    </row>
    <row r="225" spans="1:21" ht="15.75" thickBo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38"/>
    </row>
    <row r="226" spans="1:21" ht="15.75" thickBo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38"/>
    </row>
    <row r="227" spans="1:21" ht="15.75" thickBo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38"/>
    </row>
    <row r="228" spans="1:21" ht="15.75" thickBo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38"/>
    </row>
    <row r="229" spans="1:21" ht="15.75" thickBo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38"/>
    </row>
    <row r="230" spans="1:21" ht="15.75" thickBo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38"/>
    </row>
    <row r="231" spans="1:21" ht="15.75" thickBo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38"/>
    </row>
    <row r="232" spans="1:21" ht="15.75" thickBo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38"/>
    </row>
    <row r="233" spans="1:21" ht="15.75" thickBo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38"/>
    </row>
    <row r="234" spans="1:21" ht="15.75" thickBo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38"/>
    </row>
    <row r="235" spans="1:21" ht="15.75" thickBo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38"/>
    </row>
    <row r="236" spans="1:21" ht="15.75" thickBo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38"/>
    </row>
    <row r="237" spans="1:21" ht="15.75" thickBo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38"/>
    </row>
    <row r="238" spans="1:21" ht="15.75" thickBo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38"/>
    </row>
    <row r="239" spans="1:21" ht="15.75" thickBo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38"/>
    </row>
    <row r="240" spans="1:21" ht="15.75" thickBo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38"/>
    </row>
    <row r="241" spans="1:21" ht="15.75" thickBo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38"/>
    </row>
    <row r="242" spans="1:21" ht="15.75" thickBo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38"/>
    </row>
    <row r="243" spans="1:21" ht="15.75" thickBo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38"/>
    </row>
    <row r="244" spans="1:21" ht="15.75" thickBo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38"/>
    </row>
    <row r="245" spans="1:21" ht="15.75" thickBo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38"/>
    </row>
    <row r="246" spans="1:21" ht="15.75" thickBo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38"/>
    </row>
    <row r="247" spans="1:21" ht="15.75" thickBo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38"/>
    </row>
    <row r="248" spans="1:21" ht="15.75" thickBo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38"/>
    </row>
    <row r="249" spans="1:21" ht="15.75" thickBo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38"/>
    </row>
    <row r="250" spans="1:21" ht="15.75" thickBo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38"/>
    </row>
    <row r="251" spans="1:21" ht="15.75" thickBo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38"/>
    </row>
    <row r="252" spans="1:21" ht="15.75" thickBo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38"/>
    </row>
    <row r="253" spans="1:21" ht="15.75" thickBo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38"/>
    </row>
    <row r="254" spans="1:21" ht="15.75" thickBo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38"/>
    </row>
    <row r="255" spans="1:21" ht="15.75" thickBo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38"/>
    </row>
    <row r="256" spans="1:21" ht="15.75" thickBo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38"/>
    </row>
    <row r="257" spans="1:21" ht="15.75" thickBo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38"/>
    </row>
    <row r="258" spans="1:21" ht="15.75" thickBo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38"/>
    </row>
    <row r="259" spans="1:21" ht="15.75" thickBo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38"/>
    </row>
    <row r="260" spans="1:21" ht="15.75" thickBo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38"/>
    </row>
    <row r="261" spans="1:21" ht="15.75" thickBo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38"/>
    </row>
    <row r="262" spans="1:21" ht="15.75" thickBo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38"/>
    </row>
    <row r="263" spans="1:21" ht="15.75" thickBo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38"/>
    </row>
    <row r="264" spans="1:21" ht="15.75" thickBo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38"/>
    </row>
    <row r="265" spans="1:21" ht="15.75" thickBo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38"/>
    </row>
    <row r="266" spans="1:21" ht="15.75" thickBo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38"/>
    </row>
    <row r="267" spans="1:21" ht="15.75" thickBo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38"/>
    </row>
    <row r="268" spans="1:21" ht="15.75" thickBo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38"/>
    </row>
    <row r="269" spans="1:21" ht="15.75" thickBo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38"/>
    </row>
    <row r="270" spans="1:21" ht="15.75" thickBo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38"/>
    </row>
    <row r="271" spans="1:21" ht="15.75" thickBo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38"/>
    </row>
    <row r="272" spans="1:21" ht="15.75" thickBo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38"/>
    </row>
    <row r="273" spans="1:21" ht="15.75" thickBo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38"/>
    </row>
    <row r="274" spans="1:21" ht="15.75" thickBo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38"/>
    </row>
    <row r="275" spans="1:21" ht="15.75" thickBo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38"/>
    </row>
    <row r="276" spans="1:21" ht="15.75" thickBo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38"/>
    </row>
    <row r="277" spans="1:21" ht="15.75" thickBo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38"/>
    </row>
    <row r="278" spans="1:21" ht="15.75" thickBo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38"/>
    </row>
    <row r="279" spans="1:21" ht="15.75" thickBo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38"/>
    </row>
    <row r="280" spans="1:21" ht="15.75" thickBo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38"/>
    </row>
    <row r="281" spans="1:21" ht="15.75" thickBo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38"/>
    </row>
    <row r="282" spans="1:21" ht="15.75" thickBo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38"/>
    </row>
    <row r="283" spans="1:21" ht="15.75" thickBo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38"/>
    </row>
    <row r="284" spans="1:21" ht="15.75" thickBo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38"/>
    </row>
    <row r="285" spans="1:21" ht="15.75" thickBo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38"/>
    </row>
    <row r="286" spans="1:21" ht="15.75" thickBo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38"/>
    </row>
    <row r="287" spans="1:21" ht="15.75" thickBo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38"/>
    </row>
    <row r="288" spans="1:21" ht="15.75" thickBo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38"/>
    </row>
    <row r="289" spans="1:21" ht="15.75" thickBo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38"/>
    </row>
    <row r="290" spans="1:21" ht="15.75" thickBo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38"/>
    </row>
    <row r="291" spans="1:21" ht="15.75" thickBo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38"/>
    </row>
    <row r="292" spans="1:21" ht="15.75" thickBo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38"/>
    </row>
    <row r="293" spans="1:21" ht="15.75" thickBo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38"/>
    </row>
    <row r="294" spans="1:21" ht="15.75" thickBo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38"/>
    </row>
    <row r="295" spans="1:21" ht="15.75" thickBo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38"/>
    </row>
    <row r="296" spans="1:21" ht="15.75" thickBo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38"/>
    </row>
    <row r="297" spans="1:21" ht="15.75" thickBo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38"/>
    </row>
    <row r="298" spans="1:21" ht="15.75" thickBo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38"/>
    </row>
    <row r="299" spans="1:21" ht="15.75" thickBo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38"/>
    </row>
    <row r="300" spans="1:21" ht="15.75" thickBo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38"/>
    </row>
    <row r="301" spans="1:21" ht="15.75" thickBo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38"/>
    </row>
    <row r="302" spans="1:21" ht="15.75" thickBo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38"/>
    </row>
    <row r="303" spans="1:21" ht="15.75" thickBo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38"/>
    </row>
    <row r="304" spans="1:21" ht="15.75" thickBo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38"/>
    </row>
    <row r="305" spans="1:21" ht="15.75" thickBo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38"/>
    </row>
    <row r="306" spans="1:21" ht="15.75" thickBo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38"/>
    </row>
    <row r="307" spans="1:21" ht="15.75" thickBo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38"/>
    </row>
    <row r="308" spans="1:21" ht="15.75" thickBo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38"/>
    </row>
    <row r="309" spans="1:21" ht="15.75" thickBo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38"/>
    </row>
    <row r="310" spans="1:21" ht="15.75" thickBo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38"/>
    </row>
    <row r="311" spans="1:21" ht="15.75" thickBo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38"/>
    </row>
    <row r="312" spans="1:21" ht="15.75" thickBo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38"/>
    </row>
    <row r="313" spans="1:21" ht="15.75" thickBo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38"/>
    </row>
    <row r="314" spans="1:21" ht="15.75" thickBo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38"/>
    </row>
    <row r="315" spans="1:21" ht="15.75" thickBo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38"/>
    </row>
    <row r="316" spans="1:21" ht="15.75" thickBo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38"/>
    </row>
    <row r="317" spans="1:21" ht="15.75" thickBo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38"/>
    </row>
    <row r="318" spans="1:21" ht="15.75" thickBo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38"/>
    </row>
    <row r="319" spans="1:21" ht="15.75" thickBo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38"/>
    </row>
    <row r="320" spans="1:21" ht="15.75" thickBo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38"/>
    </row>
    <row r="321" spans="1:21" ht="15.75" thickBo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38"/>
    </row>
    <row r="322" spans="1:21" ht="15.75" thickBo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38"/>
    </row>
    <row r="323" spans="1:21" ht="15.75" thickBo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38"/>
    </row>
    <row r="324" spans="1:21" ht="15.75" thickBo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38"/>
    </row>
    <row r="325" spans="1:21" ht="15.75" thickBo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38"/>
    </row>
    <row r="326" spans="1:21" ht="15.75" thickBo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38"/>
    </row>
    <row r="327" spans="1:21" ht="15.75" thickBo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38"/>
    </row>
    <row r="328" spans="1:21" ht="15.75" thickBo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38"/>
    </row>
    <row r="329" spans="1:21" ht="15.75" thickBo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38"/>
    </row>
    <row r="330" spans="1:21" ht="15.75" thickBo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38"/>
    </row>
    <row r="331" spans="1:21" ht="15.75" thickBo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38"/>
    </row>
    <row r="332" spans="1:21" ht="15.75" thickBo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38"/>
    </row>
    <row r="333" spans="1:21" ht="15.75" thickBo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38"/>
    </row>
    <row r="334" spans="1:21" ht="15.75" thickBo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38"/>
    </row>
    <row r="335" spans="1:21" ht="15.75" thickBo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38"/>
    </row>
    <row r="336" spans="1:21" ht="15.75" thickBo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38"/>
    </row>
    <row r="337" spans="1:21" ht="15.75" thickBo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38"/>
    </row>
    <row r="338" spans="1:21" ht="15.75" thickBo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38"/>
    </row>
    <row r="339" spans="1:21" ht="15.75" thickBo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38"/>
    </row>
    <row r="340" spans="1:21" ht="15.75" thickBo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38"/>
    </row>
    <row r="341" spans="1:21" ht="15.75" thickBo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38"/>
    </row>
    <row r="342" spans="1:21" ht="15.75" thickBo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38"/>
    </row>
    <row r="343" spans="1:21" ht="15.75" thickBo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38"/>
    </row>
    <row r="344" spans="1:21" ht="15.75" thickBo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38"/>
    </row>
    <row r="345" spans="1:21" ht="15.75" thickBo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38"/>
    </row>
    <row r="346" spans="1:21" ht="15.75" thickBo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38"/>
    </row>
    <row r="347" spans="1:21" ht="15.75" thickBo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38"/>
    </row>
    <row r="348" spans="1:21" ht="15.75" thickBo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38"/>
    </row>
    <row r="349" spans="1:21" ht="15.75" thickBo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38"/>
    </row>
    <row r="350" spans="1:21" ht="15.75" thickBo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38"/>
    </row>
    <row r="351" spans="1:21" ht="15.75" thickBo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38"/>
    </row>
    <row r="352" spans="1:21" ht="15.75" thickBo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38"/>
    </row>
    <row r="353" spans="1:21" ht="15.75" thickBo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38"/>
    </row>
    <row r="354" spans="1:21" ht="15.75" thickBo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38"/>
    </row>
    <row r="355" spans="1:21" ht="15.75" thickBo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38"/>
    </row>
    <row r="356" spans="1:21" ht="15.75" thickBo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38"/>
    </row>
    <row r="357" spans="1:21" ht="15.75" thickBo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38"/>
    </row>
    <row r="358" spans="1:21" ht="15.75" thickBo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38"/>
    </row>
    <row r="359" spans="1:21" ht="15.75" thickBo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38"/>
    </row>
    <row r="360" spans="1:21" ht="15.75" thickBo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38"/>
    </row>
    <row r="361" spans="1:21" ht="15.75" thickBo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38"/>
    </row>
    <row r="362" spans="1:21" ht="15.75" thickBo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38"/>
    </row>
    <row r="363" spans="1:21" ht="15.75" thickBo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38"/>
    </row>
    <row r="364" spans="1:21" ht="15.75" thickBo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38"/>
    </row>
    <row r="365" spans="1:21" ht="15.75" thickBo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38"/>
    </row>
    <row r="366" spans="1:21" ht="15.75" thickBo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38"/>
    </row>
    <row r="367" spans="1:21" ht="15.75" thickBo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38"/>
    </row>
    <row r="368" spans="1:21" ht="15.75" thickBo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38"/>
    </row>
    <row r="369" spans="1:21" ht="15.75" thickBo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38"/>
    </row>
    <row r="370" spans="1:21" ht="15.75" thickBo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38"/>
    </row>
    <row r="371" spans="1:21" ht="15.75" thickBo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38"/>
    </row>
    <row r="372" spans="1:21" ht="15.75" thickBo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38"/>
    </row>
    <row r="373" spans="1:21" ht="15.75" thickBo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38"/>
    </row>
    <row r="374" spans="1:21" ht="15.75" thickBo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38"/>
    </row>
    <row r="375" spans="1:21" ht="15.75" thickBo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38"/>
    </row>
    <row r="376" spans="1:21" ht="15.75" thickBo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38"/>
    </row>
    <row r="377" spans="1:21" ht="15.75" thickBo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38"/>
    </row>
    <row r="378" spans="1:21" ht="15.75" thickBo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38"/>
    </row>
    <row r="379" spans="1:21" ht="15.75" thickBo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38"/>
    </row>
    <row r="380" spans="1:21" ht="15.75" thickBo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38"/>
    </row>
    <row r="381" spans="1:21" ht="15.75" thickBo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38"/>
    </row>
    <row r="382" spans="1:21" ht="15.75" thickBo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38"/>
    </row>
    <row r="383" spans="1:21" ht="15.75" thickBo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38"/>
    </row>
    <row r="384" spans="1:21" ht="15.75" thickBo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38"/>
    </row>
    <row r="385" spans="1:21" ht="15.75" thickBo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38"/>
    </row>
    <row r="386" spans="1:21" ht="15.75" thickBo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38"/>
    </row>
    <row r="387" spans="1:21" ht="15.75" thickBo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38"/>
    </row>
    <row r="388" spans="1:21" ht="15.75" thickBo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38"/>
    </row>
    <row r="389" spans="1:21" ht="15.75" thickBo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38"/>
    </row>
    <row r="390" spans="1:21" ht="15.75" thickBo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38"/>
    </row>
    <row r="391" spans="1:21" ht="15.75" thickBo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38"/>
    </row>
    <row r="392" spans="1:21" ht="15.75" thickBo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38"/>
    </row>
    <row r="393" spans="1:21" ht="15.75" thickBo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38"/>
    </row>
    <row r="394" spans="1:21" ht="15.75" thickBo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38"/>
    </row>
    <row r="395" spans="1:21" ht="15.75" thickBo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38"/>
    </row>
    <row r="396" spans="1:21" ht="15.75" thickBo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38"/>
    </row>
    <row r="397" spans="1:21" ht="15.75" thickBo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38"/>
    </row>
    <row r="398" spans="1:21" ht="15.75" thickBo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38"/>
    </row>
    <row r="399" spans="1:21" ht="15.75" thickBo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38"/>
    </row>
    <row r="400" spans="1:21" ht="15.75" thickBo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38"/>
    </row>
    <row r="401" spans="1:21" ht="15.75" thickBo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38"/>
    </row>
    <row r="402" spans="1:21" ht="15.75" thickBo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38"/>
    </row>
    <row r="403" spans="1:21" ht="15.75" thickBo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38"/>
    </row>
    <row r="404" spans="1:21" ht="15.75" thickBo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38"/>
    </row>
    <row r="405" spans="1:21" ht="15.75" thickBo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38"/>
    </row>
    <row r="406" spans="1:21" ht="15.75" thickBo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38"/>
    </row>
    <row r="407" spans="1:21" ht="15.75" thickBo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38"/>
    </row>
    <row r="408" spans="1:21" ht="15.75" thickBo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38"/>
    </row>
    <row r="409" spans="1:21" ht="15.75" thickBo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38"/>
    </row>
    <row r="410" spans="1:21" ht="15.75" thickBo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38"/>
    </row>
    <row r="411" spans="1:21" ht="15.75" thickBo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38"/>
    </row>
    <row r="412" spans="1:21" ht="15.75" thickBo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38"/>
    </row>
    <row r="413" spans="1:21" ht="15.75" thickBo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38"/>
    </row>
    <row r="414" spans="1:21" ht="15.75" thickBo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38"/>
    </row>
    <row r="415" spans="1:21" ht="15.75" thickBo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38"/>
    </row>
    <row r="416" spans="1:21" ht="15.75" thickBo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38"/>
    </row>
    <row r="417" spans="1:21" ht="15.75" thickBo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38"/>
    </row>
    <row r="418" spans="1:21" ht="15.75" thickBo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38"/>
    </row>
    <row r="419" spans="1:21" ht="15.75" thickBo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38"/>
    </row>
    <row r="420" spans="1:21" ht="15.75" thickBo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38"/>
    </row>
    <row r="421" spans="1:21" ht="15.75" thickBo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38"/>
    </row>
    <row r="422" spans="1:21" ht="15.75" thickBo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38"/>
    </row>
    <row r="423" spans="1:21" ht="15.75" thickBo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38"/>
    </row>
    <row r="424" spans="1:21" ht="15.75" thickBo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38"/>
    </row>
    <row r="425" spans="1:21" ht="15.75" thickBo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38"/>
    </row>
    <row r="426" spans="1:21" ht="15.75" thickBo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38"/>
    </row>
    <row r="427" spans="1:21" ht="15.75" thickBo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38"/>
    </row>
    <row r="428" spans="1:21" ht="15.75" thickBo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38"/>
    </row>
    <row r="429" spans="1:21" ht="15.75" thickBo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38"/>
    </row>
    <row r="430" spans="1:21" ht="15.75" thickBo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38"/>
    </row>
    <row r="431" spans="1:21" ht="15.75" thickBo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38"/>
    </row>
    <row r="432" spans="1:21" ht="15.75" thickBo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38"/>
    </row>
    <row r="433" spans="1:21" ht="15.75" thickBo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38"/>
    </row>
    <row r="434" spans="1:21" ht="15.75" thickBo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38"/>
    </row>
    <row r="435" spans="1:21" ht="15.75" thickBo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38"/>
    </row>
    <row r="436" spans="1:21" ht="15.75" thickBo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38"/>
    </row>
    <row r="437" spans="1:21" ht="15.75" thickBo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38"/>
    </row>
    <row r="438" spans="1:21" ht="15.75" thickBo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38"/>
    </row>
    <row r="439" spans="1:21" ht="15.75" thickBo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38"/>
    </row>
    <row r="440" spans="1:21" ht="15.75" thickBo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38"/>
    </row>
    <row r="441" spans="1:21" ht="15.75" thickBo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38"/>
    </row>
    <row r="442" spans="1:21" ht="15.75" thickBo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38"/>
    </row>
    <row r="443" spans="1:21" ht="15.75" thickBo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38"/>
    </row>
    <row r="444" spans="1:21" ht="15.75" thickBo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38"/>
    </row>
    <row r="445" spans="1:21" ht="15.75" thickBo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38"/>
    </row>
    <row r="446" spans="1:21" ht="15.75" thickBo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38"/>
    </row>
    <row r="447" spans="1:21" ht="15.75" thickBo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38"/>
    </row>
    <row r="448" spans="1:21" ht="15.75" thickBo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38"/>
    </row>
    <row r="449" spans="1:21" ht="15.75" thickBo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38"/>
    </row>
    <row r="450" spans="1:21" ht="15.75" thickBo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38"/>
    </row>
    <row r="451" spans="1:21" ht="15.75" thickBo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38"/>
    </row>
    <row r="452" spans="1:21" ht="15.75" thickBo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38"/>
    </row>
    <row r="453" spans="1:21" ht="15.75" thickBo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38"/>
    </row>
    <row r="454" spans="1:21" ht="15.75" thickBo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38"/>
    </row>
    <row r="455" spans="1:21" ht="15.75" thickBo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38"/>
    </row>
    <row r="456" spans="1:21" ht="15.75" thickBo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38"/>
    </row>
    <row r="457" spans="1:21" ht="15.75" thickBo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38"/>
    </row>
    <row r="458" spans="1:21" ht="15.75" thickBo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38"/>
    </row>
    <row r="459" spans="1:21" ht="15.75" thickBo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38"/>
    </row>
    <row r="460" spans="1:21" ht="15.75" thickBo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38"/>
    </row>
    <row r="461" spans="1:21" ht="15.75" thickBo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38"/>
    </row>
    <row r="462" spans="1:21" ht="15.75" thickBo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38"/>
    </row>
    <row r="463" spans="1:21" ht="15.75" thickBo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38"/>
    </row>
    <row r="464" spans="1:21" ht="15.75" thickBo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38"/>
    </row>
    <row r="465" spans="1:21" ht="15.75" thickBo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38"/>
    </row>
    <row r="466" spans="1:21" ht="15.75" thickBo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38"/>
    </row>
    <row r="467" spans="1:21" ht="15.75" thickBo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38"/>
    </row>
    <row r="468" spans="1:21" ht="15.75" thickBo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38"/>
    </row>
    <row r="469" spans="1:21" ht="15.75" thickBo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38"/>
    </row>
    <row r="470" spans="1:21" ht="15.75" thickBo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38"/>
    </row>
    <row r="471" spans="1:21" ht="15.75" thickBo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38"/>
    </row>
    <row r="472" spans="1:21" ht="15.75" thickBo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38"/>
    </row>
    <row r="473" spans="1:21" ht="15.75" thickBo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38"/>
    </row>
    <row r="474" spans="1:21" ht="15.75" thickBo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38"/>
    </row>
    <row r="475" spans="1:21" ht="15.75" thickBo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38"/>
    </row>
    <row r="476" spans="1:21" ht="15.75" thickBo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38"/>
    </row>
    <row r="477" spans="1:21" ht="15.75" thickBo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38"/>
    </row>
    <row r="478" spans="1:21" ht="15.75" thickBo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38"/>
    </row>
    <row r="479" spans="1:21" ht="15.75" thickBo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38"/>
    </row>
    <row r="480" spans="1:21" ht="15.75" thickBo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38"/>
    </row>
    <row r="481" spans="1:21" ht="15.75" thickBo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38"/>
    </row>
    <row r="482" spans="1:21" ht="15.75" thickBo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38"/>
    </row>
    <row r="483" spans="1:21" ht="15.75" thickBo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38"/>
    </row>
    <row r="484" spans="1:21" ht="15.75" thickBo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38"/>
    </row>
    <row r="485" spans="1:21" ht="15.75" thickBo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38"/>
    </row>
    <row r="486" spans="1:21" ht="15.75" thickBo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38"/>
    </row>
    <row r="487" spans="1:21" ht="15.75" thickBo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38"/>
    </row>
    <row r="488" spans="1:21" ht="15.75" thickBo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38"/>
    </row>
    <row r="489" spans="1:21" ht="15.75" thickBo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38"/>
    </row>
    <row r="490" spans="1:21" ht="15.75" thickBo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38"/>
    </row>
    <row r="491" spans="1:21" ht="15.75" thickBo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38"/>
    </row>
    <row r="492" spans="1:21" ht="15.75" thickBo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38"/>
    </row>
    <row r="493" spans="1:21" ht="15.75" thickBo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38"/>
    </row>
    <row r="494" spans="1:21" ht="15.75" thickBo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38"/>
    </row>
    <row r="495" spans="1:21" ht="15.75" thickBo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38"/>
    </row>
    <row r="496" spans="1:21" ht="15.75" thickBo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38"/>
    </row>
    <row r="497" spans="1:21" ht="15.75" thickBo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38"/>
    </row>
    <row r="498" spans="1:21" ht="15.75" thickBo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38"/>
    </row>
    <row r="499" spans="1:21" ht="15.75" thickBo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38"/>
    </row>
    <row r="500" spans="1:21" ht="15.75" thickBo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38"/>
    </row>
    <row r="501" spans="1:21" ht="15.75" thickBo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38"/>
    </row>
    <row r="502" spans="1:21" ht="15.75" thickBo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38"/>
    </row>
    <row r="503" spans="1:21" ht="15.75" thickBo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38"/>
    </row>
    <row r="504" spans="1:21" ht="15.75" thickBo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38"/>
    </row>
    <row r="505" spans="1:21" ht="15.75" thickBo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38"/>
    </row>
    <row r="506" spans="1:21" ht="15.75" thickBo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38"/>
    </row>
    <row r="507" spans="1:21" ht="15.75" thickBo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38"/>
    </row>
    <row r="508" spans="1:21" ht="15.75" thickBo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38"/>
    </row>
    <row r="509" spans="1:21" ht="15.75" thickBo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38"/>
    </row>
    <row r="510" spans="1:21" ht="15.75" thickBo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38"/>
    </row>
    <row r="511" spans="1:21" ht="15.75" thickBo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38"/>
    </row>
    <row r="512" spans="1:21" ht="15.75" thickBo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38"/>
    </row>
    <row r="513" spans="1:21" ht="15.75" thickBo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38"/>
    </row>
    <row r="514" spans="1:21" ht="15.75" thickBo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38"/>
    </row>
    <row r="515" spans="1:21" ht="15.75" thickBo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38"/>
    </row>
    <row r="516" spans="1:21" ht="15.75" thickBo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38"/>
    </row>
    <row r="517" spans="1:21" ht="15.75" thickBo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38"/>
    </row>
    <row r="518" spans="1:21" ht="15.75" thickBo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38"/>
    </row>
    <row r="519" spans="1:21" ht="15.75" thickBo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38"/>
    </row>
    <row r="520" spans="1:21" ht="15.75" thickBo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38"/>
    </row>
    <row r="521" spans="1:21" ht="15.75" thickBo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38"/>
    </row>
    <row r="522" spans="1:21" ht="15.75" thickBo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38"/>
    </row>
    <row r="523" spans="1:21" ht="15.75" thickBo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38"/>
    </row>
    <row r="524" spans="1:21" ht="15.75" thickBo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38"/>
    </row>
    <row r="525" spans="1:21" ht="15.75" thickBo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38"/>
    </row>
    <row r="526" spans="1:21" ht="15.75" thickBo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38"/>
    </row>
    <row r="527" spans="1:21" ht="15.75" thickBo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38"/>
    </row>
    <row r="528" spans="1:21" ht="15.75" thickBo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38"/>
    </row>
    <row r="529" spans="1:21" ht="15.75" thickBo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38"/>
    </row>
    <row r="530" spans="1:21" ht="15.75" thickBo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38"/>
    </row>
    <row r="531" spans="1:21" ht="15.75" thickBo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38"/>
    </row>
    <row r="532" spans="1:21" ht="15.75" thickBo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38"/>
    </row>
    <row r="533" spans="1:21" ht="15.75" thickBo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38"/>
    </row>
    <row r="534" spans="1:21" ht="15.75" thickBo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38"/>
    </row>
    <row r="535" spans="1:21" ht="15.75" thickBo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38"/>
    </row>
    <row r="536" spans="1:21" ht="15.75" thickBo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38"/>
    </row>
    <row r="537" spans="1:21" ht="15.75" thickBo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38"/>
    </row>
    <row r="538" spans="1:21" ht="15.75" thickBo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38"/>
    </row>
    <row r="539" spans="1:21" ht="15.75" thickBo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38"/>
    </row>
    <row r="540" spans="1:21" ht="15.75" thickBo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38"/>
    </row>
    <row r="541" spans="1:21" ht="15.75" thickBo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38"/>
    </row>
    <row r="542" spans="1:21" ht="15.75" thickBo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38"/>
    </row>
    <row r="543" spans="1:21" ht="15.75" thickBo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38"/>
    </row>
    <row r="544" spans="1:21" ht="15.75" thickBo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38"/>
    </row>
    <row r="545" spans="1:21" ht="15.75" thickBo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38"/>
    </row>
    <row r="546" spans="1:21" ht="15.75" thickBo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38"/>
    </row>
    <row r="547" spans="1:21" ht="15.75" thickBo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38"/>
    </row>
    <row r="548" spans="1:21" ht="15.75" thickBo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38"/>
    </row>
    <row r="549" spans="1:21" ht="15.75" thickBo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38"/>
    </row>
    <row r="550" spans="1:21" ht="15.75" thickBo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38"/>
    </row>
    <row r="551" spans="1:21" ht="15.75" thickBo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38"/>
    </row>
    <row r="552" spans="1:21" ht="15.75" thickBo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38"/>
    </row>
    <row r="553" spans="1:21" ht="15.75" thickBo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38"/>
    </row>
    <row r="554" spans="1:21" ht="15.75" thickBo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38"/>
    </row>
    <row r="555" spans="1:21" ht="15.75" thickBo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38"/>
    </row>
    <row r="556" spans="1:21" ht="15.75" thickBo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38"/>
    </row>
    <row r="557" spans="1:21" ht="15.75" thickBo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38"/>
    </row>
    <row r="558" spans="1:21" ht="15.75" thickBo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38"/>
    </row>
    <row r="559" spans="1:21" ht="15.75" thickBo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38"/>
    </row>
    <row r="560" spans="1:21" ht="15.75" thickBo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38"/>
    </row>
    <row r="561" spans="1:21" ht="15.75" thickBo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38"/>
    </row>
    <row r="562" spans="1:21" ht="15.75" thickBo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38"/>
    </row>
    <row r="563" spans="1:21" ht="15.75" thickBo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38"/>
    </row>
    <row r="564" spans="1:21" ht="15.75" thickBo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38"/>
    </row>
    <row r="565" spans="1:21" ht="15.75" thickBo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38"/>
    </row>
    <row r="566" spans="1:21" ht="15.75" thickBo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38"/>
    </row>
    <row r="567" spans="1:21" ht="15.75" thickBo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38"/>
    </row>
    <row r="568" spans="1:21" ht="15.75" thickBo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38"/>
    </row>
    <row r="569" spans="1:21" ht="15.75" thickBo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38"/>
    </row>
    <row r="570" spans="1:21" ht="15.75" thickBo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38"/>
    </row>
    <row r="571" spans="1:21" ht="15.75" thickBo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38"/>
    </row>
    <row r="572" spans="1:21" ht="15.75" thickBo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38"/>
    </row>
    <row r="573" spans="1:21" ht="15.75" thickBo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38"/>
    </row>
    <row r="574" spans="1:21" ht="15.75" thickBo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38"/>
    </row>
    <row r="575" spans="1:21" ht="15.75" thickBo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38"/>
    </row>
    <row r="576" spans="1:21" ht="15.75" thickBo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38"/>
    </row>
    <row r="577" spans="1:21" ht="15.75" thickBo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38"/>
    </row>
    <row r="578" spans="1:21" ht="15.75" thickBo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38"/>
    </row>
    <row r="579" spans="1:21" ht="15.75" thickBo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38"/>
    </row>
    <row r="580" spans="1:21" ht="15.75" thickBo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38"/>
    </row>
    <row r="581" spans="1:21" ht="15.75" thickBo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38"/>
    </row>
    <row r="582" spans="1:21" ht="15.75" thickBo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38"/>
    </row>
    <row r="583" spans="1:21" ht="15.75" thickBo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38"/>
    </row>
    <row r="584" spans="1:21" ht="15.75" thickBo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38"/>
    </row>
    <row r="585" spans="1:21" ht="15.75" thickBo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38"/>
    </row>
    <row r="586" spans="1:21" ht="15.75" thickBo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38"/>
    </row>
    <row r="587" spans="1:21" ht="15.75" thickBo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38"/>
    </row>
    <row r="588" spans="1:21" ht="15.75" thickBo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38"/>
    </row>
    <row r="589" spans="1:21" ht="15.75" thickBo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38"/>
    </row>
    <row r="590" spans="1:21" ht="15.75" thickBo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38"/>
    </row>
    <row r="591" spans="1:21" ht="15.75" thickBo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38"/>
    </row>
    <row r="592" spans="1:21" ht="15.75" thickBo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38"/>
    </row>
    <row r="593" spans="1:21" ht="15.75" thickBo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38"/>
    </row>
    <row r="594" spans="1:21" ht="15.75" thickBo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38"/>
    </row>
    <row r="595" spans="1:21" ht="15.75" thickBo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38"/>
    </row>
    <row r="596" spans="1:21" ht="15.75" thickBo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38"/>
    </row>
    <row r="597" spans="1:21" ht="15.75" thickBo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38"/>
    </row>
    <row r="598" spans="1:21" ht="15.75" thickBo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38"/>
    </row>
    <row r="599" spans="1:21" ht="15.75" thickBo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38"/>
    </row>
    <row r="600" spans="1:21" ht="15.75" thickBo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38"/>
    </row>
    <row r="601" spans="1:21" ht="15.75" thickBo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38"/>
    </row>
    <row r="602" spans="1:21" ht="15.75" thickBo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38"/>
    </row>
    <row r="603" spans="1:21" ht="15.75" thickBo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38"/>
    </row>
    <row r="604" spans="1:21" ht="15.75" thickBo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38"/>
    </row>
    <row r="605" spans="1:21" ht="15.75" thickBo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38"/>
    </row>
    <row r="606" spans="1:21" ht="15.75" thickBo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38"/>
    </row>
    <row r="607" spans="1:21" ht="15.75" thickBo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38"/>
    </row>
    <row r="608" spans="1:21" ht="15.75" thickBo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38"/>
    </row>
    <row r="609" spans="1:21" ht="15.75" thickBo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38"/>
    </row>
    <row r="610" spans="1:21" ht="15.75" thickBo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38"/>
    </row>
    <row r="611" spans="1:21" ht="15.75" thickBo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38"/>
    </row>
    <row r="612" spans="1:21" ht="15.75" thickBo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38"/>
    </row>
    <row r="613" spans="1:21" ht="15.75" thickBo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38"/>
    </row>
    <row r="614" spans="1:21" ht="15.75" thickBo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38"/>
    </row>
    <row r="615" spans="1:21" ht="15.75" thickBo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38"/>
    </row>
    <row r="616" spans="1:21" ht="15.75" thickBo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38"/>
    </row>
    <row r="617" spans="1:21" ht="15.75" thickBo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38"/>
    </row>
    <row r="618" spans="1:21" ht="15.75" thickBo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38"/>
    </row>
    <row r="619" spans="1:21" ht="15.75" thickBo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38"/>
    </row>
    <row r="620" spans="1:21" ht="15.75" thickBo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38"/>
    </row>
    <row r="621" spans="1:21" ht="15.75" thickBo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38"/>
    </row>
    <row r="622" spans="1:21" ht="15.75" thickBo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38"/>
    </row>
    <row r="623" spans="1:21" ht="15.75" thickBo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38"/>
    </row>
    <row r="624" spans="1:21" ht="15.75" thickBo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38"/>
    </row>
    <row r="625" spans="1:21" ht="15.75" thickBo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38"/>
    </row>
    <row r="626" spans="1:21" ht="15.75" thickBo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38"/>
    </row>
    <row r="627" spans="1:21" ht="15.75" thickBo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38"/>
    </row>
    <row r="628" spans="1:21" ht="15.75" thickBo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38"/>
    </row>
    <row r="629" spans="1:21" ht="15.75" thickBo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38"/>
    </row>
    <row r="630" spans="1:21" ht="15.75" thickBo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38"/>
    </row>
    <row r="631" spans="1:21" ht="15.75" thickBo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38"/>
    </row>
    <row r="632" spans="1:21" ht="15.75" thickBo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38"/>
    </row>
    <row r="633" spans="1:21" ht="15.75" thickBo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38"/>
    </row>
    <row r="634" spans="1:21" ht="15.75" thickBo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38"/>
    </row>
    <row r="635" spans="1:21" ht="15.75" thickBo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38"/>
    </row>
    <row r="636" spans="1:21" ht="15.75" thickBo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38"/>
    </row>
    <row r="637" spans="1:21" ht="15.75" thickBo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38"/>
    </row>
    <row r="638" spans="1:21" ht="15.75" thickBo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38"/>
    </row>
    <row r="639" spans="1:21" ht="15.75" thickBo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38"/>
    </row>
    <row r="640" spans="1:21" ht="15.75" thickBo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38"/>
    </row>
    <row r="641" spans="1:21" ht="15.75" thickBo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38"/>
    </row>
    <row r="642" spans="1:21" ht="15.75" thickBo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38"/>
    </row>
    <row r="643" spans="1:21" ht="15.75" thickBo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38"/>
    </row>
    <row r="644" spans="1:21" ht="15.75" thickBo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38"/>
    </row>
    <row r="645" spans="1:21" ht="15.75" thickBo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38"/>
    </row>
    <row r="646" spans="1:21" ht="15.75" thickBo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38"/>
    </row>
    <row r="647" spans="1:21" ht="15.75" thickBo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38"/>
    </row>
    <row r="648" spans="1:21" ht="15.75" thickBo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38"/>
    </row>
    <row r="649" spans="1:21" ht="15.75" thickBo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38"/>
    </row>
    <row r="650" spans="1:21" ht="15.75" thickBo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38"/>
    </row>
    <row r="651" spans="1:21" ht="15.75" thickBo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38"/>
    </row>
    <row r="652" spans="1:21" ht="15.75" thickBo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38"/>
    </row>
    <row r="653" spans="1:21" ht="15.75" thickBo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38"/>
    </row>
    <row r="654" spans="1:21" ht="15.75" thickBo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38"/>
    </row>
    <row r="655" spans="1:21" ht="15.75" thickBo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38"/>
    </row>
    <row r="656" spans="1:21" ht="15.75" thickBo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38"/>
    </row>
    <row r="657" spans="1:21" ht="15.75" thickBo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38"/>
    </row>
    <row r="658" spans="1:21" ht="15.75" thickBo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38"/>
    </row>
    <row r="659" spans="1:21" ht="15.75" thickBo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38"/>
    </row>
    <row r="660" spans="1:21" ht="15.75" thickBo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38"/>
    </row>
    <row r="661" spans="1:21" ht="15.75" thickBo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38"/>
    </row>
    <row r="662" spans="1:21" ht="15.75" thickBo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38"/>
    </row>
    <row r="663" spans="1:21" ht="15.75" thickBo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38"/>
    </row>
    <row r="664" spans="1:21" ht="15.75" thickBo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38"/>
    </row>
    <row r="665" spans="1:21" ht="15.75" thickBo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38"/>
    </row>
    <row r="666" spans="1:21" ht="15.75" thickBo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38"/>
    </row>
    <row r="667" spans="1:21" ht="15.75" thickBo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38"/>
    </row>
    <row r="668" spans="1:21" ht="15.75" thickBo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38"/>
    </row>
    <row r="669" spans="1:21" ht="15.75" thickBo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38"/>
    </row>
    <row r="670" spans="1:21" ht="15.75" thickBo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38"/>
    </row>
    <row r="671" spans="1:21" ht="15.75" thickBo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38"/>
    </row>
    <row r="672" spans="1:21" ht="15.75" thickBo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38"/>
    </row>
    <row r="673" spans="1:21" ht="15.75" thickBo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38"/>
    </row>
    <row r="674" spans="1:21" ht="15.75" thickBo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38"/>
    </row>
    <row r="675" spans="1:21" ht="15.75" thickBo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38"/>
    </row>
    <row r="676" spans="1:21" ht="15.75" thickBo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38"/>
    </row>
    <row r="677" spans="1:21" ht="15.75" thickBo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38"/>
    </row>
    <row r="678" spans="1:21" ht="15.75" thickBo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38"/>
    </row>
    <row r="679" spans="1:21" ht="15.75" thickBo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38"/>
    </row>
    <row r="680" spans="1:21" ht="15.75" thickBo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38"/>
    </row>
    <row r="681" spans="1:21" ht="15.75" thickBo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38"/>
    </row>
    <row r="682" spans="1:21" ht="15.75" thickBo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38"/>
    </row>
    <row r="683" spans="1:21" ht="15.75" thickBo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38"/>
    </row>
    <row r="684" spans="1:21" ht="15.75" thickBo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38"/>
    </row>
    <row r="685" spans="1:21" ht="15.75" thickBo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38"/>
    </row>
    <row r="686" spans="1:21" ht="15.75" thickBo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38"/>
    </row>
    <row r="687" spans="1:21" ht="15.75" thickBo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38"/>
    </row>
    <row r="688" spans="1:21" ht="15.75" thickBo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38"/>
    </row>
    <row r="689" spans="1:21" ht="15.75" thickBo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38"/>
    </row>
    <row r="690" spans="1:21" ht="15.75" thickBo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38"/>
    </row>
    <row r="691" spans="1:21" ht="15.75" thickBo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38"/>
    </row>
    <row r="692" spans="1:21" ht="15.75" thickBo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38"/>
    </row>
    <row r="693" spans="1:21" ht="15.75" thickBo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38"/>
    </row>
    <row r="694" spans="1:21" ht="15.75" thickBo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38"/>
    </row>
    <row r="695" spans="1:21" ht="15.75" thickBo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38"/>
    </row>
    <row r="696" spans="1:21" ht="15.75" thickBo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38"/>
    </row>
    <row r="697" spans="1:21" ht="15.75" thickBo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38"/>
    </row>
    <row r="698" spans="1:21" ht="15.75" thickBo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38"/>
    </row>
    <row r="699" spans="1:21" ht="15.75" thickBo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38"/>
    </row>
    <row r="700" spans="1:21" ht="15.75" thickBo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38"/>
    </row>
    <row r="701" spans="1:21" ht="15.75" thickBo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38"/>
    </row>
    <row r="702" spans="1:21" ht="15.75" thickBo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38"/>
    </row>
    <row r="703" spans="1:21" ht="15.75" thickBo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38"/>
    </row>
    <row r="704" spans="1:21" ht="15.75" thickBo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38"/>
    </row>
    <row r="705" spans="1:21" ht="15.75" thickBo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38"/>
    </row>
    <row r="706" spans="1:21" ht="15.75" thickBo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38"/>
    </row>
    <row r="707" spans="1:21" ht="15.75" thickBo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38"/>
    </row>
    <row r="708" spans="1:21" ht="15.75" thickBo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38"/>
    </row>
    <row r="709" spans="1:21" ht="15.75" thickBo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38"/>
    </row>
    <row r="710" spans="1:21" ht="15.75" thickBo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38"/>
    </row>
    <row r="711" spans="1:21" ht="15.75" thickBo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38"/>
    </row>
    <row r="712" spans="1:21" ht="15.75" thickBo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38"/>
    </row>
    <row r="713" spans="1:21" ht="15.75" thickBo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38"/>
    </row>
    <row r="714" spans="1:21" ht="15.75" thickBo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38"/>
    </row>
    <row r="715" spans="1:21" ht="15.75" thickBo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38"/>
    </row>
    <row r="716" spans="1:21" ht="15.75" thickBo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38"/>
    </row>
    <row r="717" spans="1:21" ht="15.75" thickBo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38"/>
    </row>
    <row r="718" spans="1:21" ht="15.75" thickBo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38"/>
    </row>
    <row r="719" spans="1:21" ht="15.75" thickBo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38"/>
    </row>
    <row r="720" spans="1:21" ht="15.75" thickBo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38"/>
    </row>
    <row r="721" spans="1:21" ht="15.75" thickBo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38"/>
    </row>
    <row r="722" spans="1:21" ht="15.75" thickBo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38"/>
    </row>
    <row r="723" spans="1:21" ht="15.75" thickBo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38"/>
    </row>
    <row r="724" spans="1:21" ht="15.75" thickBo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38"/>
    </row>
    <row r="725" spans="1:21" ht="15.75" thickBo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38"/>
    </row>
    <row r="726" spans="1:21" ht="15.75" thickBo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38"/>
    </row>
    <row r="727" spans="1:21" ht="15.75" thickBo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38"/>
    </row>
    <row r="728" spans="1:21" ht="15.75" thickBo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38"/>
    </row>
    <row r="729" spans="1:21" ht="15.75" thickBo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38"/>
    </row>
    <row r="730" spans="1:21" ht="15.75" thickBo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38"/>
    </row>
    <row r="731" spans="1:21" ht="15.75" thickBo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38"/>
    </row>
    <row r="732" spans="1:21" ht="15.75" thickBo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38"/>
    </row>
    <row r="733" spans="1:21" ht="15.75" thickBo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38"/>
    </row>
    <row r="734" spans="1:21" ht="15.75" thickBo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38"/>
    </row>
    <row r="735" spans="1:21" ht="15.75" thickBo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38"/>
    </row>
    <row r="736" spans="1:21" ht="15.75" thickBo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38"/>
    </row>
    <row r="737" spans="1:21" ht="15.75" thickBo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38"/>
    </row>
    <row r="738" spans="1:21" ht="15.75" thickBo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38"/>
    </row>
    <row r="739" spans="1:21" ht="15.75" thickBo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38"/>
    </row>
    <row r="740" spans="1:21" ht="15.75" thickBo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38"/>
    </row>
    <row r="741" spans="1:21" ht="15.75" thickBo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38"/>
    </row>
    <row r="742" spans="1:21" ht="15.75" thickBo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38"/>
    </row>
    <row r="743" spans="1:21" ht="15.75" thickBo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38"/>
    </row>
    <row r="744" spans="1:21" ht="15.75" thickBo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38"/>
    </row>
    <row r="745" spans="1:21" ht="15.75" thickBo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38"/>
    </row>
    <row r="746" spans="1:21" ht="15.75" thickBo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38"/>
    </row>
    <row r="747" spans="1:21" ht="15.75" thickBo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38"/>
    </row>
    <row r="748" spans="1:21" ht="15.75" thickBo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38"/>
    </row>
    <row r="749" spans="1:21" ht="15.75" thickBo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38"/>
    </row>
    <row r="750" spans="1:21" ht="15.75" thickBo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38"/>
    </row>
    <row r="751" spans="1:21" ht="15.75" thickBo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38"/>
    </row>
    <row r="752" spans="1:21" ht="15.75" thickBo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38"/>
    </row>
    <row r="753" spans="1:21" ht="15.75" thickBo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38"/>
    </row>
    <row r="754" spans="1:21" ht="15.75" thickBo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38"/>
    </row>
    <row r="755" spans="1:21" ht="15.75" thickBo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38"/>
    </row>
    <row r="756" spans="1:21" ht="15.75" thickBo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38"/>
    </row>
    <row r="757" spans="1:21" ht="15.75" thickBo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38"/>
    </row>
    <row r="758" spans="1:21" ht="15.75" thickBo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38"/>
    </row>
    <row r="759" spans="1:21" ht="15.75" thickBo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38"/>
    </row>
    <row r="760" spans="1:21" ht="15.75" thickBo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38"/>
    </row>
    <row r="761" spans="1:21" ht="15.75" thickBo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38"/>
    </row>
    <row r="762" spans="1:21" ht="15.75" thickBo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38"/>
    </row>
    <row r="763" spans="1:21" ht="15.75" thickBo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38"/>
    </row>
    <row r="764" spans="1:21" ht="15.75" thickBo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38"/>
    </row>
    <row r="765" spans="1:21" ht="15.75" thickBo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38"/>
    </row>
    <row r="766" spans="1:21" ht="15.75" thickBo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38"/>
    </row>
    <row r="767" spans="1:21" ht="15.75" thickBo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38"/>
    </row>
    <row r="768" spans="1:21" ht="15.75" thickBo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38"/>
    </row>
    <row r="769" spans="1:21" ht="15.75" thickBo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38"/>
    </row>
    <row r="770" spans="1:21" ht="15.75" thickBo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38"/>
    </row>
    <row r="771" spans="1:21" ht="15.75" thickBo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38"/>
    </row>
    <row r="772" spans="1:21" ht="15.75" thickBo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38"/>
    </row>
    <row r="773" spans="1:21" ht="15.75" thickBo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38"/>
    </row>
    <row r="774" spans="1:21" ht="15.75" thickBo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38"/>
    </row>
    <row r="775" spans="1:21" ht="15.75" thickBo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38"/>
    </row>
    <row r="776" spans="1:21" ht="15.75" thickBo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38"/>
    </row>
    <row r="777" spans="1:21" ht="15.75" thickBo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38"/>
    </row>
    <row r="778" spans="1:21" ht="15.75" thickBo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38"/>
    </row>
    <row r="779" spans="1:21" ht="15.75" thickBo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38"/>
    </row>
    <row r="780" spans="1:21" ht="15.75" thickBo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38"/>
    </row>
    <row r="781" spans="1:21" ht="15.75" thickBo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38"/>
    </row>
    <row r="782" spans="1:21" ht="15.75" thickBo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38"/>
    </row>
    <row r="783" spans="1:21" ht="15.75" thickBo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38"/>
    </row>
    <row r="784" spans="1:21" ht="15.75" thickBo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38"/>
    </row>
    <row r="785" spans="1:21" ht="15.75" thickBo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38"/>
    </row>
    <row r="786" spans="1:21" ht="15.75" thickBo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38"/>
    </row>
    <row r="787" spans="1:21" ht="15.75" thickBo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38"/>
    </row>
    <row r="788" spans="1:21" ht="15.75" thickBo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38"/>
    </row>
    <row r="789" spans="1:21" ht="15.75" thickBo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38"/>
    </row>
    <row r="790" spans="1:21" ht="15.75" thickBo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38"/>
    </row>
    <row r="791" spans="1:21" ht="15.75" thickBo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38"/>
    </row>
    <row r="792" spans="1:21" ht="15.75" thickBo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38"/>
    </row>
    <row r="793" spans="1:21" ht="15.75" thickBo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38"/>
    </row>
    <row r="794" spans="1:21" ht="15.75" thickBo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38"/>
    </row>
    <row r="795" spans="1:21" ht="15.75" thickBo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38"/>
    </row>
    <row r="796" spans="1:21" ht="15.75" thickBo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38"/>
    </row>
    <row r="797" spans="1:21" ht="15.75" thickBo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38"/>
    </row>
    <row r="798" spans="1:21" ht="15.75" thickBo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38"/>
    </row>
    <row r="799" spans="1:21" ht="15.75" thickBo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38"/>
    </row>
    <row r="800" spans="1:21" ht="15.75" thickBo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38"/>
    </row>
    <row r="801" spans="1:21" ht="15.75" thickBo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38"/>
    </row>
    <row r="802" spans="1:21" ht="15.75" thickBo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38"/>
    </row>
    <row r="803" spans="1:21" ht="15.75" thickBo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38"/>
    </row>
    <row r="804" spans="1:21" ht="15.75" thickBo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38"/>
    </row>
    <row r="805" spans="1:21" ht="15.75" thickBo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38"/>
    </row>
    <row r="806" spans="1:21" ht="15.75" thickBo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38"/>
    </row>
    <row r="807" spans="1:21" ht="15.75" thickBo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38"/>
    </row>
    <row r="808" spans="1:21" ht="15.75" thickBo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38"/>
    </row>
    <row r="809" spans="1:21" ht="15.75" thickBo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38"/>
    </row>
    <row r="810" spans="1:21" ht="15.75" thickBo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38"/>
    </row>
    <row r="811" spans="1:21" ht="15.75" thickBo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38"/>
    </row>
    <row r="812" spans="1:21" ht="15.75" thickBo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38"/>
    </row>
    <row r="813" spans="1:21" ht="15.75" thickBo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38"/>
    </row>
    <row r="814" spans="1:21" ht="15.75" thickBo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38"/>
    </row>
    <row r="815" spans="1:21" ht="15.75" thickBo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38"/>
    </row>
    <row r="816" spans="1:21" ht="15.75" thickBo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38"/>
    </row>
    <row r="817" spans="1:21" ht="15.75" thickBo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38"/>
    </row>
    <row r="818" spans="1:21" ht="15.75" thickBo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38"/>
    </row>
    <row r="819" spans="1:21" ht="15.75" thickBo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38"/>
    </row>
    <row r="820" spans="1:21" ht="15.75" thickBo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38"/>
    </row>
    <row r="821" spans="1:21" ht="15.75" thickBo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38"/>
    </row>
    <row r="822" spans="1:21" ht="15.75" thickBo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38"/>
    </row>
    <row r="823" spans="1:21" ht="15.75" thickBo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38"/>
    </row>
    <row r="824" spans="1:21" ht="15.75" thickBo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38"/>
    </row>
    <row r="825" spans="1:21" ht="15.75" thickBo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38"/>
    </row>
    <row r="826" spans="1:21" ht="15.75" thickBo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38"/>
    </row>
    <row r="827" spans="1:21" ht="15.75" thickBo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38"/>
    </row>
    <row r="828" spans="1:21" ht="15.75" thickBo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38"/>
    </row>
    <row r="829" spans="1:21" ht="15.75" thickBo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38"/>
    </row>
    <row r="830" spans="1:21" ht="15.75" thickBo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38"/>
    </row>
    <row r="831" spans="1:21" ht="15.75" thickBo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38"/>
    </row>
    <row r="832" spans="1:21" ht="15.75" thickBo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38"/>
    </row>
    <row r="833" spans="1:21" ht="15.75" thickBo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38"/>
    </row>
    <row r="834" spans="1:21" ht="15.75" thickBo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38"/>
    </row>
    <row r="835" spans="1:21" ht="15.75" thickBo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38"/>
    </row>
    <row r="836" spans="1:21" ht="15.75" thickBo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38"/>
    </row>
    <row r="837" spans="1:21" ht="15.75" thickBo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38"/>
    </row>
    <row r="838" spans="1:21" ht="15.75" thickBo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38"/>
    </row>
    <row r="839" spans="1:21" ht="15.75" thickBo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38"/>
    </row>
    <row r="840" spans="1:21" ht="15.75" thickBo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38"/>
    </row>
    <row r="841" spans="1:21" ht="15.75" thickBo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38"/>
    </row>
    <row r="842" spans="1:21" ht="15.75" thickBo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38"/>
    </row>
    <row r="843" spans="1:21" ht="15.75" thickBo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38"/>
    </row>
    <row r="844" spans="1:21" ht="15.75" thickBo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38"/>
    </row>
    <row r="845" spans="1:21" ht="15.75" thickBo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38"/>
    </row>
    <row r="846" spans="1:21" ht="15.75" thickBo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38"/>
    </row>
    <row r="847" spans="1:21" ht="15.75" thickBo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38"/>
    </row>
    <row r="848" spans="1:21" ht="15.75" thickBo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38"/>
    </row>
    <row r="849" spans="1:21" ht="15.75" thickBo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38"/>
    </row>
    <row r="850" spans="1:21" ht="15.75" thickBo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38"/>
    </row>
    <row r="851" spans="1:21" ht="15.75" thickBo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38"/>
    </row>
    <row r="852" spans="1:21" ht="15.75" thickBo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38"/>
    </row>
    <row r="853" spans="1:21" ht="15.75" thickBo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38"/>
    </row>
    <row r="854" spans="1:21" ht="15.75" thickBo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38"/>
    </row>
    <row r="855" spans="1:21" ht="15.75" thickBo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38"/>
    </row>
    <row r="856" spans="1:21" ht="15.75" thickBo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38"/>
    </row>
    <row r="857" spans="1:21" ht="15.75" thickBo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38"/>
    </row>
    <row r="858" spans="1:21" ht="15.75" thickBo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38"/>
    </row>
    <row r="859" spans="1:21" ht="15.75" thickBo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38"/>
    </row>
    <row r="860" spans="1:21" ht="15.75" thickBo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38"/>
    </row>
    <row r="861" spans="1:21" ht="15.75" thickBo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38"/>
    </row>
    <row r="862" spans="1:21" ht="15.75" thickBo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38"/>
    </row>
    <row r="863" spans="1:21" ht="15.75" thickBo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38"/>
    </row>
    <row r="864" spans="1:21" ht="15.75" thickBo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38"/>
    </row>
    <row r="865" spans="1:21" ht="15.75" thickBo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38"/>
    </row>
    <row r="866" spans="1:21" ht="15.75" thickBo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38"/>
    </row>
    <row r="867" spans="1:21" ht="15.75" thickBo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38"/>
    </row>
    <row r="868" spans="1:21" ht="15.75" thickBo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38"/>
    </row>
    <row r="869" spans="1:21" ht="15.75" thickBo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38"/>
    </row>
    <row r="870" spans="1:21" ht="15.75" thickBo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38"/>
    </row>
    <row r="871" spans="1:21" ht="15.75" thickBo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38"/>
    </row>
    <row r="872" spans="1:21" ht="15.75" thickBo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38"/>
    </row>
    <row r="873" spans="1:21" ht="15.75" thickBo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38"/>
    </row>
    <row r="874" spans="1:21" ht="15.75" thickBo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38"/>
    </row>
    <row r="875" spans="1:21" ht="15.75" thickBo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38"/>
    </row>
    <row r="876" spans="1:21" ht="15.75" thickBo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38"/>
    </row>
    <row r="877" spans="1:21" ht="15.75" thickBo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38"/>
    </row>
    <row r="878" spans="1:21" ht="15.75" thickBo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38"/>
    </row>
    <row r="879" spans="1:21" ht="15.75" thickBo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38"/>
    </row>
    <row r="880" spans="1:21" ht="15.75" thickBo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38"/>
    </row>
    <row r="881" spans="1:21" ht="15.75" thickBo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38"/>
    </row>
    <row r="882" spans="1:21" ht="15.75" thickBo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38"/>
    </row>
    <row r="883" spans="1:21" ht="15.75" thickBo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38"/>
    </row>
    <row r="884" spans="1:21" ht="15.75" thickBo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38"/>
    </row>
    <row r="885" spans="1:21" ht="15.75" thickBo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38"/>
    </row>
    <row r="886" spans="1:21" ht="15.75" thickBo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38"/>
    </row>
    <row r="887" spans="1:21" ht="15.75" thickBo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38"/>
    </row>
    <row r="888" spans="1:21" ht="15.75" thickBo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38"/>
    </row>
    <row r="889" spans="1:21" ht="15.75" thickBo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38"/>
    </row>
    <row r="890" spans="1:21" ht="15.75" thickBo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38"/>
    </row>
    <row r="891" spans="1:21" ht="15.75" thickBo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38"/>
    </row>
    <row r="892" spans="1:21" ht="15.75" thickBo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38"/>
    </row>
    <row r="893" spans="1:21" ht="15.75" thickBo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38"/>
    </row>
    <row r="894" spans="1:21" ht="15.75" thickBo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38"/>
    </row>
    <row r="895" spans="1:21" ht="15.75" thickBo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38"/>
    </row>
    <row r="896" spans="1:21" ht="15.75" thickBo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38"/>
    </row>
    <row r="897" spans="1:21" ht="15.75" thickBo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38"/>
    </row>
    <row r="898" spans="1:21" ht="15.75" thickBo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38"/>
    </row>
    <row r="899" spans="1:21" ht="15.75" thickBo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38"/>
    </row>
    <row r="900" spans="1:21" ht="15.75" thickBo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38"/>
    </row>
    <row r="901" spans="1:21" ht="15.75" thickBo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38"/>
    </row>
    <row r="902" spans="1:21" ht="15.75" thickBo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38"/>
    </row>
    <row r="903" spans="1:21" ht="15.75" thickBo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38"/>
    </row>
    <row r="904" spans="1:21" ht="15.75" thickBo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38"/>
    </row>
    <row r="905" spans="1:21" ht="15.75" thickBo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38"/>
    </row>
    <row r="906" spans="1:21" ht="15.75" thickBo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38"/>
    </row>
    <row r="907" spans="1:21" ht="15.75" thickBo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38"/>
    </row>
    <row r="908" spans="1:21" ht="15.75" thickBo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38"/>
    </row>
    <row r="909" spans="1:21" ht="15.75" thickBo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38"/>
    </row>
    <row r="910" spans="1:21" ht="15.75" thickBo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38"/>
    </row>
    <row r="911" spans="1:21" ht="15.75" thickBo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38"/>
    </row>
    <row r="912" spans="1:21" ht="15.75" thickBo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38"/>
    </row>
    <row r="913" spans="1:21" ht="15.75" thickBo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38"/>
    </row>
    <row r="914" spans="1:21" ht="15.75" thickBo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38"/>
    </row>
    <row r="915" spans="1:21" ht="15.75" thickBo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38"/>
    </row>
    <row r="916" spans="1:21" ht="15.75" thickBo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38"/>
    </row>
    <row r="917" spans="1:21" ht="15.75" thickBo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38"/>
    </row>
    <row r="918" spans="1:21" ht="15.75" thickBo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38"/>
    </row>
    <row r="919" spans="1:21" ht="15.75" thickBo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38"/>
    </row>
    <row r="920" spans="1:21" ht="15.75" thickBo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38"/>
    </row>
    <row r="921" spans="1:21" ht="15.75" thickBo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38"/>
    </row>
    <row r="922" spans="1:21" ht="15.75" thickBo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38"/>
    </row>
    <row r="923" spans="1:21" ht="15.75" thickBo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38"/>
    </row>
    <row r="924" spans="1:21" ht="15.75" thickBo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38"/>
    </row>
    <row r="925" spans="1:21" ht="15.75" thickBo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38"/>
    </row>
    <row r="926" spans="1:21" ht="15.75" thickBo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38"/>
    </row>
    <row r="927" spans="1:21" ht="15.75" thickBo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38"/>
    </row>
    <row r="928" spans="1:21" ht="15.75" thickBo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38"/>
    </row>
    <row r="929" spans="1:21" ht="15.75" thickBo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38"/>
    </row>
    <row r="930" spans="1:21" ht="15.75" thickBo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38"/>
    </row>
    <row r="931" spans="1:21" ht="15.75" thickBo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38"/>
    </row>
    <row r="932" spans="1:21" ht="15.75" thickBo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38"/>
    </row>
    <row r="933" spans="1:21" ht="15.75" thickBo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38"/>
    </row>
    <row r="934" spans="1:21" ht="15.75" thickBo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38"/>
    </row>
    <row r="935" spans="1:21" ht="15.75" thickBo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38"/>
    </row>
    <row r="936" spans="1:21" ht="15.75" thickBo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38"/>
    </row>
    <row r="937" spans="1:21" ht="15.75" thickBo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38"/>
    </row>
    <row r="938" spans="1:21" ht="15.75" thickBo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38"/>
    </row>
    <row r="939" spans="1:21" ht="15.75" thickBo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38"/>
    </row>
    <row r="940" spans="1:21" ht="15.75" thickBo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38"/>
    </row>
    <row r="941" spans="1:21" ht="15.75" thickBo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38"/>
    </row>
    <row r="942" spans="1:21" ht="15.75" thickBo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38"/>
    </row>
    <row r="943" spans="1:21" ht="15.75" thickBo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38"/>
    </row>
    <row r="944" spans="1:21" ht="15.75" thickBo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38"/>
    </row>
    <row r="945" spans="1:21" ht="15.75" thickBo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38"/>
    </row>
    <row r="946" spans="1:21" ht="15.75" thickBo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38"/>
    </row>
    <row r="947" spans="1:21" ht="15.75" thickBo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38"/>
    </row>
    <row r="948" spans="1:21" ht="15.75" thickBo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38"/>
    </row>
    <row r="949" spans="1:21" ht="15.75" thickBo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38"/>
    </row>
    <row r="950" spans="1:21" ht="15.75" thickBo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38"/>
    </row>
    <row r="951" spans="1:21" ht="15.75" thickBo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38"/>
    </row>
    <row r="952" spans="1:21" ht="15.75" thickBo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38"/>
    </row>
    <row r="953" spans="1:21" ht="15.75" thickBo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38"/>
    </row>
    <row r="954" spans="1:21" ht="15.75" thickBo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38"/>
    </row>
    <row r="955" spans="1:21" ht="15.75" thickBo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38"/>
    </row>
    <row r="956" spans="1:21" ht="15.75" thickBo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38"/>
    </row>
    <row r="957" spans="1:21" ht="15.75" thickBo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38"/>
    </row>
    <row r="958" spans="1:21" ht="15.75" thickBo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38"/>
    </row>
    <row r="959" spans="1:21" ht="15.75" thickBo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38"/>
    </row>
    <row r="960" spans="1:21" ht="15.75" thickBo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38"/>
    </row>
    <row r="961" spans="1:21" ht="15.75" thickBo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38"/>
    </row>
    <row r="962" spans="1:21" ht="15.75" thickBo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38"/>
    </row>
    <row r="963" spans="1:21" ht="15.75" thickBo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38"/>
    </row>
    <row r="964" spans="1:21" ht="15.75" thickBo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38"/>
    </row>
    <row r="965" spans="1:21" ht="15.75" thickBo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38"/>
    </row>
    <row r="966" spans="1:21" ht="15.75" thickBo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38"/>
    </row>
    <row r="967" spans="1:21" ht="15.75" thickBo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38"/>
    </row>
    <row r="968" spans="1:21" ht="15.75" thickBo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38"/>
    </row>
    <row r="969" spans="1:21" ht="15.75" thickBo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38"/>
    </row>
    <row r="970" spans="1:21" ht="15.75" thickBo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38"/>
    </row>
    <row r="971" spans="1:21" ht="15.75" thickBo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38"/>
    </row>
    <row r="972" spans="1:21" ht="15.75" thickBo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38"/>
    </row>
    <row r="973" spans="1:21" ht="15.75" thickBo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38"/>
    </row>
    <row r="974" spans="1:21" ht="15.75" thickBo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38"/>
    </row>
    <row r="975" spans="1:21" ht="15.75" thickBo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38"/>
    </row>
    <row r="976" spans="1:21" ht="15.75" thickBo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38"/>
    </row>
    <row r="977" spans="1:21" ht="15.75" thickBo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38"/>
    </row>
    <row r="978" spans="1:21" ht="15.75" thickBo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38"/>
    </row>
    <row r="979" spans="1:21" ht="15.75" thickBo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38"/>
    </row>
    <row r="980" spans="1:21" ht="15.75" thickBo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38"/>
    </row>
    <row r="981" spans="1:21" ht="15.75" thickBo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38"/>
    </row>
    <row r="982" spans="1:21" ht="15.75" thickBo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38"/>
    </row>
    <row r="983" spans="1:21" ht="15.75" thickBo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38"/>
    </row>
    <row r="984" spans="1:21" ht="15.75" thickBo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38"/>
    </row>
    <row r="985" spans="1:21" ht="15.75" thickBo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38"/>
    </row>
    <row r="986" spans="1:21" ht="15.75" thickBo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38"/>
    </row>
    <row r="987" spans="1:21" ht="15.75" thickBo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38"/>
    </row>
    <row r="988" spans="1:21" ht="15.75" thickBo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38"/>
    </row>
    <row r="989" spans="1:21" ht="15.75" thickBo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38"/>
    </row>
    <row r="990" spans="1:21" ht="15.75" thickBo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38"/>
    </row>
    <row r="991" spans="1:21" ht="15.75" thickBo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38"/>
    </row>
    <row r="992" spans="1:21" ht="15.75" thickBo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38"/>
    </row>
    <row r="993" spans="1:21" ht="15.75" thickBo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38"/>
    </row>
    <row r="994" spans="1:21" ht="15.75" thickBo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38"/>
    </row>
    <row r="995" spans="1:21" ht="15.75" thickBo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38"/>
    </row>
    <row r="996" spans="1:21" ht="15.75" thickBo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38"/>
    </row>
    <row r="997" spans="1:21" ht="15.75" thickBo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38"/>
    </row>
    <row r="998" spans="1:21" ht="15.75" thickBo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38"/>
    </row>
    <row r="999" spans="1:21" ht="15.75" thickBo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38"/>
    </row>
    <row r="1000" spans="1:21" ht="15.75" thickBo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38"/>
    </row>
  </sheetData>
  <autoFilter ref="A1:AY10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999"/>
  <sheetViews>
    <sheetView tabSelected="1" workbookViewId="0">
      <pane xSplit="11" ySplit="1" topLeftCell="L2" activePane="bottomRight" state="frozenSplit"/>
      <selection pane="topRight" activeCell="O16" sqref="O16"/>
      <selection pane="bottomLeft" activeCell="A35" sqref="A35"/>
      <selection pane="bottomRight" activeCell="G2" sqref="F2:J101"/>
    </sheetView>
  </sheetViews>
  <sheetFormatPr defaultRowHeight="15"/>
  <cols>
    <col min="1" max="1" width="10.140625" bestFit="1" customWidth="1"/>
    <col min="2" max="2" width="14.5703125" bestFit="1" customWidth="1"/>
    <col min="5" max="5" width="9.28515625" bestFit="1" customWidth="1"/>
    <col min="21" max="22" width="9.140625" style="36"/>
    <col min="23" max="23" width="12" style="36" bestFit="1" customWidth="1"/>
    <col min="24" max="24" width="11.7109375" style="36" bestFit="1" customWidth="1"/>
    <col min="32" max="32" width="12.42578125" bestFit="1" customWidth="1"/>
    <col min="33" max="33" width="10.140625" bestFit="1" customWidth="1"/>
    <col min="35" max="35" width="9.85546875" bestFit="1" customWidth="1"/>
    <col min="36" max="36" width="80.28515625" style="17" bestFit="1" customWidth="1"/>
  </cols>
  <sheetData>
    <row r="1" spans="1:51" s="15" customFormat="1" ht="27" thickBot="1">
      <c r="A1" s="11" t="s">
        <v>219</v>
      </c>
      <c r="B1" s="11" t="s">
        <v>218</v>
      </c>
      <c r="C1" s="11" t="s">
        <v>138</v>
      </c>
      <c r="D1" s="11" t="s">
        <v>139</v>
      </c>
      <c r="E1" s="11" t="s">
        <v>140</v>
      </c>
      <c r="F1" s="11" t="s">
        <v>16</v>
      </c>
      <c r="G1" s="11" t="s">
        <v>1</v>
      </c>
      <c r="H1" s="11" t="s">
        <v>141</v>
      </c>
      <c r="I1" s="11" t="s">
        <v>17</v>
      </c>
      <c r="J1" s="11" t="s">
        <v>18</v>
      </c>
      <c r="K1" s="11" t="s">
        <v>142</v>
      </c>
      <c r="L1" s="11"/>
      <c r="M1" s="11"/>
      <c r="N1" s="11" t="s">
        <v>143</v>
      </c>
      <c r="O1" s="11" t="s">
        <v>144</v>
      </c>
      <c r="P1" s="11"/>
      <c r="Q1" s="11" t="s">
        <v>16</v>
      </c>
      <c r="R1" s="11" t="s">
        <v>1</v>
      </c>
      <c r="S1" s="11" t="s">
        <v>17</v>
      </c>
      <c r="T1" s="11" t="s">
        <v>18</v>
      </c>
      <c r="U1" s="34" t="s">
        <v>19</v>
      </c>
      <c r="V1" s="34" t="s">
        <v>2</v>
      </c>
      <c r="W1" s="34" t="s">
        <v>3</v>
      </c>
      <c r="X1" s="34" t="s">
        <v>25</v>
      </c>
      <c r="Y1" s="14" t="s">
        <v>14</v>
      </c>
      <c r="Z1" s="14" t="s">
        <v>12</v>
      </c>
      <c r="AA1" s="14" t="s">
        <v>6</v>
      </c>
      <c r="AB1" s="14" t="s">
        <v>8</v>
      </c>
      <c r="AC1" s="14" t="s">
        <v>5</v>
      </c>
      <c r="AD1" s="14" t="s">
        <v>11</v>
      </c>
      <c r="AE1" s="14" t="s">
        <v>9</v>
      </c>
      <c r="AF1" s="14" t="s">
        <v>10</v>
      </c>
      <c r="AG1" s="14" t="s">
        <v>39</v>
      </c>
      <c r="AH1" s="14" t="s">
        <v>5</v>
      </c>
      <c r="AI1" s="14" t="s">
        <v>11</v>
      </c>
      <c r="AJ1" s="16" t="s">
        <v>165</v>
      </c>
      <c r="AK1" s="13" t="s">
        <v>19</v>
      </c>
      <c r="AL1" s="14" t="s">
        <v>2</v>
      </c>
      <c r="AM1" s="14" t="s">
        <v>3</v>
      </c>
      <c r="AN1" s="14" t="s">
        <v>25</v>
      </c>
      <c r="AO1" s="14" t="s">
        <v>12</v>
      </c>
      <c r="AP1" s="14" t="s">
        <v>6</v>
      </c>
      <c r="AQ1" s="14" t="s">
        <v>8</v>
      </c>
      <c r="AR1" s="14" t="s">
        <v>5</v>
      </c>
      <c r="AS1" s="14" t="s">
        <v>11</v>
      </c>
      <c r="AT1" s="14" t="s">
        <v>9</v>
      </c>
      <c r="AU1" s="14" t="s">
        <v>10</v>
      </c>
      <c r="AV1" s="14" t="s">
        <v>39</v>
      </c>
      <c r="AW1" s="14" t="s">
        <v>5</v>
      </c>
      <c r="AX1" s="14" t="s">
        <v>11</v>
      </c>
      <c r="AY1" s="14" t="s">
        <v>165</v>
      </c>
    </row>
    <row r="2" spans="1:51" s="32" customFormat="1" ht="15.75" thickBot="1">
      <c r="A2" s="29">
        <v>45579</v>
      </c>
      <c r="B2" s="30" t="s">
        <v>145</v>
      </c>
      <c r="C2" s="31">
        <v>972</v>
      </c>
      <c r="D2" s="31">
        <v>5</v>
      </c>
      <c r="E2" s="30">
        <v>3</v>
      </c>
      <c r="F2" s="31">
        <v>514.54999999999995</v>
      </c>
      <c r="G2" s="31">
        <v>523.9</v>
      </c>
      <c r="H2" s="31">
        <v>533.70000000000005</v>
      </c>
      <c r="I2" s="31">
        <v>532.95000000000005</v>
      </c>
      <c r="J2" s="31">
        <v>542.85</v>
      </c>
      <c r="K2" s="31"/>
      <c r="L2" s="31"/>
      <c r="M2" s="31"/>
      <c r="N2" s="31">
        <v>536.70000000000005</v>
      </c>
      <c r="O2" s="31">
        <v>527.70000000000005</v>
      </c>
      <c r="P2" s="31"/>
      <c r="Q2" s="30"/>
      <c r="R2" s="30"/>
      <c r="S2" s="30" t="s">
        <v>146</v>
      </c>
      <c r="T2" s="30"/>
      <c r="U2" s="48"/>
      <c r="V2" s="49"/>
      <c r="W2" s="48"/>
      <c r="X2" s="49"/>
      <c r="AG2" s="50" t="e">
        <f>AF2/AE2</f>
        <v>#DIV/0!</v>
      </c>
      <c r="AH2" s="32" t="e">
        <f>IF(OR(U2="C1",U2="C2"),HLOOKUP(U2,$E$1:J2,ROW(),FALSE)+D2,HLOOKUP(U2,$E$1:J2,ROW(),FALSE)-D2)</f>
        <v>#N/A</v>
      </c>
      <c r="AI2" s="32" t="e">
        <f>IF(OR(U2="C1",U2="C2"),HLOOKUP(U2,$F$1:J2,ROW(),FALSE)-D2,HLOOKUP(U2,$E$1:J2,ROW(),FALSE)+D2)</f>
        <v>#N/A</v>
      </c>
      <c r="AJ2" s="33"/>
      <c r="AK2" s="32" t="s">
        <v>18</v>
      </c>
      <c r="AL2" s="51">
        <v>0.48402777777777778</v>
      </c>
      <c r="AM2" s="32" t="s">
        <v>5</v>
      </c>
      <c r="AN2" s="51">
        <v>0.52152777777777781</v>
      </c>
      <c r="AO2" s="32">
        <v>125</v>
      </c>
      <c r="AP2" s="32" t="s">
        <v>21</v>
      </c>
      <c r="AQ2" s="32">
        <v>284</v>
      </c>
      <c r="AR2" s="32">
        <v>311</v>
      </c>
      <c r="AT2" s="32">
        <f>AO2*AQ2</f>
        <v>35500</v>
      </c>
      <c r="AU2" s="32">
        <f>IF(AM2="TARGET",(AO2*AR2)-AT2,(AS2*AO2)-AT2)</f>
        <v>3375</v>
      </c>
      <c r="AV2" s="50" t="e">
        <f>AF2/AE2</f>
        <v>#DIV/0!</v>
      </c>
      <c r="AW2" s="32">
        <f>IF(OR(AK2="C1",AK2="C2"),HLOOKUP(AK2,$E$1:J2,ROW(),FALSE)+D2,HLOOKUP(AK2,$E$1:J2,ROW(),FALSE)-D2)</f>
        <v>537.85</v>
      </c>
      <c r="AX2" s="32">
        <f>IF(OR(AK2="C1",AK2="C2"),HLOOKUP(AK2,$F$1:J2,ROW(),FALSE)-D2,HLOOKUP(AK2,$E$1:J2,ROW(),FALSE)+D2)</f>
        <v>547.85</v>
      </c>
    </row>
    <row r="3" spans="1:51" s="32" customFormat="1" ht="15.75" thickBot="1">
      <c r="A3" s="29">
        <v>45579</v>
      </c>
      <c r="B3" s="30" t="s">
        <v>147</v>
      </c>
      <c r="C3" s="31">
        <v>1406</v>
      </c>
      <c r="D3" s="31">
        <v>50</v>
      </c>
      <c r="E3" s="31"/>
      <c r="F3" s="30">
        <v>8444.0499999999993</v>
      </c>
      <c r="G3" s="31">
        <v>8536.5</v>
      </c>
      <c r="H3" s="31">
        <v>8562</v>
      </c>
      <c r="I3" s="31">
        <v>8634.4500000000007</v>
      </c>
      <c r="J3" s="31">
        <v>8737.4</v>
      </c>
      <c r="K3" s="31">
        <v>7</v>
      </c>
      <c r="L3" s="31"/>
      <c r="M3" s="31"/>
      <c r="N3" s="31">
        <v>8689</v>
      </c>
      <c r="O3" s="31">
        <v>8539.25</v>
      </c>
      <c r="P3" s="31"/>
      <c r="Q3" s="30"/>
      <c r="R3" s="30"/>
      <c r="S3" s="30" t="s">
        <v>146</v>
      </c>
      <c r="T3" s="30"/>
      <c r="U3" s="48"/>
      <c r="V3" s="49"/>
      <c r="W3" s="48"/>
      <c r="X3" s="49"/>
      <c r="AG3" s="50"/>
      <c r="AH3" s="32" t="e">
        <f>IF(OR(U3="C1",U3="C2"),HLOOKUP(U3,$E$1:J3,ROW(),FALSE)+D3,HLOOKUP(U3,$E$1:J3,ROW(),FALSE)-D3)</f>
        <v>#N/A</v>
      </c>
      <c r="AI3" s="32" t="e">
        <f>IF(OR(U3="C1",U3="C2"),HLOOKUP(U3,$F$1:J3,ROW(),FALSE)-D3,HLOOKUP(U3,$E$1:J3,ROW(),FALSE)+D3)</f>
        <v>#N/A</v>
      </c>
      <c r="AJ3" s="33"/>
    </row>
    <row r="4" spans="1:51" s="32" customFormat="1" ht="15.75" thickBot="1">
      <c r="A4" s="29">
        <v>45579</v>
      </c>
      <c r="B4" s="30" t="s">
        <v>148</v>
      </c>
      <c r="C4" s="31">
        <v>383</v>
      </c>
      <c r="D4" s="31">
        <v>125</v>
      </c>
      <c r="E4" s="31">
        <v>3</v>
      </c>
      <c r="F4" s="31">
        <v>28658.35</v>
      </c>
      <c r="G4" s="31">
        <v>28750.55</v>
      </c>
      <c r="H4" s="31">
        <v>28761.1</v>
      </c>
      <c r="I4" s="31">
        <v>28949.45</v>
      </c>
      <c r="J4" s="31">
        <v>29411.55</v>
      </c>
      <c r="K4" s="30">
        <v>4</v>
      </c>
      <c r="L4" s="30"/>
      <c r="M4" s="30"/>
      <c r="N4" s="31">
        <v>29149.9</v>
      </c>
      <c r="O4" s="31">
        <v>28645.1</v>
      </c>
      <c r="P4" s="31"/>
      <c r="Q4" s="30" t="s">
        <v>146</v>
      </c>
      <c r="R4" s="30" t="s">
        <v>146</v>
      </c>
      <c r="S4" s="30" t="s">
        <v>146</v>
      </c>
      <c r="T4" s="30"/>
      <c r="U4" s="48"/>
      <c r="V4" s="49"/>
      <c r="W4" s="48"/>
      <c r="X4" s="49"/>
      <c r="AG4" s="50" t="e">
        <f>AF4/AE4</f>
        <v>#DIV/0!</v>
      </c>
      <c r="AH4" s="32" t="e">
        <f>IF(OR(U4="C1",U4="C2"),HLOOKUP(U4,$E$1:J4,ROW(),FALSE)+D4,HLOOKUP(U4,$E$1:J4,ROW(),FALSE)-D4)</f>
        <v>#N/A</v>
      </c>
      <c r="AI4" s="32" t="e">
        <f>IF(OR(U4="C1",U4="C2"),HLOOKUP(U4,$F$1:J4,ROW(),FALSE)-D4,HLOOKUP(U4,$E$1:J4,ROW(),FALSE)+D4)</f>
        <v>#N/A</v>
      </c>
      <c r="AJ4" s="33"/>
    </row>
    <row r="5" spans="1:51" s="32" customFormat="1" ht="15.75" thickBot="1">
      <c r="A5" s="29">
        <v>45579</v>
      </c>
      <c r="B5" s="30" t="s">
        <v>149</v>
      </c>
      <c r="C5" s="31">
        <v>862</v>
      </c>
      <c r="D5" s="31">
        <v>125</v>
      </c>
      <c r="E5" s="31">
        <v>5</v>
      </c>
      <c r="F5" s="31">
        <v>218.1</v>
      </c>
      <c r="G5" s="31">
        <v>22045</v>
      </c>
      <c r="H5" s="31" t="s">
        <v>196</v>
      </c>
      <c r="I5" s="31">
        <v>223.15</v>
      </c>
      <c r="J5" s="31">
        <v>22585</v>
      </c>
      <c r="K5" s="30"/>
      <c r="L5" s="30"/>
      <c r="M5" s="30"/>
      <c r="N5" s="31">
        <v>225.65</v>
      </c>
      <c r="O5" s="31">
        <v>220.51</v>
      </c>
      <c r="P5" s="31"/>
      <c r="Q5" s="30"/>
      <c r="R5" s="30"/>
      <c r="S5" s="30" t="s">
        <v>146</v>
      </c>
      <c r="T5" s="30"/>
      <c r="U5" s="48"/>
      <c r="V5" s="49"/>
      <c r="W5" s="48"/>
      <c r="X5" s="49"/>
      <c r="AG5" s="50" t="e">
        <f>AF5/AE5</f>
        <v>#DIV/0!</v>
      </c>
      <c r="AH5" s="32" t="e">
        <f>IF(OR(U5="C1",U5="C2"),HLOOKUP(U5,$E$1:J5,ROW(),FALSE)+D5,HLOOKUP(U5,$E$1:J5,ROW(),FALSE)-D5)</f>
        <v>#N/A</v>
      </c>
      <c r="AI5" s="32" t="e">
        <f>IF(OR(U5="C1",U5="C2"),HLOOKUP(U5,$F$1:J5,ROW(),FALSE)-D5,HLOOKUP(U5,$E$1:J5,ROW(),FALSE)+D5)</f>
        <v>#N/A</v>
      </c>
      <c r="AJ5" s="33"/>
    </row>
    <row r="6" spans="1:51" s="32" customFormat="1" ht="15.75" thickBot="1">
      <c r="A6" s="29">
        <v>45579</v>
      </c>
      <c r="B6" s="30" t="s">
        <v>150</v>
      </c>
      <c r="C6" s="31">
        <v>697</v>
      </c>
      <c r="D6" s="31">
        <v>25</v>
      </c>
      <c r="E6" s="31">
        <v>3</v>
      </c>
      <c r="F6" s="31">
        <v>330.4</v>
      </c>
      <c r="G6" s="31">
        <v>336.05</v>
      </c>
      <c r="H6" s="31">
        <v>347</v>
      </c>
      <c r="I6" s="31">
        <v>34085</v>
      </c>
      <c r="J6" s="31">
        <v>344.85</v>
      </c>
      <c r="K6" s="30"/>
      <c r="L6" s="30"/>
      <c r="M6" s="30"/>
      <c r="N6" s="31">
        <v>350.8</v>
      </c>
      <c r="O6" s="31">
        <v>338.15</v>
      </c>
      <c r="P6" s="31"/>
      <c r="Q6" s="30"/>
      <c r="R6" s="30"/>
      <c r="S6" s="30"/>
      <c r="T6" s="30" t="s">
        <v>146</v>
      </c>
      <c r="U6" s="48"/>
      <c r="V6" s="49"/>
      <c r="W6" s="48"/>
      <c r="X6" s="49"/>
      <c r="AG6" s="50" t="e">
        <f>AF6/AE6</f>
        <v>#DIV/0!</v>
      </c>
      <c r="AH6" s="32" t="e">
        <f>IF(OR(U6="C1",U6="C2"),HLOOKUP(U6,$E$1:J6,ROW(),FALSE)+D6,HLOOKUP(U6,$E$1:J6,ROW(),FALSE)-D6)</f>
        <v>#N/A</v>
      </c>
      <c r="AI6" s="32" t="e">
        <f>IF(OR(U6="C1",U6="C2"),HLOOKUP(U6,$F$1:J6,ROW(),FALSE)-D6,HLOOKUP(U6,$E$1:J6,ROW(),FALSE)+D6)</f>
        <v>#N/A</v>
      </c>
      <c r="AJ6" s="33"/>
    </row>
    <row r="7" spans="1:51" s="32" customFormat="1" ht="15.75" thickBot="1">
      <c r="A7" s="29">
        <v>45579</v>
      </c>
      <c r="B7" s="30" t="s">
        <v>151</v>
      </c>
      <c r="C7" s="31">
        <v>227611</v>
      </c>
      <c r="D7" s="31">
        <v>10</v>
      </c>
      <c r="E7" s="30">
        <v>4</v>
      </c>
      <c r="F7" s="31">
        <v>228795</v>
      </c>
      <c r="G7" s="31">
        <v>2305.4499999999998</v>
      </c>
      <c r="H7" s="31">
        <v>2322.85</v>
      </c>
      <c r="I7" s="31">
        <v>2328.15</v>
      </c>
      <c r="J7" s="31">
        <v>2346.25</v>
      </c>
      <c r="K7" s="30"/>
      <c r="L7" s="30"/>
      <c r="M7" s="30"/>
      <c r="N7" s="31">
        <v>2325.3000000000002</v>
      </c>
      <c r="O7" s="31">
        <v>2300.0500000000002</v>
      </c>
      <c r="P7" s="31"/>
      <c r="Q7" s="30"/>
      <c r="R7" s="30" t="s">
        <v>146</v>
      </c>
      <c r="S7" s="30"/>
      <c r="T7" s="30"/>
      <c r="U7" s="48"/>
      <c r="V7" s="49"/>
      <c r="W7" s="37"/>
      <c r="X7" s="49"/>
      <c r="AG7" s="50" t="e">
        <f>AF7/AE7</f>
        <v>#DIV/0!</v>
      </c>
      <c r="AH7" s="32" t="e">
        <f>IF(OR(U7="C1",U7="C2"),HLOOKUP(U7,$E$1:J7,ROW(),FALSE)+D7,HLOOKUP(U7,$E$1:J7,ROW(),FALSE)-D7)</f>
        <v>#N/A</v>
      </c>
      <c r="AI7" s="32" t="e">
        <f>IF(OR(U7="C1",U7="C2"),HLOOKUP(U7,$F$1:J7,ROW(),FALSE)-D7,HLOOKUP(U7,$E$1:J7,ROW(),FALSE)+D7)</f>
        <v>#N/A</v>
      </c>
      <c r="AJ7" s="33"/>
    </row>
    <row r="8" spans="1:51" s="32" customFormat="1" ht="15.75" thickBot="1">
      <c r="A8" s="29">
        <v>45579</v>
      </c>
      <c r="B8" s="30" t="s">
        <v>131</v>
      </c>
      <c r="C8" s="31">
        <v>4769</v>
      </c>
      <c r="D8" s="31">
        <v>5</v>
      </c>
      <c r="E8" s="31"/>
      <c r="F8" s="31">
        <v>3118.8</v>
      </c>
      <c r="G8" s="31">
        <v>3132.8</v>
      </c>
      <c r="H8" s="31">
        <v>3098.85</v>
      </c>
      <c r="I8" s="31">
        <v>3141.7</v>
      </c>
      <c r="J8" s="31">
        <v>3154.4</v>
      </c>
      <c r="K8" s="30"/>
      <c r="L8" s="30"/>
      <c r="M8" s="30"/>
      <c r="N8" s="31">
        <v>3150.1</v>
      </c>
      <c r="O8" s="31">
        <v>3092.85</v>
      </c>
      <c r="P8" s="31"/>
      <c r="Q8" s="30" t="s">
        <v>146</v>
      </c>
      <c r="R8" s="30" t="s">
        <v>146</v>
      </c>
      <c r="S8" s="30" t="s">
        <v>146</v>
      </c>
      <c r="T8" s="30"/>
      <c r="U8" s="48"/>
      <c r="V8" s="49"/>
      <c r="W8" s="48"/>
      <c r="X8" s="49"/>
      <c r="AG8" s="50" t="e">
        <f>AF8/AE8</f>
        <v>#DIV/0!</v>
      </c>
      <c r="AH8" s="32" t="e">
        <f>IF(OR(U8="C1",U8="C2"),HLOOKUP(U8,$E$1:J8,ROW(),FALSE)+D8,HLOOKUP(U8,$E$1:J8,ROW(),FALSE)-D8)</f>
        <v>#N/A</v>
      </c>
      <c r="AI8" s="32" t="e">
        <f>IF(OR(U8="C1",U8="C2"),HLOOKUP(U8,$F$1:J8,ROW(),FALSE)-D8,HLOOKUP(U8,$E$1:J8,ROW(),FALSE)+D8)</f>
        <v>#N/A</v>
      </c>
      <c r="AJ8" s="33"/>
    </row>
    <row r="9" spans="1:51" s="32" customFormat="1" ht="15.75" thickBot="1">
      <c r="A9" s="29">
        <v>45579</v>
      </c>
      <c r="B9" s="30" t="s">
        <v>152</v>
      </c>
      <c r="C9" s="31" t="s">
        <v>197</v>
      </c>
      <c r="D9" s="31">
        <v>10</v>
      </c>
      <c r="E9" s="31">
        <v>2</v>
      </c>
      <c r="F9" s="31">
        <v>1387.6</v>
      </c>
      <c r="G9" s="30">
        <v>1406.15</v>
      </c>
      <c r="H9" s="31">
        <v>1408.4</v>
      </c>
      <c r="I9" s="30">
        <v>1424.5</v>
      </c>
      <c r="J9" s="31">
        <v>1441.7</v>
      </c>
      <c r="K9" s="31"/>
      <c r="L9" s="31"/>
      <c r="M9" s="31"/>
      <c r="N9" s="31">
        <v>1426</v>
      </c>
      <c r="O9" s="31">
        <v>1407.15</v>
      </c>
      <c r="P9" s="31"/>
      <c r="Q9" s="30"/>
      <c r="R9" s="30"/>
      <c r="S9" s="30" t="s">
        <v>146</v>
      </c>
      <c r="T9" s="30"/>
      <c r="U9" s="47"/>
      <c r="V9" s="48"/>
      <c r="W9" s="48"/>
      <c r="X9" s="48"/>
      <c r="AJ9" s="33"/>
    </row>
    <row r="10" spans="1:51" s="32" customFormat="1" ht="15.75" thickBot="1">
      <c r="A10" s="29">
        <v>45579</v>
      </c>
      <c r="B10" s="30" t="s">
        <v>153</v>
      </c>
      <c r="C10" s="31">
        <v>829</v>
      </c>
      <c r="D10" s="31">
        <v>25</v>
      </c>
      <c r="E10" s="30">
        <v>2</v>
      </c>
      <c r="F10" s="31">
        <v>6084.25</v>
      </c>
      <c r="G10" s="31">
        <v>6161.45</v>
      </c>
      <c r="H10" s="31">
        <v>6178.25</v>
      </c>
      <c r="I10" s="31">
        <v>6182.1</v>
      </c>
      <c r="J10" s="31" t="s">
        <v>133</v>
      </c>
      <c r="K10" s="30">
        <v>5</v>
      </c>
      <c r="L10" s="30"/>
      <c r="M10" s="30"/>
      <c r="N10" s="31">
        <v>6270</v>
      </c>
      <c r="O10" s="31">
        <v>6166.5</v>
      </c>
      <c r="P10" s="31"/>
      <c r="Q10" s="30"/>
      <c r="R10" s="30"/>
      <c r="S10" s="30" t="s">
        <v>146</v>
      </c>
      <c r="T10" s="30"/>
      <c r="U10" s="47"/>
      <c r="V10" s="39"/>
      <c r="W10" s="48"/>
      <c r="X10" s="49"/>
      <c r="AG10" s="50" t="e">
        <f>AF10/AE10</f>
        <v>#DIV/0!</v>
      </c>
      <c r="AH10" s="32" t="e">
        <f>IF(OR(U10="C1",U10="C2"),HLOOKUP(U10,$E$1:J10,ROW(),FALSE)+D10,HLOOKUP(U10,$E$1:J10,ROW(),FALSE)-D10)</f>
        <v>#N/A</v>
      </c>
      <c r="AI10" s="32" t="e">
        <f>IF(OR(U10="C1",U10="C2"),HLOOKUP(U10,$F$1:J10,ROW(),FALSE)-D10,HLOOKUP(U10,$E$1:J10,ROW(),FALSE)+D10)</f>
        <v>#N/A</v>
      </c>
      <c r="AJ10" s="33"/>
    </row>
    <row r="11" spans="1:51" s="32" customFormat="1" ht="15.75" thickBot="1">
      <c r="A11" s="29">
        <v>45579</v>
      </c>
      <c r="B11" s="30" t="s">
        <v>154</v>
      </c>
      <c r="C11" s="31">
        <v>1989</v>
      </c>
      <c r="D11" s="31">
        <v>5</v>
      </c>
      <c r="E11" s="30"/>
      <c r="F11" s="31">
        <v>573.9</v>
      </c>
      <c r="G11" s="31">
        <v>583.4</v>
      </c>
      <c r="H11" s="31">
        <v>58905</v>
      </c>
      <c r="I11" s="31">
        <v>592.9</v>
      </c>
      <c r="J11" s="31">
        <v>60225</v>
      </c>
      <c r="K11" s="30"/>
      <c r="L11" s="30"/>
      <c r="M11" s="30"/>
      <c r="N11" s="31">
        <v>590.79999999999995</v>
      </c>
      <c r="O11" s="31">
        <v>583.4</v>
      </c>
      <c r="P11" s="31"/>
      <c r="Q11" s="30"/>
      <c r="R11" s="30"/>
      <c r="S11" s="30"/>
      <c r="T11" s="30"/>
      <c r="U11" s="47"/>
      <c r="V11" s="49"/>
      <c r="W11" s="48"/>
      <c r="X11" s="49"/>
      <c r="AG11" s="50" t="e">
        <f>AF11/AE11</f>
        <v>#DIV/0!</v>
      </c>
      <c r="AH11" s="32" t="e">
        <f>IF(OR(U11="C1",U11="C2"),HLOOKUP(U11,$E$1:J11,ROW(),FALSE)+D11,HLOOKUP(U11,$E$1:J11,ROW(),FALSE)-D11)</f>
        <v>#N/A</v>
      </c>
      <c r="AI11" s="32" t="e">
        <f>IF(OR(U11="C1",U11="C2"),HLOOKUP(U11,$F$1:J11,ROW(),FALSE)-D11,HLOOKUP(U11,$E$1:J11,ROW(),FALSE)+D11)</f>
        <v>#N/A</v>
      </c>
      <c r="AJ11" s="33"/>
    </row>
    <row r="12" spans="1:51" s="32" customFormat="1" ht="15.75" thickBot="1">
      <c r="A12" s="29">
        <v>45579</v>
      </c>
      <c r="B12" s="30" t="s">
        <v>42</v>
      </c>
      <c r="C12" s="31">
        <v>3620</v>
      </c>
      <c r="D12" s="31">
        <v>25</v>
      </c>
      <c r="E12" s="31"/>
      <c r="F12" s="31">
        <v>6894.9</v>
      </c>
      <c r="G12" s="31">
        <v>6941.6</v>
      </c>
      <c r="H12" s="31">
        <v>7086</v>
      </c>
      <c r="I12" s="31">
        <v>6992.35</v>
      </c>
      <c r="J12" s="31">
        <v>7040.9</v>
      </c>
      <c r="K12" s="30"/>
      <c r="L12" s="30"/>
      <c r="M12" s="30"/>
      <c r="N12" s="31">
        <v>7101.4</v>
      </c>
      <c r="O12" s="31">
        <v>6961.75</v>
      </c>
      <c r="P12" s="31"/>
      <c r="Q12" s="30"/>
      <c r="R12" s="30"/>
      <c r="S12" s="30" t="s">
        <v>146</v>
      </c>
      <c r="T12" s="30" t="s">
        <v>146</v>
      </c>
      <c r="U12" s="48"/>
      <c r="V12" s="49"/>
      <c r="W12" s="48"/>
      <c r="X12" s="49"/>
      <c r="AG12" s="50" t="e">
        <f>AF12/AE12</f>
        <v>#DIV/0!</v>
      </c>
      <c r="AH12" s="32" t="e">
        <f>IF(OR(U12="C1",U12="C2"),HLOOKUP(U12,$E$1:J12,ROW(),FALSE)+D12,HLOOKUP(U12,$E$1:J12,ROW(),FALSE)-D12)</f>
        <v>#N/A</v>
      </c>
      <c r="AI12" s="32" t="e">
        <f>IF(OR(U12="C1",U12="C2"),HLOOKUP(U12,$F$1:J12,ROW(),FALSE)-D12,HLOOKUP(U12,$E$1:J12,ROW(),FALSE)+D12)</f>
        <v>#N/A</v>
      </c>
      <c r="AJ12" s="33"/>
    </row>
    <row r="13" spans="1:51" s="32" customFormat="1" ht="15.75" thickBot="1">
      <c r="A13" s="29">
        <v>45579</v>
      </c>
      <c r="B13" s="30" t="s">
        <v>43</v>
      </c>
      <c r="C13" s="31">
        <v>1207</v>
      </c>
      <c r="D13" s="31">
        <v>2.5</v>
      </c>
      <c r="E13" s="31">
        <v>5</v>
      </c>
      <c r="F13" s="31">
        <v>498.6</v>
      </c>
      <c r="G13" s="31">
        <v>503.4</v>
      </c>
      <c r="H13" s="31">
        <v>504.95</v>
      </c>
      <c r="I13" s="31">
        <v>508.2</v>
      </c>
      <c r="J13" s="31">
        <v>512.65</v>
      </c>
      <c r="K13" s="30"/>
      <c r="L13" s="30"/>
      <c r="M13" s="30"/>
      <c r="N13" s="31">
        <v>506.65</v>
      </c>
      <c r="O13" s="31">
        <v>500.3</v>
      </c>
      <c r="P13" s="31"/>
      <c r="Q13" s="30"/>
      <c r="R13" s="30" t="s">
        <v>146</v>
      </c>
      <c r="S13" s="30"/>
      <c r="T13" s="30"/>
      <c r="U13" s="48"/>
      <c r="V13" s="49"/>
      <c r="W13" s="37"/>
      <c r="X13" s="49"/>
      <c r="AG13" s="50" t="e">
        <f>AF13/AE13</f>
        <v>#DIV/0!</v>
      </c>
      <c r="AH13" s="32" t="e">
        <f>IF(OR(U13="C1",U13="C2"),HLOOKUP(U13,$E$1:J13,ROW(),FALSE)+D13,HLOOKUP(U13,$E$1:J13,ROW(),FALSE)-D13)</f>
        <v>#N/A</v>
      </c>
      <c r="AI13" s="32" t="e">
        <f>IF(OR(U13="C1",U13="C2"),HLOOKUP(U13,$F$1:J13,ROW(),FALSE)-D13,HLOOKUP(U13,$E$1:J13,ROW(),FALSE)+D13)</f>
        <v>#N/A</v>
      </c>
      <c r="AJ13" s="33"/>
    </row>
    <row r="14" spans="1:51" s="32" customFormat="1" ht="15.75" thickBot="1">
      <c r="A14" s="29">
        <v>45579</v>
      </c>
      <c r="B14" s="30" t="s">
        <v>44</v>
      </c>
      <c r="C14" s="31">
        <v>1819</v>
      </c>
      <c r="D14" s="31">
        <v>1.25</v>
      </c>
      <c r="E14" s="31"/>
      <c r="F14" s="31">
        <v>226.05</v>
      </c>
      <c r="G14" s="31">
        <v>22845</v>
      </c>
      <c r="H14" s="31">
        <v>228.91</v>
      </c>
      <c r="I14" s="31">
        <v>230.75</v>
      </c>
      <c r="J14" s="31">
        <v>233.2</v>
      </c>
      <c r="K14" s="30"/>
      <c r="L14" s="30"/>
      <c r="M14" s="30"/>
      <c r="N14" s="31">
        <v>230.65</v>
      </c>
      <c r="O14" s="31">
        <v>226.15</v>
      </c>
      <c r="P14" s="31"/>
      <c r="Q14" s="30"/>
      <c r="R14" s="30"/>
      <c r="S14" s="30"/>
      <c r="T14" s="30"/>
      <c r="U14" s="47"/>
      <c r="V14" s="48"/>
      <c r="W14" s="48"/>
      <c r="X14" s="48"/>
      <c r="AJ14" s="33"/>
    </row>
    <row r="15" spans="1:51" s="32" customFormat="1" ht="15.75" thickBot="1">
      <c r="A15" s="29">
        <v>45579</v>
      </c>
      <c r="B15" s="30" t="s">
        <v>45</v>
      </c>
      <c r="C15" s="31" t="s">
        <v>198</v>
      </c>
      <c r="D15" s="31">
        <v>10</v>
      </c>
      <c r="E15" s="31">
        <v>3</v>
      </c>
      <c r="F15" s="31">
        <v>3004.5</v>
      </c>
      <c r="G15" s="31">
        <v>3023.45</v>
      </c>
      <c r="H15" s="31">
        <v>3040</v>
      </c>
      <c r="I15" s="31">
        <v>3043.15</v>
      </c>
      <c r="J15" s="31">
        <v>3063.05</v>
      </c>
      <c r="K15" s="30"/>
      <c r="L15" s="30"/>
      <c r="M15" s="30"/>
      <c r="N15" s="31">
        <v>3055</v>
      </c>
      <c r="O15" s="31">
        <v>3017.2</v>
      </c>
      <c r="P15" s="31"/>
      <c r="Q15" s="30"/>
      <c r="R15" s="30" t="s">
        <v>146</v>
      </c>
      <c r="S15" s="30" t="s">
        <v>146</v>
      </c>
      <c r="T15" s="30"/>
      <c r="U15" s="47"/>
      <c r="V15" s="49"/>
      <c r="W15" s="48"/>
      <c r="X15" s="48"/>
      <c r="AH15" s="32" t="e">
        <f>IF(OR(U15="C1",U15="C2"),HLOOKUP(U15,$E$1:J15,ROW(),FALSE)+D15,HLOOKUP(U15,$E$1:J15,ROW(),FALSE)-D15)</f>
        <v>#N/A</v>
      </c>
      <c r="AI15" s="32" t="e">
        <f>IF(OR(U15="C1",U15="C2"),HLOOKUP(U15,$F$1:J15,ROW(),FALSE)-D15,HLOOKUP(U15,$E$1:J15,ROW(),FALSE)+D15)</f>
        <v>#N/A</v>
      </c>
      <c r="AJ15" s="33"/>
    </row>
    <row r="16" spans="1:51" s="32" customFormat="1" ht="15.75" thickBot="1">
      <c r="A16" s="29">
        <v>45579</v>
      </c>
      <c r="B16" s="30" t="s">
        <v>46</v>
      </c>
      <c r="C16" s="31">
        <v>1185</v>
      </c>
      <c r="D16" s="31">
        <v>10</v>
      </c>
      <c r="E16" s="31">
        <v>4</v>
      </c>
      <c r="F16" s="31">
        <v>1859.25</v>
      </c>
      <c r="G16" s="31">
        <v>1881.55</v>
      </c>
      <c r="H16" s="31">
        <v>1907</v>
      </c>
      <c r="I16" s="31">
        <v>1901.35</v>
      </c>
      <c r="J16" s="31">
        <v>1918.35</v>
      </c>
      <c r="K16" s="31"/>
      <c r="L16" s="31"/>
      <c r="M16" s="31"/>
      <c r="N16" s="31">
        <v>1914</v>
      </c>
      <c r="O16" s="31">
        <v>1884.3</v>
      </c>
      <c r="P16" s="31"/>
      <c r="Q16" s="30"/>
      <c r="R16" s="30"/>
      <c r="S16" s="30" t="s">
        <v>146</v>
      </c>
      <c r="T16" s="30"/>
      <c r="U16" s="47"/>
      <c r="V16" s="49"/>
      <c r="W16" s="48"/>
      <c r="X16" s="49"/>
      <c r="AG16" s="50" t="e">
        <f>AF16/AE16</f>
        <v>#DIV/0!</v>
      </c>
      <c r="AH16" s="32" t="e">
        <f>IF(OR(U16="C1",U16="C2"),HLOOKUP(U16,$E$1:J16,ROW(),FALSE)+D16,HLOOKUP(U16,$E$1:J16,ROW(),FALSE)-D16)</f>
        <v>#N/A</v>
      </c>
      <c r="AI16" s="32" t="e">
        <f>IF(OR(U16="C1",U16="C2"),HLOOKUP(U16,$F$1:J16,ROW(),FALSE)-D16,HLOOKUP(U16,$E$1:J16,ROW(),FALSE)+D16)</f>
        <v>#N/A</v>
      </c>
      <c r="AJ16" s="33"/>
    </row>
    <row r="17" spans="1:36" s="32" customFormat="1" ht="15.75" thickBot="1">
      <c r="A17" s="29">
        <v>45579</v>
      </c>
      <c r="B17" s="30" t="s">
        <v>155</v>
      </c>
      <c r="C17" s="31">
        <v>8450</v>
      </c>
      <c r="D17" s="31">
        <v>50</v>
      </c>
      <c r="E17" s="31">
        <v>3</v>
      </c>
      <c r="F17" s="31">
        <v>7727.9</v>
      </c>
      <c r="G17" s="31">
        <v>7843.25</v>
      </c>
      <c r="H17" s="31">
        <v>7939.85</v>
      </c>
      <c r="I17" s="31">
        <v>7927115</v>
      </c>
      <c r="J17" s="31">
        <v>802775</v>
      </c>
      <c r="K17" s="30">
        <v>4</v>
      </c>
      <c r="L17" s="30"/>
      <c r="M17" s="30"/>
      <c r="N17" s="31">
        <v>7947.1</v>
      </c>
      <c r="O17" s="31">
        <v>7832.05</v>
      </c>
      <c r="P17" s="31"/>
      <c r="Q17" s="30"/>
      <c r="R17" s="30" t="s">
        <v>146</v>
      </c>
      <c r="S17" s="30"/>
      <c r="T17" s="30"/>
      <c r="U17" s="48"/>
      <c r="V17" s="49"/>
      <c r="W17" s="37"/>
      <c r="X17" s="49"/>
      <c r="AG17" s="50" t="e">
        <f>AF17/AE17</f>
        <v>#DIV/0!</v>
      </c>
      <c r="AH17" s="32" t="e">
        <f>IF(OR(U17="C1",U17="C2"),HLOOKUP(U17,$E$1:J17,ROW(),FALSE)+D17,HLOOKUP(U17,$E$1:J17,ROW(),FALSE)-D17)</f>
        <v>#N/A</v>
      </c>
      <c r="AI17" s="32" t="e">
        <f>IF(OR(U17="C1",U17="C2"),HLOOKUP(U17,$F$1:J17,ROW(),FALSE)-D17,HLOOKUP(U17,$E$1:J17,ROW(),FALSE)+D17)</f>
        <v>#N/A</v>
      </c>
      <c r="AJ17" s="33"/>
    </row>
    <row r="18" spans="1:36" s="32" customFormat="1" ht="15.75" thickBot="1">
      <c r="A18" s="29">
        <v>45579</v>
      </c>
      <c r="B18" s="30" t="s">
        <v>47</v>
      </c>
      <c r="C18" s="31">
        <v>1784</v>
      </c>
      <c r="D18" s="31">
        <v>5</v>
      </c>
      <c r="E18" s="30">
        <v>4</v>
      </c>
      <c r="F18" s="31">
        <v>669.3</v>
      </c>
      <c r="G18" s="31">
        <v>681.8</v>
      </c>
      <c r="H18" s="31">
        <v>700.55</v>
      </c>
      <c r="I18" s="31">
        <v>691.55</v>
      </c>
      <c r="J18" s="31">
        <v>700.8</v>
      </c>
      <c r="K18" s="30"/>
      <c r="L18" s="30"/>
      <c r="M18" s="30"/>
      <c r="N18" s="31">
        <v>708.1</v>
      </c>
      <c r="O18" s="31">
        <v>682.9</v>
      </c>
      <c r="P18" s="31"/>
      <c r="Q18" s="30"/>
      <c r="R18" s="30"/>
      <c r="S18" s="30" t="s">
        <v>146</v>
      </c>
      <c r="T18" s="30" t="s">
        <v>146</v>
      </c>
      <c r="U18" s="47"/>
      <c r="V18" s="49"/>
      <c r="W18" s="48"/>
      <c r="X18" s="48"/>
      <c r="AG18" s="50" t="e">
        <f>AF18/AE18</f>
        <v>#DIV/0!</v>
      </c>
      <c r="AH18" s="32" t="e">
        <f>IF(OR(U18="C1",U18="C2"),HLOOKUP(U18,$E$1:J18,ROW(),FALSE)+D18,HLOOKUP(U18,$E$1:J18,ROW(),FALSE)-D18)</f>
        <v>#N/A</v>
      </c>
      <c r="AI18" s="32" t="e">
        <f>IF(OR(U18="C1",U18="C2"),HLOOKUP(U18,$F$1:J18,ROW(),FALSE)-D18,HLOOKUP(U18,$E$1:J18,ROW(),FALSE)+D18)</f>
        <v>#N/A</v>
      </c>
      <c r="AJ18" s="33"/>
    </row>
    <row r="19" spans="1:36" s="32" customFormat="1" ht="15.75" thickBot="1">
      <c r="A19" s="29">
        <v>45579</v>
      </c>
      <c r="B19" s="30" t="s">
        <v>48</v>
      </c>
      <c r="C19" s="31" t="s">
        <v>199</v>
      </c>
      <c r="D19" s="31">
        <v>10</v>
      </c>
      <c r="E19" s="30"/>
      <c r="F19" s="31">
        <v>1463.4</v>
      </c>
      <c r="G19" s="31">
        <v>1482.55</v>
      </c>
      <c r="H19" s="31">
        <v>1490</v>
      </c>
      <c r="I19" s="31">
        <v>1501.05</v>
      </c>
      <c r="J19" s="31">
        <v>1520.95</v>
      </c>
      <c r="K19" s="30"/>
      <c r="L19" s="30"/>
      <c r="M19" s="30"/>
      <c r="N19" s="31">
        <v>1502.7</v>
      </c>
      <c r="O19" s="31">
        <v>1469.25</v>
      </c>
      <c r="P19" s="31"/>
      <c r="Q19" s="30"/>
      <c r="R19" s="30" t="s">
        <v>146</v>
      </c>
      <c r="S19" s="30" t="s">
        <v>146</v>
      </c>
      <c r="T19" s="30"/>
      <c r="U19" s="47"/>
      <c r="V19" s="49"/>
      <c r="W19" s="48"/>
      <c r="X19" s="49"/>
      <c r="AG19" s="50" t="e">
        <f>AF19/AE19</f>
        <v>#DIV/0!</v>
      </c>
      <c r="AH19" s="32" t="e">
        <f>IF(OR(U19="C1",U19="C2"),HLOOKUP(U19,$E$1:J19,ROW(),FALSE)+D19,HLOOKUP(U19,$E$1:J19,ROW(),FALSE)-D19)</f>
        <v>#N/A</v>
      </c>
      <c r="AI19" s="32" t="e">
        <f>IF(OR(U19="C1",U19="C2"),HLOOKUP(U19,$F$1:J19,ROW(),FALSE)-D19,HLOOKUP(U19,$E$1:J19,ROW(),FALSE)+D19)</f>
        <v>#N/A</v>
      </c>
      <c r="AJ19" s="33"/>
    </row>
    <row r="20" spans="1:36" s="32" customFormat="1" ht="15.75" thickBot="1">
      <c r="A20" s="29">
        <v>45579</v>
      </c>
      <c r="B20" s="30" t="s">
        <v>49</v>
      </c>
      <c r="C20" s="31">
        <v>7259</v>
      </c>
      <c r="D20" s="31">
        <v>5</v>
      </c>
      <c r="E20" s="30"/>
      <c r="F20" s="31">
        <v>1140.8</v>
      </c>
      <c r="G20" s="31">
        <v>1150.4000000000001</v>
      </c>
      <c r="H20" s="31">
        <v>1168.75</v>
      </c>
      <c r="I20" s="31">
        <v>1160.3</v>
      </c>
      <c r="J20" s="31">
        <v>1169.95</v>
      </c>
      <c r="K20" s="30"/>
      <c r="L20" s="30"/>
      <c r="M20" s="30"/>
      <c r="N20" s="31">
        <v>1175</v>
      </c>
      <c r="O20" s="31">
        <v>1156.5999999999999</v>
      </c>
      <c r="P20" s="31"/>
      <c r="Q20" s="30"/>
      <c r="R20" s="30"/>
      <c r="S20" s="30" t="s">
        <v>146</v>
      </c>
      <c r="T20" s="30" t="s">
        <v>146</v>
      </c>
      <c r="U20" s="47"/>
      <c r="V20" s="49"/>
      <c r="W20" s="48"/>
      <c r="X20" s="49"/>
      <c r="AG20" s="50" t="e">
        <f>AF20/AE20</f>
        <v>#DIV/0!</v>
      </c>
      <c r="AH20" s="32" t="e">
        <f>IF(OR(U20="C1",U20="C2"),HLOOKUP(U20,$E$1:J20,ROW(),FALSE)+D20,HLOOKUP(U20,$E$1:J20,ROW(),FALSE)-D20)</f>
        <v>#N/A</v>
      </c>
      <c r="AI20" s="32" t="e">
        <f>IF(OR(U20="C1",U20="C2"),HLOOKUP(U20,$F$1:J20,ROW(),FALSE)-D20,HLOOKUP(U20,$E$1:J20,ROW(),FALSE)+D20)</f>
        <v>#N/A</v>
      </c>
      <c r="AJ20" s="33"/>
    </row>
    <row r="21" spans="1:36" s="32" customFormat="1" ht="15.75" thickBot="1">
      <c r="A21" s="29">
        <v>45579</v>
      </c>
      <c r="B21" s="30" t="s">
        <v>50</v>
      </c>
      <c r="C21" s="31">
        <v>3983</v>
      </c>
      <c r="D21" s="31">
        <v>50</v>
      </c>
      <c r="E21" s="30"/>
      <c r="F21" s="31">
        <v>11797.8</v>
      </c>
      <c r="G21" s="31">
        <v>11899.2</v>
      </c>
      <c r="H21" s="31">
        <v>11880.3</v>
      </c>
      <c r="I21" s="31">
        <v>11989.35</v>
      </c>
      <c r="J21" s="31">
        <v>1207465</v>
      </c>
      <c r="K21" s="30"/>
      <c r="L21" s="30"/>
      <c r="M21" s="30"/>
      <c r="N21" s="31">
        <v>11990.1</v>
      </c>
      <c r="O21" s="31">
        <v>11861.6</v>
      </c>
      <c r="P21" s="31"/>
      <c r="Q21" s="30"/>
      <c r="R21" s="30" t="s">
        <v>146</v>
      </c>
      <c r="S21" s="30" t="s">
        <v>146</v>
      </c>
      <c r="T21" s="30"/>
      <c r="U21" s="47"/>
      <c r="V21" s="49"/>
      <c r="W21" s="48"/>
      <c r="X21" s="48"/>
      <c r="AJ21" s="33"/>
    </row>
    <row r="22" spans="1:36" s="32" customFormat="1" ht="15.75" thickBot="1">
      <c r="A22" s="29">
        <v>45579</v>
      </c>
      <c r="B22" s="30" t="s">
        <v>51</v>
      </c>
      <c r="C22" s="31">
        <v>1692</v>
      </c>
      <c r="D22" s="31">
        <v>10</v>
      </c>
      <c r="E22" s="30"/>
      <c r="F22" s="31">
        <v>184585</v>
      </c>
      <c r="G22" s="31">
        <v>1864.15</v>
      </c>
      <c r="H22" s="31">
        <v>1866.75</v>
      </c>
      <c r="I22" s="31">
        <v>1884.45</v>
      </c>
      <c r="J22" s="31">
        <v>1904.8</v>
      </c>
      <c r="K22" s="30"/>
      <c r="L22" s="30"/>
      <c r="M22" s="30"/>
      <c r="N22" s="31">
        <v>1885.1</v>
      </c>
      <c r="O22" s="31">
        <v>1862.55</v>
      </c>
      <c r="P22" s="31"/>
      <c r="Q22" s="30"/>
      <c r="R22" s="30" t="s">
        <v>146</v>
      </c>
      <c r="S22" s="30" t="s">
        <v>146</v>
      </c>
      <c r="T22" s="30"/>
      <c r="U22" s="47"/>
      <c r="V22" s="49"/>
      <c r="W22" s="48"/>
      <c r="X22" s="48"/>
      <c r="AJ22" s="33"/>
    </row>
    <row r="23" spans="1:36" s="32" customFormat="1" ht="15.75" thickBot="1">
      <c r="A23" s="29">
        <v>45579</v>
      </c>
      <c r="B23" s="30" t="s">
        <v>13</v>
      </c>
      <c r="C23" s="31" t="s">
        <v>200</v>
      </c>
      <c r="D23" s="31">
        <v>50</v>
      </c>
      <c r="E23" s="31"/>
      <c r="F23" s="31">
        <v>7121.4</v>
      </c>
      <c r="G23" s="31">
        <v>7220.85</v>
      </c>
      <c r="H23" s="31">
        <v>7210.15</v>
      </c>
      <c r="I23" s="31">
        <v>731925</v>
      </c>
      <c r="J23" s="31">
        <v>7414.85</v>
      </c>
      <c r="K23" s="31"/>
      <c r="L23" s="31"/>
      <c r="M23" s="31"/>
      <c r="N23" s="31">
        <v>7313.85</v>
      </c>
      <c r="O23" s="31">
        <v>7200</v>
      </c>
      <c r="P23" s="31"/>
      <c r="Q23" s="30"/>
      <c r="R23" s="30" t="s">
        <v>146</v>
      </c>
      <c r="S23" s="30"/>
      <c r="T23" s="30"/>
      <c r="U23" s="47"/>
      <c r="V23" s="48"/>
      <c r="W23" s="48"/>
      <c r="X23" s="48"/>
      <c r="AJ23" s="33"/>
    </row>
    <row r="24" spans="1:36" s="32" customFormat="1" ht="15.75" thickBot="1">
      <c r="A24" s="29">
        <v>45579</v>
      </c>
      <c r="B24" s="30" t="s">
        <v>52</v>
      </c>
      <c r="C24" s="31">
        <v>1076</v>
      </c>
      <c r="D24" s="31">
        <v>25</v>
      </c>
      <c r="E24" s="30">
        <v>3</v>
      </c>
      <c r="F24" s="31">
        <v>2885.9</v>
      </c>
      <c r="G24" s="31">
        <v>2979.95</v>
      </c>
      <c r="H24" s="31">
        <v>2990</v>
      </c>
      <c r="I24" s="31">
        <v>3021.1</v>
      </c>
      <c r="J24" s="31">
        <v>306745</v>
      </c>
      <c r="K24" s="30">
        <v>3</v>
      </c>
      <c r="L24" s="30"/>
      <c r="M24" s="30"/>
      <c r="N24" s="31">
        <v>3048.8</v>
      </c>
      <c r="O24" s="31">
        <v>2967.35</v>
      </c>
      <c r="P24" s="31"/>
      <c r="Q24" s="30"/>
      <c r="R24" s="30" t="s">
        <v>146</v>
      </c>
      <c r="S24" s="30" t="s">
        <v>146</v>
      </c>
      <c r="T24" s="30"/>
      <c r="U24" s="47"/>
      <c r="V24" s="49"/>
      <c r="W24" s="48"/>
      <c r="X24" s="49"/>
      <c r="AG24" s="50" t="e">
        <f>AF24/AE24</f>
        <v>#DIV/0!</v>
      </c>
      <c r="AH24" s="32" t="e">
        <f>IF(OR(U24="C1",U24="C2"),HLOOKUP(U24,$E$1:J24,ROW(),FALSE)+D24,HLOOKUP(U24,$E$1:J24,ROW(),FALSE)-D24)</f>
        <v>#N/A</v>
      </c>
      <c r="AI24" s="32" t="e">
        <f>IF(OR(U24="C1",U24="C2"),HLOOKUP(U24,$F$1:J24,ROW(),FALSE)-D24,HLOOKUP(U24,$E$1:J24,ROW(),FALSE)+D24)</f>
        <v>#N/A</v>
      </c>
      <c r="AJ24" s="33"/>
    </row>
    <row r="25" spans="1:36" s="32" customFormat="1" ht="15.75" thickBot="1">
      <c r="A25" s="29">
        <v>45579</v>
      </c>
      <c r="B25" s="30" t="s">
        <v>53</v>
      </c>
      <c r="C25" s="31">
        <v>631</v>
      </c>
      <c r="D25" s="31"/>
      <c r="E25" s="31"/>
      <c r="F25" s="31">
        <v>645.85</v>
      </c>
      <c r="G25" s="31">
        <v>649.5</v>
      </c>
      <c r="H25" s="31">
        <v>6548</v>
      </c>
      <c r="I25" s="31">
        <v>65540</v>
      </c>
      <c r="J25" s="31">
        <v>661.8</v>
      </c>
      <c r="K25" s="30"/>
      <c r="L25" s="30"/>
      <c r="M25" s="30"/>
      <c r="N25" s="31">
        <v>657.75</v>
      </c>
      <c r="O25" s="31">
        <v>644.1</v>
      </c>
      <c r="P25" s="31"/>
      <c r="Q25" s="30" t="s">
        <v>146</v>
      </c>
      <c r="R25" s="30" t="s">
        <v>146</v>
      </c>
      <c r="S25" s="30"/>
      <c r="T25" s="30"/>
      <c r="U25" s="47"/>
      <c r="V25" s="48"/>
      <c r="W25" s="48"/>
      <c r="X25" s="48"/>
      <c r="AJ25" s="33"/>
    </row>
    <row r="26" spans="1:36" s="32" customFormat="1" ht="15.75" thickBot="1">
      <c r="A26" s="29">
        <v>45579</v>
      </c>
      <c r="B26" s="30" t="s">
        <v>54</v>
      </c>
      <c r="C26" s="31">
        <v>5943</v>
      </c>
      <c r="D26" s="31">
        <v>1.25</v>
      </c>
      <c r="E26" s="30"/>
      <c r="F26" s="31">
        <v>203.1</v>
      </c>
      <c r="G26" s="31">
        <v>205.15</v>
      </c>
      <c r="H26" s="31">
        <v>200.2</v>
      </c>
      <c r="I26" s="31">
        <v>20705</v>
      </c>
      <c r="J26" s="31">
        <v>210.65</v>
      </c>
      <c r="K26" s="30"/>
      <c r="L26" s="30"/>
      <c r="M26" s="30"/>
      <c r="N26" s="31">
        <v>210.65</v>
      </c>
      <c r="O26" s="31">
        <v>198.71</v>
      </c>
      <c r="P26" s="31"/>
      <c r="Q26" s="30" t="s">
        <v>146</v>
      </c>
      <c r="R26" s="30" t="s">
        <v>146</v>
      </c>
      <c r="S26" s="30"/>
      <c r="T26" s="30"/>
      <c r="U26" s="47"/>
      <c r="V26" s="49"/>
      <c r="W26" s="48"/>
      <c r="X26" s="49"/>
      <c r="AG26" s="50" t="e">
        <f>AF26/AE26</f>
        <v>#DIV/0!</v>
      </c>
      <c r="AH26" s="32" t="e">
        <f>IF(OR(U26="C1",U26="C2"),HLOOKUP(U26,$E$1:J26,ROW(),FALSE)+D26,HLOOKUP(U26,$E$1:J26,ROW(),FALSE)-D26)</f>
        <v>#N/A</v>
      </c>
      <c r="AI26" s="32" t="e">
        <f>IF(OR(U26="C1",U26="C2"),HLOOKUP(U26,$F$1:J26,ROW(),FALSE)-D26,HLOOKUP(U26,$E$1:J26,ROW(),FALSE)+D26)</f>
        <v>#N/A</v>
      </c>
      <c r="AJ26" s="33"/>
    </row>
    <row r="27" spans="1:36" s="32" customFormat="1" ht="15.75" thickBot="1">
      <c r="A27" s="29">
        <v>45579</v>
      </c>
      <c r="B27" s="30" t="s">
        <v>55</v>
      </c>
      <c r="C27" s="31" t="s">
        <v>201</v>
      </c>
      <c r="D27" s="31">
        <v>1.25</v>
      </c>
      <c r="E27" s="30"/>
      <c r="F27" s="31">
        <v>24048</v>
      </c>
      <c r="G27" s="31">
        <v>24288</v>
      </c>
      <c r="H27" s="31" t="s">
        <v>202</v>
      </c>
      <c r="I27" s="31">
        <v>24588</v>
      </c>
      <c r="J27" s="31">
        <v>24788</v>
      </c>
      <c r="K27" s="30"/>
      <c r="L27" s="30"/>
      <c r="M27" s="30"/>
      <c r="N27" s="31">
        <v>245.75</v>
      </c>
      <c r="O27" s="31">
        <v>242.6</v>
      </c>
      <c r="P27" s="31"/>
      <c r="Q27" s="30"/>
      <c r="R27" s="30"/>
      <c r="S27" s="30"/>
      <c r="T27" s="30"/>
      <c r="U27" s="47"/>
      <c r="V27" s="48"/>
      <c r="W27" s="48"/>
      <c r="X27" s="48"/>
      <c r="AJ27" s="33"/>
    </row>
    <row r="28" spans="1:36" s="32" customFormat="1" ht="15.75" thickBot="1">
      <c r="A28" s="29">
        <v>45579</v>
      </c>
      <c r="B28" s="30" t="s">
        <v>56</v>
      </c>
      <c r="C28" s="31">
        <v>2094</v>
      </c>
      <c r="D28" s="31">
        <v>5</v>
      </c>
      <c r="E28" s="30"/>
      <c r="F28" s="31">
        <v>1387.3</v>
      </c>
      <c r="G28" s="31">
        <v>1398.4</v>
      </c>
      <c r="H28" s="31">
        <v>1417.5</v>
      </c>
      <c r="I28" s="31">
        <v>140870</v>
      </c>
      <c r="J28" s="31">
        <v>1417.05</v>
      </c>
      <c r="K28" s="30"/>
      <c r="L28" s="30"/>
      <c r="M28" s="30"/>
      <c r="N28" s="31">
        <v>1423.9</v>
      </c>
      <c r="O28" s="31">
        <v>1392.55</v>
      </c>
      <c r="P28" s="31"/>
      <c r="Q28" s="30"/>
      <c r="R28" s="30" t="s">
        <v>146</v>
      </c>
      <c r="S28" s="30"/>
      <c r="T28" s="30" t="s">
        <v>146</v>
      </c>
      <c r="U28" s="47"/>
      <c r="V28" s="48"/>
      <c r="W28" s="48"/>
      <c r="X28" s="48"/>
      <c r="AJ28" s="33"/>
    </row>
    <row r="29" spans="1:36" s="32" customFormat="1" ht="15.75" thickBot="1">
      <c r="A29" s="29">
        <v>45579</v>
      </c>
      <c r="B29" s="30" t="s">
        <v>57</v>
      </c>
      <c r="C29" s="31" t="s">
        <v>203</v>
      </c>
      <c r="D29" s="31"/>
      <c r="E29" s="31"/>
      <c r="F29" s="31">
        <v>281.7</v>
      </c>
      <c r="G29" s="31">
        <v>286.25</v>
      </c>
      <c r="H29" s="31">
        <v>2856</v>
      </c>
      <c r="I29" s="31">
        <v>291</v>
      </c>
      <c r="J29" s="31">
        <v>295.8</v>
      </c>
      <c r="K29" s="30"/>
      <c r="L29" s="30"/>
      <c r="M29" s="30"/>
      <c r="N29" s="31">
        <v>289.2</v>
      </c>
      <c r="O29" s="31">
        <v>284.64999999999998</v>
      </c>
      <c r="P29" s="31"/>
      <c r="Q29" s="30"/>
      <c r="R29" s="30" t="s">
        <v>146</v>
      </c>
      <c r="S29" s="30"/>
      <c r="T29" s="30"/>
      <c r="U29" s="47"/>
      <c r="V29" s="49"/>
      <c r="W29" s="48"/>
      <c r="X29" s="49"/>
      <c r="AG29" s="50" t="e">
        <f>AF29/AE29</f>
        <v>#DIV/0!</v>
      </c>
      <c r="AH29" s="32" t="e">
        <f>IF(OR(U29="C1",U29="C2"),HLOOKUP(U29,$E$1:J29,ROW(),FALSE)+D29,HLOOKUP(U29,$E$1:J29,ROW(),FALSE)-D29)</f>
        <v>#N/A</v>
      </c>
      <c r="AI29" s="32" t="e">
        <f>IF(OR(U29="C1",U29="C2"),HLOOKUP(U29,$F$1:J29,ROW(),FALSE)-D29,HLOOKUP(U29,$E$1:J29,ROW(),FALSE)+D29)</f>
        <v>#N/A</v>
      </c>
      <c r="AJ29" s="33"/>
    </row>
    <row r="30" spans="1:36" s="32" customFormat="1" ht="15.75" thickBot="1">
      <c r="A30" s="29">
        <v>45579</v>
      </c>
      <c r="B30" s="30" t="s">
        <v>58</v>
      </c>
      <c r="C30" s="31">
        <v>1672</v>
      </c>
      <c r="D30" s="31">
        <v>2.5</v>
      </c>
      <c r="E30" s="30">
        <v>4</v>
      </c>
      <c r="F30" s="31">
        <v>561.6</v>
      </c>
      <c r="G30" s="31">
        <v>566.29999999999995</v>
      </c>
      <c r="H30" s="31" t="s">
        <v>204</v>
      </c>
      <c r="I30" s="31">
        <v>57125</v>
      </c>
      <c r="J30" s="31">
        <v>574.75</v>
      </c>
      <c r="K30" s="30"/>
      <c r="L30" s="30"/>
      <c r="M30" s="30"/>
      <c r="N30" s="31">
        <v>576.1</v>
      </c>
      <c r="O30" s="31">
        <v>565</v>
      </c>
      <c r="P30" s="31"/>
      <c r="Q30" s="30"/>
      <c r="R30" s="30" t="s">
        <v>146</v>
      </c>
      <c r="S30" s="30"/>
      <c r="T30" s="30" t="s">
        <v>146</v>
      </c>
      <c r="U30" s="47"/>
      <c r="V30" s="49"/>
      <c r="W30" s="48"/>
      <c r="X30" s="49"/>
      <c r="AG30" s="50" t="e">
        <f>AF30/AE30</f>
        <v>#DIV/0!</v>
      </c>
      <c r="AH30" s="32" t="e">
        <f>IF(OR(U30="C1",U30="C2"),HLOOKUP(U30,$E$1:J30,ROW(),FALSE)+D30,HLOOKUP(U30,$E$1:J30,ROW(),FALSE)-D30)</f>
        <v>#N/A</v>
      </c>
      <c r="AI30" s="32" t="e">
        <f>IF(OR(U30="C1",U30="C2"),HLOOKUP(U30,$F$1:J30,ROW(),FALSE)-D30,HLOOKUP(U30,$E$1:J30,ROW(),FALSE)+D30)</f>
        <v>#N/A</v>
      </c>
      <c r="AJ30" s="33"/>
    </row>
    <row r="31" spans="1:36" s="32" customFormat="1" ht="15.75" thickBot="1">
      <c r="A31" s="29">
        <v>45579</v>
      </c>
      <c r="B31" s="30" t="s">
        <v>59</v>
      </c>
      <c r="C31" s="31">
        <v>1196</v>
      </c>
      <c r="D31" s="31">
        <v>10</v>
      </c>
      <c r="E31" s="30"/>
      <c r="F31" s="31">
        <v>1461.35</v>
      </c>
      <c r="G31" s="31">
        <v>1480.7</v>
      </c>
      <c r="H31" s="31">
        <v>1490</v>
      </c>
      <c r="I31" s="31">
        <v>1499.65</v>
      </c>
      <c r="J31" s="31">
        <v>151485</v>
      </c>
      <c r="K31" s="30"/>
      <c r="L31" s="30"/>
      <c r="M31" s="30"/>
      <c r="N31" s="31">
        <v>1505.35</v>
      </c>
      <c r="O31" s="31">
        <v>1474.25</v>
      </c>
      <c r="P31" s="31"/>
      <c r="Q31" s="30"/>
      <c r="R31" s="30" t="s">
        <v>146</v>
      </c>
      <c r="S31" s="30" t="s">
        <v>146</v>
      </c>
      <c r="T31" s="30"/>
      <c r="U31" s="47"/>
      <c r="V31" s="48"/>
      <c r="W31" s="48"/>
      <c r="X31" s="48"/>
      <c r="AJ31" s="33"/>
    </row>
    <row r="32" spans="1:36" s="32" customFormat="1" ht="15.75" thickBot="1">
      <c r="A32" s="29">
        <v>45579</v>
      </c>
      <c r="B32" s="30" t="s">
        <v>34</v>
      </c>
      <c r="C32" s="31">
        <v>3476</v>
      </c>
      <c r="D32" s="31">
        <v>10</v>
      </c>
      <c r="E32" s="31"/>
      <c r="F32" s="31">
        <v>1645.4</v>
      </c>
      <c r="G32" s="31">
        <v>1664.8</v>
      </c>
      <c r="H32" s="31">
        <v>1693.95</v>
      </c>
      <c r="I32" s="31">
        <v>168340</v>
      </c>
      <c r="J32" s="31">
        <v>170255</v>
      </c>
      <c r="K32" s="30"/>
      <c r="L32" s="30"/>
      <c r="M32" s="30"/>
      <c r="N32" s="31">
        <v>1710.05</v>
      </c>
      <c r="O32" s="31">
        <v>1679.35</v>
      </c>
      <c r="P32" s="31"/>
      <c r="Q32" s="30"/>
      <c r="R32" s="30"/>
      <c r="S32" s="30"/>
      <c r="T32" s="30"/>
      <c r="U32" s="47"/>
      <c r="V32" s="48"/>
      <c r="W32" s="48"/>
      <c r="X32" s="48"/>
      <c r="AJ32" s="33"/>
    </row>
    <row r="33" spans="1:38" s="32" customFormat="1" ht="15.75" thickBot="1">
      <c r="A33" s="29">
        <v>45579</v>
      </c>
      <c r="B33" s="30" t="s">
        <v>60</v>
      </c>
      <c r="C33" s="31">
        <v>1395</v>
      </c>
      <c r="D33" s="31"/>
      <c r="E33" s="30">
        <v>2</v>
      </c>
      <c r="F33" s="31">
        <v>261.7</v>
      </c>
      <c r="G33" s="31">
        <v>26655</v>
      </c>
      <c r="H33" s="31">
        <v>268.89999999999998</v>
      </c>
      <c r="I33" s="31">
        <v>271.14999999999998</v>
      </c>
      <c r="J33" s="31">
        <v>276.05</v>
      </c>
      <c r="K33" s="30"/>
      <c r="L33" s="30"/>
      <c r="M33" s="30"/>
      <c r="N33" s="31">
        <v>273.25</v>
      </c>
      <c r="O33" s="31">
        <v>267.3</v>
      </c>
      <c r="P33" s="31"/>
      <c r="Q33" s="30"/>
      <c r="R33" s="30"/>
      <c r="S33" s="30" t="s">
        <v>146</v>
      </c>
      <c r="T33" s="30"/>
      <c r="U33" s="47"/>
      <c r="V33" s="49"/>
      <c r="W33" s="48"/>
      <c r="X33" s="49"/>
      <c r="AG33" s="50" t="e">
        <f>AF33/AE33</f>
        <v>#DIV/0!</v>
      </c>
      <c r="AH33" s="32" t="e">
        <f>IF(OR(U33="C1",U33="C2"),HLOOKUP(U33,$E$1:J33,ROW(),FALSE)+D33,HLOOKUP(U33,$E$1:J33,ROW(),FALSE)-D33)</f>
        <v>#N/A</v>
      </c>
      <c r="AI33" s="32" t="e">
        <f>IF(OR(U33="C1",U33="C2"),HLOOKUP(U33,$F$1:J33,ROW(),FALSE)-D33,HLOOKUP(U33,$E$1:J33,ROW(),FALSE)+D33)</f>
        <v>#N/A</v>
      </c>
      <c r="AJ33" s="33"/>
    </row>
    <row r="34" spans="1:38" s="32" customFormat="1" ht="15.75" thickBot="1">
      <c r="A34" s="29">
        <v>45579</v>
      </c>
      <c r="B34" s="30" t="s">
        <v>61</v>
      </c>
      <c r="C34" s="31">
        <v>675</v>
      </c>
      <c r="D34" s="31">
        <v>2.5</v>
      </c>
      <c r="E34" s="30"/>
      <c r="F34" s="31">
        <v>335.75</v>
      </c>
      <c r="G34" s="31">
        <v>339.5</v>
      </c>
      <c r="H34" s="31">
        <v>346.95</v>
      </c>
      <c r="I34" s="31">
        <v>344.5</v>
      </c>
      <c r="J34" s="30">
        <v>350.45</v>
      </c>
      <c r="K34" s="31"/>
      <c r="L34" s="31"/>
      <c r="M34" s="31"/>
      <c r="N34" s="31">
        <v>348.1</v>
      </c>
      <c r="O34" s="31">
        <v>343.15</v>
      </c>
      <c r="P34" s="31"/>
      <c r="Q34" s="30"/>
      <c r="R34" s="30"/>
      <c r="S34" s="30" t="s">
        <v>146</v>
      </c>
      <c r="T34" s="30"/>
      <c r="U34" s="47"/>
      <c r="V34" s="49"/>
      <c r="W34" s="48"/>
      <c r="X34" s="49"/>
      <c r="AG34" s="50" t="e">
        <f>AF34/AE34</f>
        <v>#DIV/0!</v>
      </c>
      <c r="AH34" s="32" t="e">
        <f>IF(OR(U34="C1",U34="C2"),HLOOKUP(U34,$E$1:J34,ROW(),FALSE)+D34,HLOOKUP(U34,$E$1:J34,ROW(),FALSE)-D34)</f>
        <v>#N/A</v>
      </c>
      <c r="AI34" s="32" t="e">
        <f>IF(OR(U34="C1",U34="C2"),HLOOKUP(U34,$F$1:J34,ROW(),FALSE)-D34,HLOOKUP(U34,$E$1:J34,ROW(),FALSE)+D34)</f>
        <v>#N/A</v>
      </c>
      <c r="AJ34" s="33"/>
    </row>
    <row r="35" spans="1:38" s="32" customFormat="1" ht="15.75" thickBot="1">
      <c r="A35" s="29">
        <v>45579</v>
      </c>
      <c r="B35" s="30" t="s">
        <v>132</v>
      </c>
      <c r="C35" s="31">
        <v>1869</v>
      </c>
      <c r="D35" s="31">
        <v>250</v>
      </c>
      <c r="E35" s="31"/>
      <c r="F35" s="31">
        <v>37615.25</v>
      </c>
      <c r="G35" s="31">
        <v>38096.1</v>
      </c>
      <c r="H35" s="31">
        <v>3841580</v>
      </c>
      <c r="I35" s="31">
        <v>3851690</v>
      </c>
      <c r="J35" s="31" t="s">
        <v>133</v>
      </c>
      <c r="K35" s="30">
        <v>3</v>
      </c>
      <c r="L35" s="30"/>
      <c r="M35" s="30"/>
      <c r="N35" s="31">
        <v>38899</v>
      </c>
      <c r="O35" s="31">
        <v>38317.199999999997</v>
      </c>
      <c r="P35" s="31"/>
      <c r="Q35" s="30"/>
      <c r="R35" s="30"/>
      <c r="S35" s="30"/>
      <c r="T35" s="30"/>
      <c r="U35" s="47"/>
      <c r="V35" s="49"/>
      <c r="W35" s="48"/>
      <c r="X35" s="49"/>
      <c r="AG35" s="50" t="e">
        <f>AF35/AE35</f>
        <v>#DIV/0!</v>
      </c>
      <c r="AH35" s="32" t="e">
        <f>IF(OR(U35="C1",U35="C2"),HLOOKUP(U35,$E$1:J35,ROW(),FALSE)+D35,HLOOKUP(U35,$E$1:J35,ROW(),FALSE)-D35)</f>
        <v>#N/A</v>
      </c>
      <c r="AI35" s="32" t="e">
        <f>IF(OR(U35="C1",U35="C2"),HLOOKUP(U35,$F$1:J35,ROW(),FALSE)-D35,HLOOKUP(U35,$E$1:J35,ROW(),FALSE)+D35)</f>
        <v>#N/A</v>
      </c>
      <c r="AJ35" s="33"/>
    </row>
    <row r="36" spans="1:38" s="32" customFormat="1" ht="15.75" thickBot="1">
      <c r="A36" s="29">
        <v>45579</v>
      </c>
      <c r="B36" s="30" t="s">
        <v>62</v>
      </c>
      <c r="C36" s="31">
        <v>3042</v>
      </c>
      <c r="D36" s="31">
        <v>2.5</v>
      </c>
      <c r="E36" s="31"/>
      <c r="F36" s="31">
        <v>332.25</v>
      </c>
      <c r="G36" s="31">
        <v>336.85</v>
      </c>
      <c r="H36" s="31">
        <v>339.85</v>
      </c>
      <c r="I36" s="31">
        <v>341.8</v>
      </c>
      <c r="J36" s="31">
        <v>346.1</v>
      </c>
      <c r="K36" s="30"/>
      <c r="L36" s="30"/>
      <c r="M36" s="30"/>
      <c r="N36" s="31">
        <v>344.6</v>
      </c>
      <c r="O36" s="31">
        <v>337.25</v>
      </c>
      <c r="P36" s="31"/>
      <c r="Q36" s="30"/>
      <c r="R36" s="30"/>
      <c r="S36" s="30" t="s">
        <v>146</v>
      </c>
      <c r="T36" s="30"/>
      <c r="U36" s="47"/>
      <c r="V36" s="49"/>
      <c r="W36" s="48"/>
      <c r="X36" s="49"/>
      <c r="AG36" s="50" t="e">
        <f>AF36/AE36</f>
        <v>#DIV/0!</v>
      </c>
      <c r="AH36" s="32" t="e">
        <f>IF(OR(U36="C1",U36="C2"),HLOOKUP(U36,$E$1:J36,ROW(),FALSE)+D36,HLOOKUP(U36,$E$1:J36,ROW(),FALSE)-D36)</f>
        <v>#N/A</v>
      </c>
      <c r="AI36" s="32" t="e">
        <f>IF(OR(U36="C1",U36="C2"),HLOOKUP(U36,$F$1:J36,ROW(),FALSE)-D36,HLOOKUP(U36,$E$1:J36,ROW(),FALSE)+D36)</f>
        <v>#N/A</v>
      </c>
      <c r="AJ36" s="33"/>
    </row>
    <row r="37" spans="1:38" s="32" customFormat="1" ht="15.75" thickBot="1">
      <c r="A37" s="29">
        <v>45579</v>
      </c>
      <c r="B37" s="30" t="s">
        <v>63</v>
      </c>
      <c r="C37" s="31"/>
      <c r="D37" s="31">
        <v>25</v>
      </c>
      <c r="E37" s="31">
        <v>4</v>
      </c>
      <c r="F37" s="31">
        <v>5909.35</v>
      </c>
      <c r="G37" s="31">
        <v>5942.3</v>
      </c>
      <c r="H37" s="31">
        <v>59652</v>
      </c>
      <c r="I37" s="31">
        <v>6014.6</v>
      </c>
      <c r="J37" s="31">
        <v>6055.5</v>
      </c>
      <c r="K37" s="30"/>
      <c r="L37" s="30"/>
      <c r="M37" s="30"/>
      <c r="N37" s="31">
        <v>6024.3</v>
      </c>
      <c r="O37" s="31">
        <v>5900</v>
      </c>
      <c r="P37" s="31"/>
      <c r="Q37" s="30" t="s">
        <v>146</v>
      </c>
      <c r="R37" s="30" t="s">
        <v>146</v>
      </c>
      <c r="S37" s="30" t="s">
        <v>146</v>
      </c>
      <c r="T37" s="30"/>
      <c r="U37" s="47"/>
      <c r="V37" s="49"/>
      <c r="W37" s="46"/>
      <c r="X37" s="49"/>
      <c r="AG37" s="50" t="e">
        <f>AF37/AE37</f>
        <v>#DIV/0!</v>
      </c>
      <c r="AH37" s="32" t="e">
        <f>IF(OR(U37="C1",U37="C2"),HLOOKUP(U37,$E$1:J37,ROW(),FALSE)+D37,HLOOKUP(U37,$E$1:J37,ROW(),FALSE)-D37)</f>
        <v>#N/A</v>
      </c>
      <c r="AI37" s="32" t="e">
        <f>IF(OR(U37="C1",U37="C2"),HLOOKUP(U37,$F$1:J37,ROW(),FALSE)-D37,HLOOKUP(U37,$E$1:J37,ROW(),FALSE)+D37)</f>
        <v>#N/A</v>
      </c>
      <c r="AJ37" s="33"/>
    </row>
    <row r="38" spans="1:38" s="32" customFormat="1" ht="15.75" thickBot="1">
      <c r="A38" s="29">
        <v>45579</v>
      </c>
      <c r="B38" s="30" t="s">
        <v>64</v>
      </c>
      <c r="C38" s="30">
        <v>2401</v>
      </c>
      <c r="D38" s="31">
        <v>5</v>
      </c>
      <c r="E38" s="30">
        <v>2</v>
      </c>
      <c r="F38" s="31">
        <v>573.45000000000005</v>
      </c>
      <c r="G38" s="31">
        <v>582.65</v>
      </c>
      <c r="H38" s="31">
        <v>5952</v>
      </c>
      <c r="I38" s="31">
        <v>592.9</v>
      </c>
      <c r="J38" s="31">
        <v>602.70000000000005</v>
      </c>
      <c r="K38" s="30"/>
      <c r="L38" s="30"/>
      <c r="M38" s="30"/>
      <c r="N38" s="31">
        <v>604.95000000000005</v>
      </c>
      <c r="O38" s="31">
        <v>580.54999999999995</v>
      </c>
      <c r="P38" s="31"/>
      <c r="Q38" s="30"/>
      <c r="R38" s="30" t="s">
        <v>146</v>
      </c>
      <c r="S38" s="30" t="s">
        <v>146</v>
      </c>
      <c r="T38" s="30" t="s">
        <v>146</v>
      </c>
      <c r="U38" s="47"/>
      <c r="V38" s="49"/>
      <c r="W38" s="48"/>
      <c r="X38" s="49"/>
      <c r="AG38" s="50" t="e">
        <f>AF38/AE38</f>
        <v>#DIV/0!</v>
      </c>
      <c r="AH38" s="32" t="e">
        <f>IF(OR(U38="C1",U38="C2"),HLOOKUP(U38,$E$1:J38,ROW(),FALSE)+D38,HLOOKUP(U38,$E$1:J38,ROW(),FALSE)-D38)</f>
        <v>#N/A</v>
      </c>
      <c r="AI38" s="32" t="e">
        <f>IF(OR(U38="C1",U38="C2"),HLOOKUP(U38,$F$1:J38,ROW(),FALSE)-D38,HLOOKUP(U38,$E$1:J38,ROW(),FALSE)+D38)</f>
        <v>#N/A</v>
      </c>
      <c r="AJ38" s="33"/>
      <c r="AK38" s="51"/>
      <c r="AL38" s="51"/>
    </row>
    <row r="39" spans="1:38" s="32" customFormat="1" ht="15.75" thickBot="1">
      <c r="A39" s="29">
        <v>45579</v>
      </c>
      <c r="B39" s="30" t="s">
        <v>65</v>
      </c>
      <c r="C39" s="31" t="s">
        <v>205</v>
      </c>
      <c r="D39" s="31">
        <v>0.5</v>
      </c>
      <c r="E39" s="30"/>
      <c r="F39" s="31">
        <v>103.18</v>
      </c>
      <c r="G39" s="31">
        <v>104.13</v>
      </c>
      <c r="H39" s="31">
        <v>10465</v>
      </c>
      <c r="I39" s="31">
        <v>1050</v>
      </c>
      <c r="J39" s="31">
        <v>106.08</v>
      </c>
      <c r="K39" s="31"/>
      <c r="L39" s="31"/>
      <c r="M39" s="31"/>
      <c r="N39" s="31">
        <v>105.44</v>
      </c>
      <c r="O39" s="31">
        <v>103.93</v>
      </c>
      <c r="P39" s="31"/>
      <c r="Q39" s="30"/>
      <c r="R39" s="30" t="s">
        <v>146</v>
      </c>
      <c r="S39" s="30"/>
      <c r="T39" s="30"/>
      <c r="U39" s="47"/>
      <c r="V39" s="49"/>
      <c r="W39" s="48"/>
      <c r="X39" s="48"/>
      <c r="AJ39" s="33"/>
    </row>
    <row r="40" spans="1:38" s="32" customFormat="1" ht="15.75" thickBot="1">
      <c r="A40" s="29">
        <v>45579</v>
      </c>
      <c r="B40" s="30" t="s">
        <v>66</v>
      </c>
      <c r="C40" s="30">
        <v>521</v>
      </c>
      <c r="D40" s="31">
        <v>5</v>
      </c>
      <c r="E40" s="31">
        <v>2</v>
      </c>
      <c r="F40" s="31">
        <v>852.95</v>
      </c>
      <c r="G40" s="31">
        <v>860.8</v>
      </c>
      <c r="H40" s="31">
        <v>87385</v>
      </c>
      <c r="I40" s="31">
        <v>86980</v>
      </c>
      <c r="J40" s="31">
        <v>879</v>
      </c>
      <c r="K40" s="30">
        <v>2</v>
      </c>
      <c r="L40" s="30"/>
      <c r="M40" s="30"/>
      <c r="N40" s="31">
        <v>876.2</v>
      </c>
      <c r="O40" s="31">
        <v>858.35</v>
      </c>
      <c r="P40" s="31"/>
      <c r="Q40" s="30"/>
      <c r="R40" s="30" t="s">
        <v>146</v>
      </c>
      <c r="S40" s="30"/>
      <c r="T40" s="30"/>
      <c r="U40" s="47"/>
      <c r="V40" s="48"/>
      <c r="W40" s="48"/>
      <c r="X40" s="48"/>
      <c r="AJ40" s="33"/>
    </row>
    <row r="41" spans="1:38" s="32" customFormat="1" ht="15.75" thickBot="1">
      <c r="A41" s="29">
        <v>45579</v>
      </c>
      <c r="B41" s="30" t="s">
        <v>67</v>
      </c>
      <c r="C41" s="31" t="s">
        <v>206</v>
      </c>
      <c r="D41" s="31">
        <v>5</v>
      </c>
      <c r="E41" s="31">
        <v>2</v>
      </c>
      <c r="F41" s="31">
        <v>494.05</v>
      </c>
      <c r="G41" s="31">
        <v>504.45</v>
      </c>
      <c r="H41" s="31">
        <v>5020</v>
      </c>
      <c r="I41" s="31">
        <v>51670</v>
      </c>
      <c r="J41" s="31">
        <v>53365</v>
      </c>
      <c r="K41" s="30"/>
      <c r="L41" s="30"/>
      <c r="M41" s="30"/>
      <c r="N41" s="31">
        <v>506.05</v>
      </c>
      <c r="O41" s="31">
        <v>495.2</v>
      </c>
      <c r="P41" s="31"/>
      <c r="Q41" s="30"/>
      <c r="R41" s="30" t="s">
        <v>146</v>
      </c>
      <c r="S41" s="30"/>
      <c r="T41" s="30"/>
      <c r="U41" s="47"/>
      <c r="V41" s="48"/>
      <c r="W41" s="48"/>
      <c r="X41" s="48"/>
      <c r="AJ41" s="33"/>
    </row>
    <row r="42" spans="1:38" s="32" customFormat="1" ht="15.75" thickBot="1">
      <c r="A42" s="29">
        <v>45579</v>
      </c>
      <c r="B42" s="30" t="s">
        <v>68</v>
      </c>
      <c r="C42" s="31">
        <v>1419</v>
      </c>
      <c r="D42" s="31">
        <v>10</v>
      </c>
      <c r="E42" s="30">
        <v>2</v>
      </c>
      <c r="F42" s="31">
        <v>1485.25</v>
      </c>
      <c r="G42" s="31">
        <v>1505.45</v>
      </c>
      <c r="H42" s="31">
        <v>1515</v>
      </c>
      <c r="I42" s="31">
        <v>152720</v>
      </c>
      <c r="J42" s="31">
        <v>1545.65</v>
      </c>
      <c r="K42" s="30"/>
      <c r="L42" s="30"/>
      <c r="M42" s="30"/>
      <c r="N42" s="31">
        <v>1533.55</v>
      </c>
      <c r="O42" s="31">
        <v>1503</v>
      </c>
      <c r="P42" s="31"/>
      <c r="Q42" s="30"/>
      <c r="R42" s="30" t="s">
        <v>146</v>
      </c>
      <c r="S42" s="30"/>
      <c r="T42" s="30"/>
      <c r="U42" s="47"/>
      <c r="V42" s="49"/>
      <c r="W42" s="48"/>
      <c r="X42" s="49"/>
      <c r="AG42" s="50" t="e">
        <f>AF42/AE42</f>
        <v>#DIV/0!</v>
      </c>
      <c r="AH42" s="32" t="e">
        <f>IF(OR(U42="C1",U42="C2"),HLOOKUP(U42,$E$1:J42,ROW(),FALSE)+D42,HLOOKUP(U42,$E$1:J42,ROW(),FALSE)-D42)</f>
        <v>#N/A</v>
      </c>
      <c r="AI42" s="32" t="e">
        <f>IF(OR(U42="C1",U42="C2"),HLOOKUP(U42,$F$1:J42,ROW(),FALSE)-D42,HLOOKUP(U42,$E$1:J42,ROW(),FALSE)+D42)</f>
        <v>#N/A</v>
      </c>
      <c r="AJ42" s="33"/>
    </row>
    <row r="43" spans="1:38" s="32" customFormat="1" ht="15.75" thickBot="1">
      <c r="A43" s="29">
        <v>45579</v>
      </c>
      <c r="B43" s="30" t="s">
        <v>69</v>
      </c>
      <c r="C43" s="31"/>
      <c r="D43" s="31">
        <v>10</v>
      </c>
      <c r="E43" s="30"/>
      <c r="F43" s="31">
        <v>1563.35</v>
      </c>
      <c r="G43" s="31">
        <v>1582.35</v>
      </c>
      <c r="H43" s="30">
        <v>1601</v>
      </c>
      <c r="I43" s="31">
        <v>1601.5</v>
      </c>
      <c r="J43" s="31">
        <v>1620.45</v>
      </c>
      <c r="K43" s="30"/>
      <c r="L43" s="30"/>
      <c r="M43" s="30"/>
      <c r="N43" s="31">
        <v>1605.95</v>
      </c>
      <c r="O43" s="31">
        <v>1571.05</v>
      </c>
      <c r="P43" s="31"/>
      <c r="Q43" s="30"/>
      <c r="R43" s="30" t="s">
        <v>146</v>
      </c>
      <c r="S43" s="30" t="s">
        <v>146</v>
      </c>
      <c r="T43" s="30"/>
      <c r="U43" s="47"/>
      <c r="V43" s="48"/>
      <c r="W43" s="48"/>
      <c r="X43" s="48"/>
      <c r="AJ43" s="33"/>
    </row>
    <row r="44" spans="1:38" s="32" customFormat="1" ht="15.75" thickBot="1">
      <c r="A44" s="29">
        <v>45579</v>
      </c>
      <c r="B44" s="30" t="s">
        <v>70</v>
      </c>
      <c r="C44" s="31">
        <v>2146</v>
      </c>
      <c r="D44" s="31">
        <v>2.5</v>
      </c>
      <c r="E44" s="30"/>
      <c r="F44" s="31">
        <v>486.35</v>
      </c>
      <c r="G44" s="31">
        <v>491.15</v>
      </c>
      <c r="H44" s="31">
        <v>498</v>
      </c>
      <c r="I44" s="31">
        <v>496.15</v>
      </c>
      <c r="J44" s="31">
        <v>500.5</v>
      </c>
      <c r="K44" s="31"/>
      <c r="L44" s="31"/>
      <c r="M44" s="31"/>
      <c r="N44" s="31">
        <v>502.45</v>
      </c>
      <c r="O44" s="31">
        <v>492.95</v>
      </c>
      <c r="P44" s="31"/>
      <c r="Q44" s="30"/>
      <c r="R44" s="30"/>
      <c r="S44" s="30" t="s">
        <v>146</v>
      </c>
      <c r="T44" s="30" t="s">
        <v>146</v>
      </c>
      <c r="U44" s="47"/>
      <c r="V44" s="48"/>
      <c r="W44" s="48"/>
      <c r="X44" s="48"/>
      <c r="AJ44" s="33"/>
    </row>
    <row r="45" spans="1:38" s="32" customFormat="1" ht="15.75" thickBot="1">
      <c r="A45" s="29">
        <v>45579</v>
      </c>
      <c r="B45" s="30" t="s">
        <v>71</v>
      </c>
      <c r="C45" s="30">
        <v>1162</v>
      </c>
      <c r="D45" s="31">
        <v>50</v>
      </c>
      <c r="E45" s="31"/>
      <c r="F45" s="31">
        <v>7230</v>
      </c>
      <c r="G45" s="31">
        <v>7315.15</v>
      </c>
      <c r="H45" s="31">
        <v>742605</v>
      </c>
      <c r="I45" s="31">
        <v>7426</v>
      </c>
      <c r="J45" s="31">
        <v>7522.8</v>
      </c>
      <c r="K45" s="31">
        <v>4</v>
      </c>
      <c r="L45" s="31"/>
      <c r="M45" s="31"/>
      <c r="N45" s="31">
        <v>7460</v>
      </c>
      <c r="O45" s="31">
        <v>7285</v>
      </c>
      <c r="P45" s="31"/>
      <c r="Q45" s="30"/>
      <c r="R45" s="30" t="s">
        <v>146</v>
      </c>
      <c r="S45" s="30" t="s">
        <v>146</v>
      </c>
      <c r="T45" s="30"/>
      <c r="U45" s="47"/>
      <c r="V45" s="48"/>
      <c r="W45" s="48"/>
      <c r="X45" s="48"/>
      <c r="AJ45" s="33"/>
    </row>
    <row r="46" spans="1:38" s="32" customFormat="1" ht="15.75" thickBot="1">
      <c r="A46" s="29">
        <v>45579</v>
      </c>
      <c r="B46" s="30" t="s">
        <v>156</v>
      </c>
      <c r="C46" s="31">
        <v>1658</v>
      </c>
      <c r="D46" s="31">
        <v>10</v>
      </c>
      <c r="E46" s="30">
        <v>5</v>
      </c>
      <c r="F46" s="31" t="s">
        <v>133</v>
      </c>
      <c r="G46" s="31">
        <v>3546.05</v>
      </c>
      <c r="H46" s="31">
        <v>358685</v>
      </c>
      <c r="I46" s="31">
        <v>3633.05</v>
      </c>
      <c r="J46" s="31">
        <v>3610.1</v>
      </c>
      <c r="K46" s="30"/>
      <c r="L46" s="30"/>
      <c r="M46" s="30"/>
      <c r="N46" s="31">
        <v>3700</v>
      </c>
      <c r="O46" s="31">
        <v>3500</v>
      </c>
      <c r="P46" s="31"/>
      <c r="Q46" s="30"/>
      <c r="R46" s="30" t="s">
        <v>146</v>
      </c>
      <c r="S46" s="30" t="s">
        <v>146</v>
      </c>
      <c r="T46" s="30" t="s">
        <v>146</v>
      </c>
      <c r="U46" s="47"/>
      <c r="V46" s="49"/>
      <c r="W46" s="48"/>
      <c r="X46" s="49"/>
      <c r="AG46" s="50" t="e">
        <f>AF46/AE46</f>
        <v>#DIV/0!</v>
      </c>
      <c r="AH46" s="32" t="e">
        <f>IF(OR(U46="C1",U46="C2"),HLOOKUP(U46,$E$1:J46,ROW(),FALSE)+D46,HLOOKUP(U46,$E$1:J46,ROW(),FALSE)-D46)</f>
        <v>#N/A</v>
      </c>
      <c r="AI46" s="32" t="e">
        <f>IF(OR(U46="C1",U46="C2"),HLOOKUP(U46,$F$1:J46,ROW(),FALSE)-D46,HLOOKUP(U46,$E$1:J46,ROW(),FALSE)+D46)</f>
        <v>#N/A</v>
      </c>
      <c r="AJ46" s="33"/>
    </row>
    <row r="47" spans="1:38" s="32" customFormat="1" ht="15.75" thickBot="1">
      <c r="A47" s="29">
        <v>45579</v>
      </c>
      <c r="B47" s="30" t="s">
        <v>72</v>
      </c>
      <c r="C47" s="31" t="s">
        <v>207</v>
      </c>
      <c r="D47" s="31">
        <v>5</v>
      </c>
      <c r="E47" s="31"/>
      <c r="F47" s="31">
        <v>863.65</v>
      </c>
      <c r="G47" s="31">
        <v>872.75</v>
      </c>
      <c r="H47" s="31">
        <v>880.8</v>
      </c>
      <c r="I47" s="31">
        <v>88280</v>
      </c>
      <c r="J47" s="31">
        <v>891.35</v>
      </c>
      <c r="K47" s="30"/>
      <c r="L47" s="30"/>
      <c r="M47" s="30"/>
      <c r="N47" s="31">
        <v>889.5</v>
      </c>
      <c r="O47" s="31">
        <v>870.5</v>
      </c>
      <c r="P47" s="31"/>
      <c r="Q47" s="30"/>
      <c r="R47" s="30" t="s">
        <v>146</v>
      </c>
      <c r="S47" s="30"/>
      <c r="T47" s="30"/>
      <c r="U47" s="47"/>
      <c r="V47" s="49"/>
      <c r="W47" s="48"/>
      <c r="X47" s="49"/>
      <c r="AG47" s="50" t="e">
        <f>AF47/AE47</f>
        <v>#DIV/0!</v>
      </c>
      <c r="AH47" s="32" t="e">
        <f>IF(OR(U47="C1",U47="C2"),HLOOKUP(U47,$E$1:J47,ROW(),FALSE)+D47,HLOOKUP(U47,$E$1:J47,ROW(),FALSE)-D47)</f>
        <v>#N/A</v>
      </c>
      <c r="AI47" s="32" t="e">
        <f>IF(OR(U47="C1",U47="C2"),HLOOKUP(U47,$F$1:J47,ROW(),FALSE)-D47,HLOOKUP(U47,$E$1:J47,ROW(),FALSE)+D47)</f>
        <v>#N/A</v>
      </c>
      <c r="AJ47" s="33"/>
    </row>
    <row r="48" spans="1:38" s="32" customFormat="1" ht="15.75" thickBot="1">
      <c r="A48" s="29">
        <v>45579</v>
      </c>
      <c r="B48" s="30" t="s">
        <v>73</v>
      </c>
      <c r="C48" s="31">
        <v>963</v>
      </c>
      <c r="D48" s="31">
        <v>10</v>
      </c>
      <c r="E48" s="30">
        <v>3</v>
      </c>
      <c r="F48" s="31">
        <v>1604.25</v>
      </c>
      <c r="G48" s="31">
        <v>1620.8</v>
      </c>
      <c r="H48" s="31" t="s">
        <v>208</v>
      </c>
      <c r="I48" s="31">
        <v>163865</v>
      </c>
      <c r="J48" s="31">
        <v>1658.15</v>
      </c>
      <c r="K48" s="30"/>
      <c r="L48" s="30"/>
      <c r="M48" s="30"/>
      <c r="N48" s="31">
        <v>1649.25</v>
      </c>
      <c r="O48" s="31">
        <v>1617.65</v>
      </c>
      <c r="P48" s="31"/>
      <c r="Q48" s="30"/>
      <c r="R48" s="30" t="s">
        <v>146</v>
      </c>
      <c r="S48" s="30"/>
      <c r="T48" s="30"/>
      <c r="U48" s="47"/>
      <c r="V48" s="49"/>
      <c r="W48" s="48"/>
      <c r="X48" s="49"/>
      <c r="AG48" s="50" t="e">
        <f>AF48/AE48</f>
        <v>#DIV/0!</v>
      </c>
      <c r="AH48" s="32" t="e">
        <f>IF(OR(U48="C1",U48="C2"),HLOOKUP(U48,$E$1:J48,ROW(),FALSE)+D48,HLOOKUP(U48,$E$1:J48,ROW(),FALSE)-D48)</f>
        <v>#N/A</v>
      </c>
      <c r="AI48" s="32" t="e">
        <f>IF(OR(U48="C1",U48="C2"),HLOOKUP(U48,$F$1:J48,ROW(),FALSE)-D48,HLOOKUP(U48,$E$1:J48,ROW(),FALSE)+D48)</f>
        <v>#N/A</v>
      </c>
      <c r="AJ48" s="33"/>
    </row>
    <row r="49" spans="1:38" s="32" customFormat="1" ht="15.75" thickBot="1">
      <c r="A49" s="29">
        <v>45579</v>
      </c>
      <c r="B49" s="30" t="s">
        <v>74</v>
      </c>
      <c r="C49" s="31" t="s">
        <v>209</v>
      </c>
      <c r="D49" s="31"/>
      <c r="E49" s="31"/>
      <c r="F49" s="31">
        <v>417.95</v>
      </c>
      <c r="G49" s="31">
        <v>425.15</v>
      </c>
      <c r="H49" s="31">
        <v>430.5</v>
      </c>
      <c r="I49" s="31">
        <v>430.5</v>
      </c>
      <c r="J49" s="31">
        <v>434.75</v>
      </c>
      <c r="K49" s="30"/>
      <c r="L49" s="30"/>
      <c r="M49" s="30"/>
      <c r="N49" s="31">
        <v>431.7</v>
      </c>
      <c r="O49" s="31">
        <v>422.85</v>
      </c>
      <c r="P49" s="31"/>
      <c r="Q49" s="30"/>
      <c r="R49" s="30" t="s">
        <v>146</v>
      </c>
      <c r="S49" s="30" t="s">
        <v>146</v>
      </c>
      <c r="T49" s="30"/>
      <c r="U49" s="47"/>
      <c r="V49" s="49"/>
      <c r="W49" s="48"/>
      <c r="X49" s="49"/>
      <c r="AG49" s="50" t="e">
        <f>AF49/AE49</f>
        <v>#DIV/0!</v>
      </c>
      <c r="AH49" s="32" t="e">
        <f>IF(OR(U49="C1",U49="C2"),HLOOKUP(U49,$E$1:J49,ROW(),FALSE)+D49,HLOOKUP(U49,$E$1:J49,ROW(),FALSE)-D49)</f>
        <v>#N/A</v>
      </c>
      <c r="AI49" s="32" t="e">
        <f>IF(OR(U49="C1",U49="C2"),HLOOKUP(U49,$F$1:J49,ROW(),FALSE)-D49,HLOOKUP(U49,$E$1:J49,ROW(),FALSE)+D49)</f>
        <v>#N/A</v>
      </c>
      <c r="AJ49" s="33"/>
    </row>
    <row r="50" spans="1:38" s="32" customFormat="1" ht="15.75" thickBot="1">
      <c r="A50" s="29">
        <v>45579</v>
      </c>
      <c r="B50" s="30" t="s">
        <v>75</v>
      </c>
      <c r="C50" s="31">
        <v>690</v>
      </c>
      <c r="D50" s="31">
        <v>1.25</v>
      </c>
      <c r="E50" s="30">
        <v>2</v>
      </c>
      <c r="F50" s="31">
        <v>150.35</v>
      </c>
      <c r="G50" s="31">
        <v>153.1</v>
      </c>
      <c r="H50" s="31">
        <v>154.16</v>
      </c>
      <c r="I50" s="31">
        <v>15540</v>
      </c>
      <c r="J50" s="31">
        <v>158</v>
      </c>
      <c r="K50" s="31"/>
      <c r="L50" s="31"/>
      <c r="M50" s="31"/>
      <c r="N50" s="31">
        <v>154.79</v>
      </c>
      <c r="O50" s="31">
        <v>151.44999999999999</v>
      </c>
      <c r="P50" s="31"/>
      <c r="Q50" s="30"/>
      <c r="R50" s="30" t="s">
        <v>146</v>
      </c>
      <c r="S50" s="30"/>
      <c r="T50" s="30"/>
      <c r="U50" s="47"/>
      <c r="V50" s="49"/>
      <c r="W50" s="48"/>
      <c r="X50" s="49"/>
      <c r="AG50" s="50" t="e">
        <f>AF50/AE50</f>
        <v>#DIV/0!</v>
      </c>
      <c r="AH50" s="32" t="e">
        <f>IF(OR(U50="C1",U50="C2"),HLOOKUP(U50,$E$1:J50,ROW(),FALSE)+D50,HLOOKUP(U50,$E$1:J50,ROW(),FALSE)-D50)</f>
        <v>#N/A</v>
      </c>
      <c r="AI50" s="32" t="e">
        <f>IF(OR(U50="C1",U50="C2"),HLOOKUP(U50,$F$1:J50,ROW(),FALSE)-D50,HLOOKUP(U50,$E$1:J50,ROW(),FALSE)+D50)</f>
        <v>#N/A</v>
      </c>
      <c r="AJ50" s="33"/>
    </row>
    <row r="51" spans="1:38" s="32" customFormat="1" ht="15.75" thickBot="1">
      <c r="A51" s="29">
        <v>45579</v>
      </c>
      <c r="B51" s="30" t="s">
        <v>76</v>
      </c>
      <c r="C51" s="31" t="s">
        <v>210</v>
      </c>
      <c r="D51" s="31">
        <v>25</v>
      </c>
      <c r="E51" s="31">
        <v>2</v>
      </c>
      <c r="F51" s="31">
        <v>3507.45</v>
      </c>
      <c r="G51" s="31">
        <v>3558.25</v>
      </c>
      <c r="H51" s="31">
        <v>3667</v>
      </c>
      <c r="I51" s="31">
        <v>3606.55</v>
      </c>
      <c r="J51" s="31">
        <v>3649.55</v>
      </c>
      <c r="K51" s="30">
        <v>2</v>
      </c>
      <c r="L51" s="30"/>
      <c r="M51" s="30"/>
      <c r="N51" s="31">
        <v>3686</v>
      </c>
      <c r="O51" s="31">
        <v>3589.5</v>
      </c>
      <c r="P51" s="31"/>
      <c r="Q51" s="30"/>
      <c r="R51" s="30"/>
      <c r="S51" s="30" t="s">
        <v>146</v>
      </c>
      <c r="T51" s="30" t="s">
        <v>146</v>
      </c>
      <c r="U51" s="47"/>
      <c r="V51" s="49"/>
      <c r="W51" s="48"/>
      <c r="X51" s="49"/>
      <c r="AG51" s="50" t="e">
        <f>AF51/AE51</f>
        <v>#DIV/0!</v>
      </c>
      <c r="AH51" s="32" t="e">
        <f>IF(OR(U51="C1",U51="C2"),HLOOKUP(U51,$E$1:J51,ROW(),FALSE)+D51,HLOOKUP(U51,$E$1:J51,ROW(),FALSE)-D51)</f>
        <v>#N/A</v>
      </c>
      <c r="AI51" s="32" t="e">
        <f>IF(OR(U51="C1",U51="C2"),HLOOKUP(U51,$F$1:J51,ROW(),FALSE)-D51,HLOOKUP(U51,$E$1:J51,ROW(),FALSE)+D51)</f>
        <v>#N/A</v>
      </c>
      <c r="AJ51" s="33"/>
    </row>
    <row r="52" spans="1:38" s="32" customFormat="1" ht="15.75" thickBot="1">
      <c r="A52" s="29">
        <v>45579</v>
      </c>
      <c r="B52" s="30" t="s">
        <v>77</v>
      </c>
      <c r="C52" s="31" t="s">
        <v>211</v>
      </c>
      <c r="D52" s="31">
        <v>2.5</v>
      </c>
      <c r="E52" s="31">
        <v>2</v>
      </c>
      <c r="F52" s="31">
        <v>564.29999999999995</v>
      </c>
      <c r="G52" s="31">
        <v>569.25</v>
      </c>
      <c r="H52" s="31">
        <v>567</v>
      </c>
      <c r="I52" s="31">
        <v>573.04999999999995</v>
      </c>
      <c r="J52" s="31">
        <v>577.65</v>
      </c>
      <c r="K52" s="30"/>
      <c r="L52" s="30"/>
      <c r="M52" s="30"/>
      <c r="N52" s="31">
        <v>575.15</v>
      </c>
      <c r="O52" s="31">
        <v>566</v>
      </c>
      <c r="P52" s="31"/>
      <c r="Q52" s="30"/>
      <c r="R52" s="30" t="s">
        <v>146</v>
      </c>
      <c r="S52" s="30" t="s">
        <v>146</v>
      </c>
      <c r="T52" s="30"/>
      <c r="U52" s="47"/>
      <c r="V52" s="49"/>
      <c r="W52" s="48"/>
      <c r="X52" s="49"/>
      <c r="AG52" s="50" t="e">
        <f>AF52/AE52</f>
        <v>#DIV/0!</v>
      </c>
      <c r="AH52" s="32" t="e">
        <f>IF(OR(U52="C1",U52="C2"),HLOOKUP(U52,$E$1:J52,ROW(),FALSE)+D52,HLOOKUP(U52,$E$1:J52,ROW(),FALSE)-D52)</f>
        <v>#N/A</v>
      </c>
      <c r="AI52" s="32" t="e">
        <f>IF(OR(U52="C1",U52="C2"),HLOOKUP(U52,$F$1:J52,ROW(),FALSE)-D52,HLOOKUP(U52,$E$1:J52,ROW(),FALSE)+D52)</f>
        <v>#N/A</v>
      </c>
      <c r="AJ52" s="33"/>
    </row>
    <row r="53" spans="1:38" s="32" customFormat="1" ht="15.75" thickBot="1">
      <c r="A53" s="29">
        <v>45579</v>
      </c>
      <c r="B53" s="30" t="s">
        <v>78</v>
      </c>
      <c r="C53" s="31">
        <v>1391</v>
      </c>
      <c r="D53" s="31">
        <v>10</v>
      </c>
      <c r="E53" s="31"/>
      <c r="F53" s="31">
        <v>1847.75</v>
      </c>
      <c r="G53" s="31">
        <v>1869.35</v>
      </c>
      <c r="H53" s="31">
        <v>1884</v>
      </c>
      <c r="I53" s="31">
        <v>1881.7</v>
      </c>
      <c r="J53" s="31">
        <v>1909.7</v>
      </c>
      <c r="K53" s="30"/>
      <c r="L53" s="30"/>
      <c r="M53" s="30"/>
      <c r="N53" s="31">
        <v>1918.4</v>
      </c>
      <c r="O53" s="31">
        <v>1869.4</v>
      </c>
      <c r="P53" s="31"/>
      <c r="Q53" s="30"/>
      <c r="R53" s="30"/>
      <c r="S53" s="30" t="s">
        <v>146</v>
      </c>
      <c r="T53" s="30" t="s">
        <v>146</v>
      </c>
      <c r="U53" s="47"/>
      <c r="V53" s="49"/>
      <c r="W53" s="48"/>
      <c r="X53" s="49"/>
      <c r="AH53" s="32" t="e">
        <f>IF(OR(U53="C1",U53="C2"),HLOOKUP(U53,$E$1:J53,ROW(),FALSE)+D53,HLOOKUP(U53,$E$1:J53,ROW(),FALSE)-D53)</f>
        <v>#N/A</v>
      </c>
      <c r="AI53" s="32" t="e">
        <f>IF(OR(U53="C1",U53="C2"),HLOOKUP(U53,$F$1:J53,ROW(),FALSE)-D53,HLOOKUP(U53,$E$1:J53,ROW(),FALSE)+D53)</f>
        <v>#N/A</v>
      </c>
      <c r="AJ53" s="33"/>
    </row>
    <row r="54" spans="1:38" s="32" customFormat="1" ht="15.75" thickBot="1">
      <c r="A54" s="29">
        <v>45579</v>
      </c>
      <c r="B54" s="30" t="s">
        <v>79</v>
      </c>
      <c r="C54" s="31">
        <v>1713</v>
      </c>
      <c r="D54" s="31">
        <v>5</v>
      </c>
      <c r="E54" s="30">
        <v>3</v>
      </c>
      <c r="F54" s="31">
        <v>2806.9</v>
      </c>
      <c r="G54" s="31">
        <v>2825.4</v>
      </c>
      <c r="H54" s="31">
        <v>28450</v>
      </c>
      <c r="I54" s="31">
        <v>2838</v>
      </c>
      <c r="J54" s="31">
        <v>2850.9</v>
      </c>
      <c r="K54" s="31"/>
      <c r="L54" s="31"/>
      <c r="M54" s="31"/>
      <c r="N54" s="31">
        <v>2855</v>
      </c>
      <c r="O54" s="31">
        <v>2805</v>
      </c>
      <c r="P54" s="31"/>
      <c r="Q54" s="30" t="s">
        <v>146</v>
      </c>
      <c r="R54" s="30" t="s">
        <v>146</v>
      </c>
      <c r="S54" s="30" t="s">
        <v>146</v>
      </c>
      <c r="T54" s="30" t="s">
        <v>146</v>
      </c>
      <c r="U54" s="47"/>
      <c r="V54" s="49"/>
      <c r="W54" s="48"/>
      <c r="X54" s="49"/>
      <c r="AG54" s="50" t="e">
        <f>AF54/AE54</f>
        <v>#DIV/0!</v>
      </c>
      <c r="AH54" s="32" t="e">
        <f>IF(OR(U54="C1",U54="C2"),HLOOKUP(U54,$E$1:J54,ROW(),FALSE)+D54,HLOOKUP(U54,$E$1:J54,ROW(),FALSE)-D54)</f>
        <v>#N/A</v>
      </c>
      <c r="AI54" s="32" t="e">
        <f>IF(OR(U54="C1",U54="C2"),HLOOKUP(U54,$F$1:J54,ROW(),FALSE)-D54,HLOOKUP(U54,$E$1:J54,ROW(),FALSE)+D54)</f>
        <v>#N/A</v>
      </c>
      <c r="AJ54" s="33"/>
      <c r="AK54" s="51"/>
      <c r="AL54" s="51"/>
    </row>
    <row r="55" spans="1:38" s="32" customFormat="1" ht="15.75" thickBot="1">
      <c r="A55" s="29">
        <v>45579</v>
      </c>
      <c r="B55" s="30" t="s">
        <v>80</v>
      </c>
      <c r="C55" s="31">
        <v>6111</v>
      </c>
      <c r="D55" s="31">
        <v>25</v>
      </c>
      <c r="E55" s="30"/>
      <c r="F55" s="30">
        <v>6067.3</v>
      </c>
      <c r="G55" s="30">
        <v>6116.95</v>
      </c>
      <c r="H55" s="31">
        <v>62070</v>
      </c>
      <c r="I55" s="30">
        <v>6166.6</v>
      </c>
      <c r="J55" s="30">
        <v>6123.55</v>
      </c>
      <c r="K55" s="31">
        <v>5</v>
      </c>
      <c r="L55" s="31"/>
      <c r="M55" s="31"/>
      <c r="N55" s="31">
        <v>6235</v>
      </c>
      <c r="O55" s="31">
        <v>6118.05</v>
      </c>
      <c r="P55" s="31"/>
      <c r="Q55" s="30"/>
      <c r="R55" s="30"/>
      <c r="S55" s="30" t="s">
        <v>146</v>
      </c>
      <c r="T55" s="30" t="s">
        <v>146</v>
      </c>
      <c r="U55" s="47"/>
      <c r="V55" s="48"/>
      <c r="W55" s="48"/>
      <c r="X55" s="48"/>
      <c r="AJ55" s="33"/>
    </row>
    <row r="56" spans="1:38" s="32" customFormat="1" ht="15.75" thickBot="1">
      <c r="A56" s="29">
        <v>45579</v>
      </c>
      <c r="B56" s="30" t="s">
        <v>22</v>
      </c>
      <c r="C56" s="31">
        <v>39600</v>
      </c>
      <c r="D56" s="31">
        <v>50</v>
      </c>
      <c r="E56" s="30"/>
      <c r="F56" s="31" t="s">
        <v>133</v>
      </c>
      <c r="G56" s="31" t="s">
        <v>133</v>
      </c>
      <c r="H56" s="31">
        <v>1508260</v>
      </c>
      <c r="I56" s="31" t="s">
        <v>133</v>
      </c>
      <c r="J56" s="31" t="s">
        <v>133</v>
      </c>
      <c r="K56" s="30">
        <v>6</v>
      </c>
      <c r="L56" s="30"/>
      <c r="M56" s="30"/>
      <c r="N56" s="31">
        <v>15298</v>
      </c>
      <c r="O56" s="31">
        <v>15030</v>
      </c>
      <c r="P56" s="31"/>
      <c r="Q56" s="30"/>
      <c r="R56" s="30"/>
      <c r="S56" s="30"/>
      <c r="T56" s="30"/>
      <c r="U56" s="47"/>
      <c r="V56" s="48"/>
      <c r="W56" s="48"/>
      <c r="X56" s="48"/>
      <c r="AJ56" s="33"/>
    </row>
    <row r="57" spans="1:38" s="32" customFormat="1" ht="15.75" thickBot="1">
      <c r="A57" s="29">
        <v>45579</v>
      </c>
      <c r="B57" s="30" t="s">
        <v>81</v>
      </c>
      <c r="C57" s="31">
        <v>3143</v>
      </c>
      <c r="D57" s="31">
        <v>5</v>
      </c>
      <c r="E57" s="30"/>
      <c r="F57" s="31">
        <v>83030</v>
      </c>
      <c r="G57" s="31">
        <v>840.5</v>
      </c>
      <c r="H57" s="31">
        <v>86255</v>
      </c>
      <c r="I57" s="31">
        <v>849.8</v>
      </c>
      <c r="J57" s="31">
        <v>859.35</v>
      </c>
      <c r="K57" s="30"/>
      <c r="L57" s="30"/>
      <c r="M57" s="30"/>
      <c r="N57" s="31">
        <v>864.8</v>
      </c>
      <c r="O57" s="31">
        <v>843.8</v>
      </c>
      <c r="P57" s="31"/>
      <c r="Q57" s="30"/>
      <c r="R57" s="30"/>
      <c r="S57" s="30" t="s">
        <v>146</v>
      </c>
      <c r="T57" s="30" t="s">
        <v>146</v>
      </c>
      <c r="U57" s="47"/>
      <c r="V57" s="49"/>
      <c r="W57" s="48"/>
      <c r="X57" s="48"/>
      <c r="AG57" s="50" t="e">
        <f>AF57/AE57</f>
        <v>#DIV/0!</v>
      </c>
      <c r="AH57" s="32" t="e">
        <f>IF(OR(U57="C1",U57="C2"),HLOOKUP(U57,$E$1:J57,ROW(),FALSE)+D57,HLOOKUP(U57,$E$1:J57,ROW(),FALSE)-D57)</f>
        <v>#N/A</v>
      </c>
      <c r="AI57" s="32" t="e">
        <f>IF(OR(U57="C1",U57="C2"),HLOOKUP(U57,$F$1:J57,ROW(),FALSE)-D57,HLOOKUP(U57,$E$1:J57,ROW(),FALSE)+D57)</f>
        <v>#N/A</v>
      </c>
      <c r="AJ57" s="33"/>
    </row>
    <row r="58" spans="1:38" s="32" customFormat="1" ht="15.75" thickBot="1">
      <c r="A58" s="29">
        <v>45579</v>
      </c>
      <c r="B58" s="30" t="s">
        <v>82</v>
      </c>
      <c r="C58" s="31" t="s">
        <v>212</v>
      </c>
      <c r="D58" s="31">
        <v>25</v>
      </c>
      <c r="E58" s="31">
        <v>2</v>
      </c>
      <c r="F58" s="31">
        <v>6550.05</v>
      </c>
      <c r="G58" s="31">
        <v>6603.05</v>
      </c>
      <c r="H58" s="31">
        <v>6660</v>
      </c>
      <c r="I58" s="31">
        <v>6646.75</v>
      </c>
      <c r="J58" s="31">
        <v>6693.95</v>
      </c>
      <c r="K58" s="30"/>
      <c r="L58" s="30"/>
      <c r="M58" s="30"/>
      <c r="N58" s="31">
        <v>6690.95</v>
      </c>
      <c r="O58" s="31">
        <v>6600</v>
      </c>
      <c r="P58" s="31"/>
      <c r="Q58" s="30"/>
      <c r="R58" s="30" t="s">
        <v>146</v>
      </c>
      <c r="S58" s="30" t="s">
        <v>146</v>
      </c>
      <c r="T58" s="30"/>
      <c r="U58" s="47"/>
      <c r="V58" s="49"/>
      <c r="W58" s="48"/>
      <c r="X58" s="49"/>
      <c r="AG58" s="50" t="e">
        <f>AF58/AE58</f>
        <v>#DIV/0!</v>
      </c>
      <c r="AH58" s="32" t="e">
        <f>IF(OR(U58="C1",U58="C2"),HLOOKUP(U58,$E$1:J58,ROW(),FALSE)+D58,HLOOKUP(U58,$E$1:J58,ROW(),FALSE)-D58)</f>
        <v>#N/A</v>
      </c>
      <c r="AI58" s="32" t="e">
        <f>IF(OR(U58="C1",U58="C2"),HLOOKUP(U58,$F$1:J58,ROW(),FALSE)-D58,HLOOKUP(U58,$E$1:J58,ROW(),FALSE)+D58)</f>
        <v>#N/A</v>
      </c>
      <c r="AJ58" s="33"/>
    </row>
    <row r="59" spans="1:38" s="32" customFormat="1" ht="15.75" thickBot="1">
      <c r="A59" s="29">
        <v>45579</v>
      </c>
      <c r="B59" s="30" t="s">
        <v>83</v>
      </c>
      <c r="C59" s="31">
        <v>25010</v>
      </c>
      <c r="D59" s="31">
        <v>25</v>
      </c>
      <c r="E59" s="30">
        <v>2</v>
      </c>
      <c r="F59" s="31">
        <v>4663.25</v>
      </c>
      <c r="G59" s="31">
        <v>4710.3</v>
      </c>
      <c r="H59" s="31">
        <v>477755</v>
      </c>
      <c r="I59" s="31">
        <v>4757.1000000000004</v>
      </c>
      <c r="J59" s="31">
        <v>4803.1000000000004</v>
      </c>
      <c r="K59" s="30"/>
      <c r="L59" s="30"/>
      <c r="M59" s="30"/>
      <c r="N59" s="31">
        <v>4810</v>
      </c>
      <c r="O59" s="31">
        <v>4730.6499999999996</v>
      </c>
      <c r="P59" s="31"/>
      <c r="Q59" s="30"/>
      <c r="R59" s="30"/>
      <c r="S59" s="30" t="s">
        <v>146</v>
      </c>
      <c r="T59" s="30" t="s">
        <v>146</v>
      </c>
      <c r="U59" s="47"/>
      <c r="V59" s="49"/>
      <c r="W59" s="48"/>
      <c r="X59" s="49"/>
      <c r="AG59" s="50" t="e">
        <f>AF59/AE59</f>
        <v>#DIV/0!</v>
      </c>
      <c r="AH59" s="32" t="e">
        <f>IF(OR(U59="C1",U59="C2"),HLOOKUP(U59,$E$1:J59,ROW(),FALSE)+D59,HLOOKUP(U59,$E$1:J59,ROW(),FALSE)-D59)</f>
        <v>#N/A</v>
      </c>
      <c r="AI59" s="32" t="e">
        <f>IF(OR(U59="C1",U59="C2"),HLOOKUP(U59,$F$1:J59,ROW(),FALSE)-D59,HLOOKUP(U59,$E$1:J59,ROW(),FALSE)+D59)</f>
        <v>#N/A</v>
      </c>
      <c r="AJ59" s="33"/>
    </row>
    <row r="60" spans="1:38" s="32" customFormat="1" ht="15.75" thickBot="1">
      <c r="A60" s="29">
        <v>45579</v>
      </c>
      <c r="B60" s="30" t="s">
        <v>84</v>
      </c>
      <c r="C60" s="31">
        <v>20950</v>
      </c>
      <c r="D60" s="31">
        <v>25</v>
      </c>
      <c r="E60" s="30"/>
      <c r="F60" s="31">
        <v>3857.95</v>
      </c>
      <c r="G60" s="31">
        <v>3899.75</v>
      </c>
      <c r="H60" s="31">
        <v>396785</v>
      </c>
      <c r="I60" s="31">
        <v>3940.5</v>
      </c>
      <c r="J60" s="31">
        <v>3998.6</v>
      </c>
      <c r="K60" s="30"/>
      <c r="L60" s="30"/>
      <c r="M60" s="30"/>
      <c r="N60" s="31">
        <v>4000</v>
      </c>
      <c r="O60" s="31">
        <v>3894.35</v>
      </c>
      <c r="P60" s="31"/>
      <c r="Q60" s="30"/>
      <c r="R60" s="30" t="s">
        <v>146</v>
      </c>
      <c r="S60" s="30" t="s">
        <v>146</v>
      </c>
      <c r="T60" s="30" t="s">
        <v>146</v>
      </c>
      <c r="U60" s="47"/>
      <c r="V60" s="49"/>
      <c r="W60" s="48"/>
      <c r="X60" s="49"/>
      <c r="AG60" s="50" t="e">
        <f>AF60/AE60</f>
        <v>#DIV/0!</v>
      </c>
      <c r="AH60" s="32" t="e">
        <f>IF(OR(U60="C1",U60="C2"),HLOOKUP(U60,$E$1:J60,ROW(),FALSE)+D60,HLOOKUP(U60,$E$1:J60,ROW(),FALSE)-D60)</f>
        <v>#N/A</v>
      </c>
      <c r="AI60" s="32" t="e">
        <f>IF(OR(U60="C1",U60="C2"),HLOOKUP(U60,$F$1:J60,ROW(),FALSE)-D60,HLOOKUP(U60,$E$1:J60,ROW(),FALSE)+D60)</f>
        <v>#N/A</v>
      </c>
      <c r="AJ60" s="33"/>
    </row>
    <row r="61" spans="1:38" s="32" customFormat="1" ht="15.75" thickBot="1">
      <c r="A61" s="29">
        <v>45579</v>
      </c>
      <c r="B61" s="30" t="s">
        <v>158</v>
      </c>
      <c r="C61" s="31">
        <v>28300</v>
      </c>
      <c r="D61" s="31">
        <v>5</v>
      </c>
      <c r="E61" s="31"/>
      <c r="F61" s="31">
        <v>514.15</v>
      </c>
      <c r="G61" s="31">
        <v>523.4</v>
      </c>
      <c r="H61" s="31">
        <v>53005</v>
      </c>
      <c r="I61" s="31">
        <v>532.85</v>
      </c>
      <c r="J61" s="31">
        <v>542.25</v>
      </c>
      <c r="K61" s="30"/>
      <c r="L61" s="30"/>
      <c r="M61" s="30"/>
      <c r="N61" s="31">
        <v>534.4</v>
      </c>
      <c r="O61" s="31">
        <v>521.35</v>
      </c>
      <c r="P61" s="31"/>
      <c r="Q61" s="30"/>
      <c r="R61" s="30" t="s">
        <v>146</v>
      </c>
      <c r="S61" s="30" t="s">
        <v>146</v>
      </c>
      <c r="T61" s="30"/>
      <c r="U61" s="47"/>
      <c r="V61" s="49"/>
      <c r="W61" s="48"/>
      <c r="X61" s="48"/>
      <c r="AH61" s="32" t="e">
        <f>IF(OR(U61="C1",U61="C2"),HLOOKUP(U61,$E$1:J61,ROW(),FALSE)+D61,HLOOKUP(U61,$E$1:J61,ROW(),FALSE)-D61)</f>
        <v>#N/A</v>
      </c>
      <c r="AI61" s="32" t="e">
        <f>IF(OR(U61="C1",U61="C2"),HLOOKUP(U61,$F$1:J61,ROW(),FALSE)-D61,HLOOKUP(U61,$E$1:J61,ROW(),FALSE)+D61)</f>
        <v>#N/A</v>
      </c>
      <c r="AJ61" s="33"/>
    </row>
    <row r="62" spans="1:38" s="32" customFormat="1" ht="15.75" thickBot="1">
      <c r="A62" s="29">
        <v>45579</v>
      </c>
      <c r="B62" s="30" t="s">
        <v>86</v>
      </c>
      <c r="C62" s="31">
        <v>1580</v>
      </c>
      <c r="D62" s="31">
        <v>125</v>
      </c>
      <c r="E62" s="30"/>
      <c r="F62" s="31">
        <v>186</v>
      </c>
      <c r="G62" s="31">
        <v>188.45</v>
      </c>
      <c r="H62" s="31" t="s">
        <v>213</v>
      </c>
      <c r="I62" s="31">
        <v>190.82</v>
      </c>
      <c r="J62" s="31">
        <v>193.2</v>
      </c>
      <c r="K62" s="30"/>
      <c r="L62" s="30"/>
      <c r="M62" s="30"/>
      <c r="N62" s="31">
        <v>197.89</v>
      </c>
      <c r="O62" s="31">
        <v>188.56</v>
      </c>
      <c r="P62" s="31"/>
      <c r="Q62" s="30"/>
      <c r="R62" s="30"/>
      <c r="S62" s="30" t="s">
        <v>146</v>
      </c>
      <c r="T62" s="30" t="s">
        <v>146</v>
      </c>
      <c r="U62" s="47"/>
      <c r="V62" s="49"/>
      <c r="W62" s="48"/>
      <c r="X62" s="48"/>
      <c r="AH62" s="32" t="e">
        <f>IF(OR(U62="C1",U62="C2"),HLOOKUP(U62,$E$1:J62,ROW(),FALSE)+D62,HLOOKUP(U62,$E$1:J62,ROW(),FALSE)-D62)</f>
        <v>#N/A</v>
      </c>
      <c r="AI62" s="32" t="e">
        <f>IF(OR(U62="C1",U62="C2"),HLOOKUP(U62,$F$1:J62,ROW(),FALSE)-D62,HLOOKUP(U62,$E$1:J62,ROW(),FALSE)+D62)</f>
        <v>#N/A</v>
      </c>
      <c r="AJ62" s="33"/>
    </row>
    <row r="63" spans="1:38" s="32" customFormat="1" ht="15.75" thickBot="1">
      <c r="A63" s="29">
        <v>45579</v>
      </c>
      <c r="B63" s="30" t="s">
        <v>87</v>
      </c>
      <c r="C63" s="31">
        <v>12350</v>
      </c>
      <c r="D63" s="31">
        <v>125</v>
      </c>
      <c r="E63" s="30"/>
      <c r="F63" s="31">
        <v>2250</v>
      </c>
      <c r="G63" s="31">
        <v>228.19</v>
      </c>
      <c r="H63" s="31">
        <v>23013</v>
      </c>
      <c r="I63" s="31">
        <v>228.19</v>
      </c>
      <c r="J63" s="31">
        <v>23024</v>
      </c>
      <c r="K63" s="31"/>
      <c r="L63" s="31"/>
      <c r="M63" s="31"/>
      <c r="N63" s="31">
        <v>231.6</v>
      </c>
      <c r="O63" s="31">
        <v>227.15</v>
      </c>
      <c r="P63" s="31"/>
      <c r="Q63" s="30"/>
      <c r="R63" s="30" t="s">
        <v>146</v>
      </c>
      <c r="S63" s="30" t="s">
        <v>146</v>
      </c>
      <c r="T63" s="30"/>
      <c r="U63" s="47"/>
      <c r="V63" s="49"/>
      <c r="W63" s="48"/>
      <c r="X63" s="49"/>
      <c r="AG63" s="50" t="e">
        <f>AF63/AE63</f>
        <v>#DIV/0!</v>
      </c>
      <c r="AH63" s="32" t="e">
        <f>IF(OR(U63="C1",U63="C2"),HLOOKUP(U63,$E$1:J63,ROW(),FALSE)+D63,HLOOKUP(U63,$E$1:J63,ROW(),FALSE)-D63)</f>
        <v>#N/A</v>
      </c>
      <c r="AI63" s="32" t="e">
        <f>IF(OR(U63="C1",U63="C2"),HLOOKUP(U63,$F$1:J63,ROW(),FALSE)-D63,HLOOKUP(U63,$E$1:J63,ROW(),FALSE)+D63)</f>
        <v>#N/A</v>
      </c>
      <c r="AJ63" s="33"/>
    </row>
    <row r="64" spans="1:38" s="32" customFormat="1" ht="15.75" thickBot="1">
      <c r="A64" s="29">
        <v>45579</v>
      </c>
      <c r="B64" s="30" t="s">
        <v>88</v>
      </c>
      <c r="C64" s="31">
        <v>12930</v>
      </c>
      <c r="D64" s="31">
        <v>10</v>
      </c>
      <c r="E64" s="30"/>
      <c r="F64" s="31">
        <v>1765.05</v>
      </c>
      <c r="G64" s="31">
        <v>1785.35</v>
      </c>
      <c r="H64" s="31">
        <v>1812.45</v>
      </c>
      <c r="I64" s="31">
        <v>1804.45</v>
      </c>
      <c r="J64" s="31">
        <v>1853.7</v>
      </c>
      <c r="K64" s="30">
        <v>4</v>
      </c>
      <c r="L64" s="30"/>
      <c r="M64" s="30"/>
      <c r="N64" s="31">
        <v>1823</v>
      </c>
      <c r="O64" s="31">
        <v>1784.25</v>
      </c>
      <c r="P64" s="31"/>
      <c r="Q64" s="30"/>
      <c r="R64" s="30" t="s">
        <v>146</v>
      </c>
      <c r="S64" s="30" t="s">
        <v>146</v>
      </c>
      <c r="T64" s="30"/>
      <c r="U64" s="47"/>
      <c r="V64" s="48"/>
      <c r="W64" s="48"/>
      <c r="X64" s="48"/>
      <c r="AJ64" s="33"/>
    </row>
    <row r="65" spans="1:36" s="32" customFormat="1" ht="15.75" thickBot="1">
      <c r="A65" s="29">
        <v>45579</v>
      </c>
      <c r="B65" s="30" t="s">
        <v>89</v>
      </c>
      <c r="C65" s="31">
        <v>11550</v>
      </c>
      <c r="D65" s="31">
        <v>0.5</v>
      </c>
      <c r="E65" s="31">
        <v>2</v>
      </c>
      <c r="F65" s="30">
        <v>87.4</v>
      </c>
      <c r="G65" s="31">
        <v>88.25</v>
      </c>
      <c r="H65" s="31">
        <v>88.8</v>
      </c>
      <c r="I65" s="31">
        <v>89.25</v>
      </c>
      <c r="J65" s="31">
        <v>90.2</v>
      </c>
      <c r="K65" s="31"/>
      <c r="L65" s="31"/>
      <c r="M65" s="31"/>
      <c r="N65" s="31">
        <v>89.25</v>
      </c>
      <c r="O65" s="31">
        <v>88.21</v>
      </c>
      <c r="P65" s="31"/>
      <c r="Q65" s="30"/>
      <c r="R65" s="30" t="s">
        <v>146</v>
      </c>
      <c r="S65" s="30"/>
      <c r="T65" s="30"/>
      <c r="U65" s="47"/>
      <c r="V65" s="48"/>
      <c r="W65" s="48"/>
      <c r="X65" s="48"/>
      <c r="AJ65" s="33"/>
    </row>
    <row r="66" spans="1:36" s="32" customFormat="1" ht="15.75" thickBot="1">
      <c r="A66" s="29">
        <v>45579</v>
      </c>
      <c r="B66" s="30" t="s">
        <v>159</v>
      </c>
      <c r="C66" s="31">
        <v>549</v>
      </c>
      <c r="D66" s="31">
        <v>135</v>
      </c>
      <c r="E66" s="30">
        <v>4</v>
      </c>
      <c r="F66" s="31" t="s">
        <v>133</v>
      </c>
      <c r="G66" s="31">
        <v>646.45000000000005</v>
      </c>
      <c r="H66" s="31">
        <v>651.04999999999995</v>
      </c>
      <c r="I66" s="31">
        <v>652.75</v>
      </c>
      <c r="J66" s="31">
        <v>656.2</v>
      </c>
      <c r="K66" s="30">
        <v>2</v>
      </c>
      <c r="L66" s="30"/>
      <c r="M66" s="30"/>
      <c r="N66" s="31">
        <v>653.35</v>
      </c>
      <c r="O66" s="31">
        <v>645.45000000000005</v>
      </c>
      <c r="P66" s="31"/>
      <c r="Q66" s="30"/>
      <c r="R66" s="30" t="s">
        <v>146</v>
      </c>
      <c r="S66" s="30" t="s">
        <v>146</v>
      </c>
      <c r="T66" s="30"/>
      <c r="U66" s="47"/>
      <c r="V66" s="48"/>
      <c r="W66" s="48"/>
      <c r="X66" s="48"/>
      <c r="AJ66" s="33"/>
    </row>
    <row r="67" spans="1:36" s="32" customFormat="1" ht="15.75" thickBot="1">
      <c r="A67" s="29">
        <v>45579</v>
      </c>
      <c r="B67" s="30" t="s">
        <v>90</v>
      </c>
      <c r="C67" s="31">
        <v>810</v>
      </c>
      <c r="D67" s="31">
        <v>10</v>
      </c>
      <c r="E67" s="31"/>
      <c r="F67" s="31">
        <v>1308.7</v>
      </c>
      <c r="G67" s="31">
        <v>1326.65</v>
      </c>
      <c r="H67" s="31">
        <v>1314</v>
      </c>
      <c r="I67" s="31">
        <v>1346.7</v>
      </c>
      <c r="J67" s="31">
        <v>1380.35</v>
      </c>
      <c r="K67" s="30"/>
      <c r="L67" s="30"/>
      <c r="M67" s="30"/>
      <c r="N67" s="31">
        <v>1327.8</v>
      </c>
      <c r="O67" s="31">
        <v>1306.6500000000001</v>
      </c>
      <c r="P67" s="31"/>
      <c r="Q67" s="30" t="s">
        <v>146</v>
      </c>
      <c r="R67" s="30" t="s">
        <v>146</v>
      </c>
      <c r="S67" s="30"/>
      <c r="T67" s="30"/>
      <c r="U67" s="47" t="s">
        <v>16</v>
      </c>
      <c r="V67" s="49">
        <v>0.46736111111111112</v>
      </c>
      <c r="W67" s="48" t="s">
        <v>130</v>
      </c>
      <c r="X67" s="48"/>
      <c r="AH67" s="32">
        <f>IF(OR(U67="C1",U67="C2"),HLOOKUP(U67,$E$1:J67,ROW(),FALSE)+D67,HLOOKUP(U67,$E$1:J67,ROW(),FALSE)-D67)</f>
        <v>1318.7</v>
      </c>
      <c r="AI67" s="32">
        <f>IF(OR(U67="C1",U67="C2"),HLOOKUP(U67,$F$1:J67,ROW(),FALSE)-D67,HLOOKUP(U67,$E$1:J67,ROW(),FALSE)+D67)</f>
        <v>1298.7</v>
      </c>
      <c r="AJ67" s="33"/>
    </row>
    <row r="68" spans="1:36" s="32" customFormat="1" ht="15.75" thickBot="1">
      <c r="A68" s="29">
        <v>45579</v>
      </c>
      <c r="B68" s="30" t="s">
        <v>28</v>
      </c>
      <c r="C68" s="31">
        <v>1432</v>
      </c>
      <c r="D68" s="31">
        <v>25</v>
      </c>
      <c r="E68" s="30"/>
      <c r="F68" s="31">
        <v>2962.95</v>
      </c>
      <c r="G68" s="30">
        <v>3006.15</v>
      </c>
      <c r="H68" s="31">
        <v>3094.9</v>
      </c>
      <c r="I68" s="30">
        <v>3053.7</v>
      </c>
      <c r="J68" s="31">
        <v>3105.2</v>
      </c>
      <c r="K68" s="31"/>
      <c r="L68" s="31"/>
      <c r="M68" s="31"/>
      <c r="N68" s="31">
        <v>3100</v>
      </c>
      <c r="O68" s="31">
        <v>3003.6</v>
      </c>
      <c r="P68" s="31"/>
      <c r="Q68" s="30"/>
      <c r="R68" s="30" t="s">
        <v>146</v>
      </c>
      <c r="S68" s="30" t="s">
        <v>146</v>
      </c>
      <c r="T68" s="30"/>
      <c r="U68" s="47" t="s">
        <v>17</v>
      </c>
      <c r="V68" s="49"/>
      <c r="W68" s="48" t="s">
        <v>174</v>
      </c>
      <c r="X68" s="48"/>
      <c r="AJ68" s="33"/>
    </row>
    <row r="69" spans="1:36" s="32" customFormat="1" ht="15.75" thickBot="1">
      <c r="A69" s="29">
        <v>45579</v>
      </c>
      <c r="B69" s="30" t="s">
        <v>91</v>
      </c>
      <c r="C69" s="31">
        <v>5920</v>
      </c>
      <c r="D69" s="31">
        <v>2.5</v>
      </c>
      <c r="E69" s="31"/>
      <c r="F69" s="31" t="s">
        <v>133</v>
      </c>
      <c r="G69" s="31">
        <v>646.45000000000005</v>
      </c>
      <c r="H69" s="31">
        <v>610.75</v>
      </c>
      <c r="I69" s="31">
        <v>617.9</v>
      </c>
      <c r="J69" s="31">
        <v>611.54999999999995</v>
      </c>
      <c r="K69" s="30"/>
      <c r="L69" s="30"/>
      <c r="M69" s="30"/>
      <c r="N69" s="31">
        <v>613.9</v>
      </c>
      <c r="O69" s="31">
        <v>592.5</v>
      </c>
      <c r="P69" s="31"/>
      <c r="Q69" s="30"/>
      <c r="R69" s="30"/>
      <c r="S69" s="30"/>
      <c r="T69" s="30" t="s">
        <v>146</v>
      </c>
      <c r="U69" s="47" t="s">
        <v>18</v>
      </c>
      <c r="V69" s="49"/>
      <c r="W69" s="48" t="s">
        <v>174</v>
      </c>
      <c r="X69" s="49"/>
      <c r="AG69" s="50" t="e">
        <f>AF69/AE69</f>
        <v>#DIV/0!</v>
      </c>
      <c r="AH69" s="32">
        <f>IF(OR(U69="C1",U69="C2"),HLOOKUP(U69,$E$1:J69,ROW(),FALSE)+D69,HLOOKUP(U69,$E$1:J69,ROW(),FALSE)-D69)</f>
        <v>609.04999999999995</v>
      </c>
      <c r="AI69" s="32">
        <f>IF(OR(U69="C1",U69="C2"),HLOOKUP(U69,$F$1:J69,ROW(),FALSE)-D69,HLOOKUP(U69,$E$1:J69,ROW(),FALSE)+D69)</f>
        <v>614.04999999999995</v>
      </c>
      <c r="AJ69" s="33" t="s">
        <v>231</v>
      </c>
    </row>
    <row r="70" spans="1:36" s="32" customFormat="1" ht="15.75" thickBot="1">
      <c r="A70" s="29">
        <v>45579</v>
      </c>
      <c r="B70" s="30" t="s">
        <v>92</v>
      </c>
      <c r="C70" s="31">
        <v>1686</v>
      </c>
      <c r="D70" s="31">
        <v>10</v>
      </c>
      <c r="E70" s="31">
        <v>2</v>
      </c>
      <c r="F70" s="31">
        <v>2703.7</v>
      </c>
      <c r="G70" s="31">
        <v>2723.5</v>
      </c>
      <c r="H70" s="31">
        <v>27228</v>
      </c>
      <c r="I70" s="31">
        <v>2741.75</v>
      </c>
      <c r="J70" s="31">
        <v>2758.3</v>
      </c>
      <c r="K70" s="30"/>
      <c r="L70" s="30"/>
      <c r="M70" s="30"/>
      <c r="N70" s="31">
        <v>2737.55</v>
      </c>
      <c r="O70" s="31">
        <v>2702.3</v>
      </c>
      <c r="P70" s="31"/>
      <c r="Q70" s="30" t="s">
        <v>146</v>
      </c>
      <c r="R70" s="30" t="s">
        <v>146</v>
      </c>
      <c r="S70" s="30"/>
      <c r="T70" s="30"/>
      <c r="U70" s="47" t="s">
        <v>1</v>
      </c>
      <c r="V70" s="49">
        <v>0.3979166666666667</v>
      </c>
      <c r="W70" s="48" t="s">
        <v>11</v>
      </c>
      <c r="X70" s="49">
        <v>0.44097222222222227</v>
      </c>
      <c r="Z70" s="32">
        <v>250</v>
      </c>
      <c r="AA70" s="32" t="s">
        <v>20</v>
      </c>
      <c r="AB70" s="32">
        <v>51.6</v>
      </c>
      <c r="AD70" s="32">
        <v>46</v>
      </c>
      <c r="AE70" s="32">
        <f>AB70*Z70</f>
        <v>12900</v>
      </c>
      <c r="AF70" s="32">
        <f>IF(W70="TARGET",(AC70*Z70)-AE70,(AD70*Z70)-AE70)</f>
        <v>-1400</v>
      </c>
      <c r="AG70" s="50">
        <f>AF70/AE70</f>
        <v>-0.10852713178294573</v>
      </c>
      <c r="AH70" s="32">
        <f>IF(OR(U70="C1",U70="C2"),HLOOKUP(U70,$E$1:J70,ROW(),FALSE)+D70,HLOOKUP(U70,$E$1:J70,ROW(),FALSE)-D70)</f>
        <v>2733.5</v>
      </c>
      <c r="AI70" s="32">
        <f>IF(OR(U70="C1",U70="C2"),HLOOKUP(U70,$F$1:J70,ROW(),FALSE)-D70,HLOOKUP(U70,$E$1:J70,ROW(),FALSE)+D70)</f>
        <v>2713.5</v>
      </c>
      <c r="AJ70" s="33" t="s">
        <v>230</v>
      </c>
    </row>
    <row r="71" spans="1:36" s="32" customFormat="1" ht="15.75" thickBot="1">
      <c r="A71" s="29">
        <v>45579</v>
      </c>
      <c r="B71" s="30" t="s">
        <v>93</v>
      </c>
      <c r="C71" s="31">
        <v>8950</v>
      </c>
      <c r="D71" s="31">
        <v>5</v>
      </c>
      <c r="E71" s="30"/>
      <c r="F71" s="31">
        <v>581.35</v>
      </c>
      <c r="G71" s="31">
        <v>594</v>
      </c>
      <c r="H71" s="31">
        <v>589.5</v>
      </c>
      <c r="I71" s="31">
        <v>603.20000000000005</v>
      </c>
      <c r="J71" s="31">
        <v>610.15</v>
      </c>
      <c r="K71" s="30"/>
      <c r="L71" s="30"/>
      <c r="M71" s="30"/>
      <c r="N71" s="31">
        <v>602.9</v>
      </c>
      <c r="O71" s="31">
        <v>585.04999999999995</v>
      </c>
      <c r="P71" s="31"/>
      <c r="Q71" s="30"/>
      <c r="R71" s="30" t="s">
        <v>146</v>
      </c>
      <c r="S71" s="30"/>
      <c r="T71" s="30"/>
      <c r="U71" s="47" t="s">
        <v>1</v>
      </c>
      <c r="V71" s="49">
        <v>0.40486111111111112</v>
      </c>
      <c r="W71" s="48" t="s">
        <v>11</v>
      </c>
      <c r="X71" s="49">
        <v>0.4201388888888889</v>
      </c>
      <c r="Z71" s="32">
        <v>1250</v>
      </c>
      <c r="AA71" s="32" t="s">
        <v>20</v>
      </c>
      <c r="AB71" s="32">
        <v>15.3</v>
      </c>
      <c r="AD71" s="32">
        <v>12.5</v>
      </c>
      <c r="AE71" s="32">
        <f>AB71*Z71</f>
        <v>19125</v>
      </c>
      <c r="AF71" s="32">
        <f>IF(W71="TARGET",(AC71*Z71)-AE71,(AD71*Z71)-AE71)</f>
        <v>-3500</v>
      </c>
      <c r="AG71" s="50">
        <f>AF71/AE71</f>
        <v>-0.18300653594771241</v>
      </c>
      <c r="AH71" s="32">
        <f>IF(OR(U71="C1",U71="C2"),HLOOKUP(U71,$E$1:J71,ROW(),FALSE)+D71,HLOOKUP(U71,$E$1:J71,ROW(),FALSE)-D71)</f>
        <v>599</v>
      </c>
      <c r="AI71" s="32">
        <f>IF(OR(U71="C1",U71="C2"),HLOOKUP(U71,$F$1:J71,ROW(),FALSE)-D71,HLOOKUP(U71,$E$1:J71,ROW(),FALSE)+D71)</f>
        <v>589</v>
      </c>
      <c r="AJ71" s="33"/>
    </row>
    <row r="72" spans="1:36" s="32" customFormat="1" ht="15.75" thickBot="1">
      <c r="A72" s="29">
        <v>45579</v>
      </c>
      <c r="B72" s="30" t="s">
        <v>94</v>
      </c>
      <c r="C72" s="31">
        <v>15610</v>
      </c>
      <c r="D72" s="31">
        <v>50</v>
      </c>
      <c r="E72" s="31"/>
      <c r="F72" s="31">
        <v>4349.5</v>
      </c>
      <c r="G72" s="31">
        <v>4441.1000000000004</v>
      </c>
      <c r="H72" s="31">
        <v>4496.1000000000004</v>
      </c>
      <c r="I72" s="31">
        <v>4534.3</v>
      </c>
      <c r="J72" s="31">
        <v>4627.3</v>
      </c>
      <c r="K72" s="30"/>
      <c r="L72" s="30"/>
      <c r="M72" s="30"/>
      <c r="N72" s="31">
        <v>4544.8</v>
      </c>
      <c r="O72" s="31">
        <v>4488.45</v>
      </c>
      <c r="P72" s="31"/>
      <c r="Q72" s="30"/>
      <c r="R72" s="30"/>
      <c r="S72" s="30" t="s">
        <v>146</v>
      </c>
      <c r="T72" s="30"/>
      <c r="U72" s="47"/>
      <c r="V72" s="49"/>
      <c r="W72" s="48" t="s">
        <v>174</v>
      </c>
      <c r="X72" s="49"/>
      <c r="AG72" s="50"/>
      <c r="AJ72" s="33" t="s">
        <v>229</v>
      </c>
    </row>
    <row r="73" spans="1:36" s="32" customFormat="1" ht="15.75" thickBot="1">
      <c r="A73" s="29">
        <v>45579</v>
      </c>
      <c r="B73" s="30" t="s">
        <v>95</v>
      </c>
      <c r="C73" s="30">
        <v>15020</v>
      </c>
      <c r="D73" s="31">
        <v>10</v>
      </c>
      <c r="E73" s="30">
        <v>2</v>
      </c>
      <c r="F73" s="31">
        <v>1927.45</v>
      </c>
      <c r="G73" s="31">
        <v>1946.45</v>
      </c>
      <c r="H73" s="31">
        <v>1942</v>
      </c>
      <c r="I73" s="31">
        <v>1968.9</v>
      </c>
      <c r="J73" s="31">
        <v>1993.3</v>
      </c>
      <c r="K73" s="30"/>
      <c r="L73" s="30"/>
      <c r="M73" s="30"/>
      <c r="N73" s="31">
        <v>1960</v>
      </c>
      <c r="O73" s="31">
        <v>1933.35</v>
      </c>
      <c r="P73" s="31"/>
      <c r="Q73" s="30"/>
      <c r="R73" s="30" t="s">
        <v>146</v>
      </c>
      <c r="S73" s="30"/>
      <c r="T73" s="30"/>
      <c r="U73" s="47" t="s">
        <v>1</v>
      </c>
      <c r="V73" s="49">
        <v>0.3979166666666667</v>
      </c>
      <c r="W73" s="48" t="s">
        <v>5</v>
      </c>
      <c r="X73" s="49">
        <v>0.40486111111111112</v>
      </c>
      <c r="Z73" s="32">
        <v>500</v>
      </c>
      <c r="AA73" s="32" t="s">
        <v>20</v>
      </c>
      <c r="AB73" s="32">
        <v>63.35</v>
      </c>
      <c r="AC73" s="32">
        <v>69.75</v>
      </c>
      <c r="AE73" s="32">
        <f>AB73*Z73</f>
        <v>31675</v>
      </c>
      <c r="AF73" s="32">
        <f>IF(W73="TARGET",(AC73*Z73)-AE73,(AD73*Z73)-AE73)</f>
        <v>3200</v>
      </c>
      <c r="AG73" s="50">
        <f>AF73/AE73</f>
        <v>0.10102604577742699</v>
      </c>
      <c r="AH73" s="32">
        <f>IF(OR(U73="C1",U73="C2"),HLOOKUP(U73,$E$1:J73,ROW(),FALSE)+D73,HLOOKUP(U73,$E$1:J73,ROW(),FALSE)-D73)</f>
        <v>1956.45</v>
      </c>
      <c r="AI73" s="32">
        <f>IF(OR(U73="C1",U73="C2"),HLOOKUP(U73,$F$1:J73,ROW(),FALSE)-D73,HLOOKUP(U73,$E$1:J73,ROW(),FALSE)+D73)</f>
        <v>1936.45</v>
      </c>
      <c r="AJ73" s="33"/>
    </row>
    <row r="74" spans="1:36" s="32" customFormat="1" ht="15.75" thickBot="1">
      <c r="A74" s="29">
        <v>45579</v>
      </c>
      <c r="B74" s="30" t="s">
        <v>35</v>
      </c>
      <c r="C74" s="31" t="s">
        <v>214</v>
      </c>
      <c r="D74" s="31">
        <v>10</v>
      </c>
      <c r="E74" s="31"/>
      <c r="F74" s="31">
        <v>1815.7</v>
      </c>
      <c r="G74" s="31">
        <v>1835.05</v>
      </c>
      <c r="H74" s="31">
        <v>1865</v>
      </c>
      <c r="I74" s="31">
        <v>1854.85</v>
      </c>
      <c r="J74" s="31">
        <v>1874.9</v>
      </c>
      <c r="K74" s="31"/>
      <c r="L74" s="31"/>
      <c r="M74" s="31"/>
      <c r="N74" s="31">
        <v>1865.5</v>
      </c>
      <c r="O74" s="31">
        <v>1832.4</v>
      </c>
      <c r="P74" s="31"/>
      <c r="Q74" s="30"/>
      <c r="R74" s="30" t="s">
        <v>146</v>
      </c>
      <c r="S74" s="30" t="s">
        <v>146</v>
      </c>
      <c r="T74" s="30"/>
      <c r="U74" s="47" t="s">
        <v>1</v>
      </c>
      <c r="V74" s="49">
        <v>0.40347222222222223</v>
      </c>
      <c r="W74" s="48" t="s">
        <v>5</v>
      </c>
      <c r="X74" s="49">
        <v>0.41944444444444445</v>
      </c>
      <c r="Z74" s="32">
        <v>350</v>
      </c>
      <c r="AA74" s="32" t="s">
        <v>20</v>
      </c>
      <c r="AB74" s="32">
        <v>43.85</v>
      </c>
      <c r="AC74" s="32">
        <v>50.6</v>
      </c>
      <c r="AE74" s="32">
        <f>AB74*Z74</f>
        <v>15347.5</v>
      </c>
      <c r="AF74" s="32">
        <f>IF(W74="TARGET",(AC74*Z74)-AE74,(AD74*Z74)-AE74)</f>
        <v>2362.5</v>
      </c>
      <c r="AG74" s="50">
        <f>AF74/AE74</f>
        <v>0.15393386545039908</v>
      </c>
      <c r="AH74" s="32">
        <f>IF(OR(U74="C1",U74="C2"),HLOOKUP(U74,$E$1:J74,ROW(),FALSE)+D74,HLOOKUP(U74,$E$1:J74,ROW(),FALSE)-D74)</f>
        <v>1845.05</v>
      </c>
      <c r="AI74" s="32">
        <f>IF(OR(U74="C1",U74="C2"),HLOOKUP(U74,$F$1:J74,ROW(),FALSE)-D74,HLOOKUP(U74,$E$1:J74,ROW(),FALSE)+D74)</f>
        <v>1825.05</v>
      </c>
      <c r="AJ74" s="33"/>
    </row>
    <row r="75" spans="1:36" s="32" customFormat="1" ht="15.75" thickBot="1">
      <c r="A75" s="29">
        <v>45579</v>
      </c>
      <c r="B75" s="30" t="s">
        <v>32</v>
      </c>
      <c r="C75" s="31">
        <v>25040</v>
      </c>
      <c r="D75" s="31">
        <v>25</v>
      </c>
      <c r="E75" s="31"/>
      <c r="F75" s="31">
        <v>4404.3</v>
      </c>
      <c r="G75" s="31">
        <v>4454.1000000000004</v>
      </c>
      <c r="H75" s="31">
        <v>4490</v>
      </c>
      <c r="I75" s="31">
        <v>4501.95</v>
      </c>
      <c r="J75" s="31">
        <v>4620.25</v>
      </c>
      <c r="K75" s="30">
        <v>4</v>
      </c>
      <c r="L75" s="30"/>
      <c r="M75" s="30"/>
      <c r="N75" s="31">
        <v>4502</v>
      </c>
      <c r="O75" s="31">
        <v>4414</v>
      </c>
      <c r="P75" s="31"/>
      <c r="Q75" s="30"/>
      <c r="R75" s="30" t="s">
        <v>146</v>
      </c>
      <c r="S75" s="30" t="s">
        <v>146</v>
      </c>
      <c r="T75" s="30"/>
      <c r="U75" s="47" t="s">
        <v>17</v>
      </c>
      <c r="V75" s="49">
        <v>0.41597222222222219</v>
      </c>
      <c r="W75" s="48" t="s">
        <v>5</v>
      </c>
      <c r="X75" s="49">
        <v>0.41805555555555557</v>
      </c>
      <c r="Z75" s="32">
        <v>150</v>
      </c>
      <c r="AA75" s="32" t="s">
        <v>21</v>
      </c>
      <c r="AB75" s="32">
        <v>74.650000000000006</v>
      </c>
      <c r="AC75" s="32">
        <v>85.2</v>
      </c>
      <c r="AE75" s="32">
        <f>AB75*Z75</f>
        <v>11197.5</v>
      </c>
      <c r="AF75" s="32">
        <f>IF(W75="TARGET",(AC75*Z75)-AE75,(AD75*Z75)-AE75)</f>
        <v>1582.5</v>
      </c>
      <c r="AG75" s="50">
        <f>AF75/AE75</f>
        <v>0.14132618888144674</v>
      </c>
      <c r="AH75" s="32">
        <f>IF(OR(U75="C1",U75="C2"),HLOOKUP(U75,$E$1:J75,ROW(),FALSE)+D75,HLOOKUP(U75,$E$1:J75,ROW(),FALSE)-D75)</f>
        <v>4476.95</v>
      </c>
      <c r="AI75" s="32">
        <f>IF(OR(U75="C1",U75="C2"),HLOOKUP(U75,$F$1:J75,ROW(),FALSE)-D75,HLOOKUP(U75,$E$1:J75,ROW(),FALSE)+D75)</f>
        <v>4526.95</v>
      </c>
      <c r="AJ75" s="33"/>
    </row>
    <row r="76" spans="1:36" s="32" customFormat="1" ht="15.75" thickBot="1">
      <c r="A76" s="29">
        <v>45579</v>
      </c>
      <c r="B76" s="30" t="s">
        <v>96</v>
      </c>
      <c r="C76" s="31">
        <v>14103</v>
      </c>
      <c r="D76" s="31">
        <v>5</v>
      </c>
      <c r="E76" s="31"/>
      <c r="F76" s="31">
        <v>1651.6</v>
      </c>
      <c r="G76" s="31">
        <v>1660.95</v>
      </c>
      <c r="H76" s="31">
        <v>1689</v>
      </c>
      <c r="I76" s="31">
        <v>1670.4</v>
      </c>
      <c r="J76" s="31">
        <v>1680.1</v>
      </c>
      <c r="K76" s="30"/>
      <c r="L76" s="30"/>
      <c r="M76" s="30"/>
      <c r="N76" s="31">
        <v>1692.05</v>
      </c>
      <c r="O76" s="31">
        <v>1654</v>
      </c>
      <c r="P76" s="31"/>
      <c r="Q76" s="30"/>
      <c r="R76" s="30" t="s">
        <v>146</v>
      </c>
      <c r="S76" s="30" t="s">
        <v>146</v>
      </c>
      <c r="T76" s="30" t="s">
        <v>146</v>
      </c>
      <c r="U76" s="47" t="s">
        <v>18</v>
      </c>
      <c r="V76" s="49">
        <v>0.41666666666666669</v>
      </c>
      <c r="W76" s="48" t="s">
        <v>5</v>
      </c>
      <c r="X76" s="49">
        <v>0.42986111111111108</v>
      </c>
      <c r="Z76" s="32">
        <v>550</v>
      </c>
      <c r="AA76" s="32" t="s">
        <v>21</v>
      </c>
      <c r="AB76" s="32">
        <v>25</v>
      </c>
      <c r="AC76" s="32">
        <v>27.3</v>
      </c>
      <c r="AE76" s="32">
        <f>AB76*Z76</f>
        <v>13750</v>
      </c>
      <c r="AF76" s="32">
        <f>IF(W76="TARGET",(AC76*Z76)-AE76,(AD76*Z76)-AE76)</f>
        <v>1265</v>
      </c>
      <c r="AG76" s="50">
        <f>AF76/AE76</f>
        <v>9.1999999999999998E-2</v>
      </c>
      <c r="AH76">
        <f>IF(OR(U76="C1",U76="C2"),HLOOKUP(U76,$E$1:J76,ROW(),FALSE)+D76,HLOOKUP(U76,$E$1:J76,ROW(),FALSE)-D76)</f>
        <v>1675.1</v>
      </c>
      <c r="AI76">
        <f>IF(OR(U76="C1",U76="C2"),HLOOKUP(U76,$F$1:J76,ROW(),FALSE)-D76,HLOOKUP(U76,$E$1:J76,ROW(),FALSE)+D76)</f>
        <v>1685.1</v>
      </c>
      <c r="AJ76" s="33"/>
    </row>
    <row r="77" spans="1:36" s="32" customFormat="1" ht="15.75" thickBot="1">
      <c r="A77" s="29">
        <v>45579</v>
      </c>
      <c r="B77" s="30" t="s">
        <v>97</v>
      </c>
      <c r="C77" s="31">
        <v>38080</v>
      </c>
      <c r="D77" s="31">
        <v>2.5</v>
      </c>
      <c r="E77" s="31">
        <v>2</v>
      </c>
      <c r="F77" s="31">
        <v>720.6</v>
      </c>
      <c r="G77" s="31">
        <v>725.7</v>
      </c>
      <c r="H77" s="31">
        <v>741.2</v>
      </c>
      <c r="I77" s="31">
        <v>730.7</v>
      </c>
      <c r="J77" s="31">
        <v>734.9</v>
      </c>
      <c r="K77" s="30"/>
      <c r="L77" s="30"/>
      <c r="M77" s="30"/>
      <c r="N77" s="31">
        <v>741.6</v>
      </c>
      <c r="O77" s="31">
        <v>726.3</v>
      </c>
      <c r="P77" s="31"/>
      <c r="Q77" s="30"/>
      <c r="R77" s="30"/>
      <c r="S77" s="30" t="s">
        <v>146</v>
      </c>
      <c r="T77" s="30" t="s">
        <v>146</v>
      </c>
      <c r="U77" s="47" t="s">
        <v>18</v>
      </c>
      <c r="V77" s="49">
        <v>0.4152777777777778</v>
      </c>
      <c r="W77" s="48" t="s">
        <v>5</v>
      </c>
      <c r="X77" s="49">
        <v>0.42569444444444443</v>
      </c>
      <c r="Z77" s="32">
        <v>1100</v>
      </c>
      <c r="AA77" s="32" t="s">
        <v>21</v>
      </c>
      <c r="AB77" s="32">
        <v>12</v>
      </c>
      <c r="AC77" s="32">
        <v>13.2</v>
      </c>
      <c r="AE77" s="32">
        <f>AB77*Z77</f>
        <v>13200</v>
      </c>
      <c r="AF77" s="32">
        <f>IF(W77="TARGET",(AC77*Z77)-AE77,(AD77*Z77)-AE77)</f>
        <v>1320</v>
      </c>
      <c r="AG77" s="50">
        <f>AF77/AE77</f>
        <v>0.1</v>
      </c>
      <c r="AH77">
        <f>IF(OR(U77="C1",U77="C2"),HLOOKUP(U77,$E$1:J77,ROW(),FALSE)+D77,HLOOKUP(U77,$E$1:J77,ROW(),FALSE)-D77)</f>
        <v>732.4</v>
      </c>
      <c r="AI77">
        <f>IF(OR(U77="C1",U77="C2"),HLOOKUP(U77,$F$1:J77,ROW(),FALSE)-D77,HLOOKUP(U77,$E$1:J77,ROW(),FALSE)+D77)</f>
        <v>737.4</v>
      </c>
      <c r="AJ77" s="33"/>
    </row>
    <row r="78" spans="1:36" s="32" customFormat="1" ht="15.75" thickBot="1">
      <c r="A78" s="29">
        <v>45579</v>
      </c>
      <c r="B78" s="30" t="s">
        <v>98</v>
      </c>
      <c r="C78" s="30" t="s">
        <v>215</v>
      </c>
      <c r="D78" s="31">
        <v>50</v>
      </c>
      <c r="E78" s="30">
        <v>2</v>
      </c>
      <c r="F78" s="31">
        <v>5422.8</v>
      </c>
      <c r="G78" s="31">
        <v>5519</v>
      </c>
      <c r="H78" s="31">
        <v>55505</v>
      </c>
      <c r="I78" s="31">
        <v>5617.4</v>
      </c>
      <c r="J78" s="31">
        <v>5713.3</v>
      </c>
      <c r="K78" s="30"/>
      <c r="L78" s="30"/>
      <c r="M78" s="30"/>
      <c r="N78" s="31">
        <v>5575</v>
      </c>
      <c r="O78" s="31">
        <v>5499.85</v>
      </c>
      <c r="P78" s="31"/>
      <c r="Q78" s="30"/>
      <c r="R78" s="30" t="s">
        <v>146</v>
      </c>
      <c r="S78" s="30"/>
      <c r="T78" s="30"/>
      <c r="U78" s="47" t="s">
        <v>1</v>
      </c>
      <c r="V78" s="49">
        <v>0.40069444444444446</v>
      </c>
      <c r="W78" s="48" t="s">
        <v>5</v>
      </c>
      <c r="X78" s="49">
        <v>0.44027777777777777</v>
      </c>
      <c r="Z78" s="32">
        <v>150</v>
      </c>
      <c r="AA78" s="32" t="s">
        <v>20</v>
      </c>
      <c r="AB78" s="32">
        <v>143</v>
      </c>
      <c r="AC78" s="32">
        <v>172.5</v>
      </c>
      <c r="AE78" s="32">
        <f>AB78*Z78</f>
        <v>21450</v>
      </c>
      <c r="AF78" s="32">
        <f>IF(W78="TARGET",(AC78*Z78)-AE78,(AD78*Z78)-AE78)</f>
        <v>4425</v>
      </c>
      <c r="AG78" s="50">
        <f>AF78/AE78</f>
        <v>0.2062937062937063</v>
      </c>
      <c r="AH78">
        <f>IF(OR(U78="C1",U78="C2"),HLOOKUP(U78,$E$1:J78,ROW(),FALSE)+D78,HLOOKUP(U78,$E$1:J78,ROW(),FALSE)-D78)</f>
        <v>5569</v>
      </c>
      <c r="AI78">
        <f>IF(OR(U78="C1",U78="C2"),HLOOKUP(U78,$F$1:J78,ROW(),FALSE)-D78,HLOOKUP(U78,$E$1:J78,ROW(),FALSE)+D78)</f>
        <v>5469</v>
      </c>
      <c r="AJ78" s="33"/>
    </row>
    <row r="79" spans="1:36" s="32" customFormat="1" ht="15.75" thickBot="1">
      <c r="A79" s="29">
        <v>45579</v>
      </c>
      <c r="B79" s="30" t="s">
        <v>99</v>
      </c>
      <c r="C79" s="31">
        <v>60700</v>
      </c>
      <c r="D79" s="31">
        <v>5</v>
      </c>
      <c r="E79" s="31"/>
      <c r="F79" s="31">
        <v>732.5</v>
      </c>
      <c r="G79" s="31">
        <v>742.25</v>
      </c>
      <c r="H79" s="31">
        <v>742.8</v>
      </c>
      <c r="I79" s="31">
        <v>751.95</v>
      </c>
      <c r="J79" s="31">
        <v>762.15</v>
      </c>
      <c r="K79" s="30"/>
      <c r="L79" s="30"/>
      <c r="M79" s="30"/>
      <c r="N79" s="31">
        <v>755</v>
      </c>
      <c r="O79" s="31">
        <v>739.45</v>
      </c>
      <c r="P79" s="31"/>
      <c r="Q79" s="30"/>
      <c r="R79" s="30" t="s">
        <v>146</v>
      </c>
      <c r="S79" s="30" t="s">
        <v>146</v>
      </c>
      <c r="T79" s="30"/>
      <c r="U79" s="47" t="s">
        <v>17</v>
      </c>
      <c r="V79" s="49">
        <v>0.40069444444444446</v>
      </c>
      <c r="W79" s="48" t="s">
        <v>5</v>
      </c>
      <c r="X79" s="49">
        <v>0.41041666666666665</v>
      </c>
      <c r="Z79" s="32">
        <v>1400</v>
      </c>
      <c r="AA79" s="32" t="s">
        <v>21</v>
      </c>
      <c r="AB79" s="32">
        <v>14.6</v>
      </c>
      <c r="AC79" s="32">
        <v>17.3</v>
      </c>
      <c r="AE79" s="32">
        <f>AB79*Z79</f>
        <v>20440</v>
      </c>
      <c r="AF79" s="32">
        <f>IF(W79="TARGET",(AC79*Z79)-AE79,(AD79*Z79)-AE79)</f>
        <v>3780</v>
      </c>
      <c r="AG79" s="50">
        <f>AF79/AE79</f>
        <v>0.18493150684931506</v>
      </c>
      <c r="AH79">
        <f>IF(OR(U79="C1",U79="C2"),HLOOKUP(U79,$E$1:J79,ROW(),FALSE)+D79,HLOOKUP(U79,$E$1:J79,ROW(),FALSE)-D79)</f>
        <v>746.95</v>
      </c>
      <c r="AI79">
        <f>IF(OR(U79="C1",U79="C2"),HLOOKUP(U79,$F$1:J79,ROW(),FALSE)-D79,HLOOKUP(U79,$E$1:J79,ROW(),FALSE)+D79)</f>
        <v>756.95</v>
      </c>
      <c r="AJ79" s="33" t="s">
        <v>228</v>
      </c>
    </row>
    <row r="80" spans="1:36" s="32" customFormat="1" ht="15.75" thickBot="1">
      <c r="A80" s="29">
        <v>45579</v>
      </c>
      <c r="B80" s="30" t="s">
        <v>100</v>
      </c>
      <c r="C80" s="31">
        <v>186</v>
      </c>
      <c r="D80" s="31">
        <v>2.5</v>
      </c>
      <c r="E80" s="30">
        <v>5</v>
      </c>
      <c r="F80" s="31">
        <v>309.10000000000002</v>
      </c>
      <c r="G80" s="31">
        <v>308.05</v>
      </c>
      <c r="H80" s="31">
        <v>3242</v>
      </c>
      <c r="I80" s="31">
        <v>340.65</v>
      </c>
      <c r="J80" s="31">
        <v>343.25</v>
      </c>
      <c r="K80" s="30"/>
      <c r="L80" s="30"/>
      <c r="M80" s="30"/>
      <c r="N80" s="31">
        <v>333.35</v>
      </c>
      <c r="O80" s="31">
        <v>310.60000000000002</v>
      </c>
      <c r="P80" s="31"/>
      <c r="Q80" s="30"/>
      <c r="R80" s="30"/>
      <c r="S80" s="30"/>
      <c r="T80" s="30"/>
      <c r="U80" s="47"/>
      <c r="V80" s="48"/>
      <c r="W80" s="48" t="s">
        <v>174</v>
      </c>
      <c r="X80" s="48"/>
      <c r="AJ80" s="33"/>
    </row>
    <row r="81" spans="1:37" s="32" customFormat="1" ht="15.75" thickBot="1">
      <c r="A81" s="29">
        <v>45579</v>
      </c>
      <c r="B81" s="30" t="s">
        <v>101</v>
      </c>
      <c r="C81" s="31">
        <v>1641</v>
      </c>
      <c r="D81" s="31">
        <v>2.5</v>
      </c>
      <c r="E81" s="31"/>
      <c r="F81" s="31">
        <v>390.65</v>
      </c>
      <c r="G81" s="31">
        <v>395.65</v>
      </c>
      <c r="H81" s="31">
        <v>405.2</v>
      </c>
      <c r="I81" s="31">
        <v>400.25</v>
      </c>
      <c r="J81" s="31">
        <v>407</v>
      </c>
      <c r="K81" s="30">
        <v>1</v>
      </c>
      <c r="L81" s="30"/>
      <c r="M81" s="30"/>
      <c r="N81" s="31">
        <v>407.9</v>
      </c>
      <c r="O81" s="31">
        <v>396.05</v>
      </c>
      <c r="P81" s="31"/>
      <c r="Q81" s="30"/>
      <c r="R81" s="30"/>
      <c r="S81" s="30" t="s">
        <v>146</v>
      </c>
      <c r="T81" s="30" t="s">
        <v>146</v>
      </c>
      <c r="U81" s="47" t="s">
        <v>17</v>
      </c>
      <c r="V81" s="49">
        <v>0.40069444444444446</v>
      </c>
      <c r="W81" s="48" t="s">
        <v>5</v>
      </c>
      <c r="X81" s="49">
        <v>0.45069444444444445</v>
      </c>
      <c r="Z81" s="32">
        <v>2025</v>
      </c>
      <c r="AA81" s="32" t="s">
        <v>21</v>
      </c>
      <c r="AB81" s="32">
        <v>10.75</v>
      </c>
      <c r="AC81" s="32">
        <v>12.6</v>
      </c>
      <c r="AE81" s="32">
        <f>AB81*Z81</f>
        <v>21768.75</v>
      </c>
      <c r="AF81" s="32">
        <f>IF(W81="TARGET",(AC81*Z81)-AE81,(AD81*Z81)-AE81)</f>
        <v>3746.25</v>
      </c>
      <c r="AG81" s="50">
        <f>AF81/AE81</f>
        <v>0.17209302325581396</v>
      </c>
      <c r="AH81">
        <f>IF(OR(U81="C1",U81="C2"),HLOOKUP(U81,$E$1:J81,ROW(),FALSE)+D81,HLOOKUP(U81,$E$1:J81,ROW(),FALSE)-D81)</f>
        <v>397.75</v>
      </c>
      <c r="AI81">
        <f>IF(OR(U81="C1",U81="C2"),HLOOKUP(U81,$F$1:J81,ROW(),FALSE)-D81,HLOOKUP(U81,$E$1:J81,ROW(),FALSE)+D81)</f>
        <v>402.75</v>
      </c>
      <c r="AJ81" s="33"/>
    </row>
    <row r="82" spans="1:37" s="32" customFormat="1" ht="15.75" thickBot="1">
      <c r="A82" s="29">
        <v>45579</v>
      </c>
      <c r="B82" s="30" t="s">
        <v>36</v>
      </c>
      <c r="C82" s="31">
        <v>3000</v>
      </c>
      <c r="D82" s="31">
        <v>10</v>
      </c>
      <c r="E82" s="30"/>
      <c r="F82" s="31">
        <v>2764.75</v>
      </c>
      <c r="G82" s="31">
        <v>2784.65</v>
      </c>
      <c r="H82" s="31">
        <v>2792</v>
      </c>
      <c r="I82" s="31">
        <v>2803.3</v>
      </c>
      <c r="J82" s="31">
        <v>2826.55</v>
      </c>
      <c r="K82" s="30"/>
      <c r="L82" s="30"/>
      <c r="M82" s="30"/>
      <c r="N82" s="31">
        <v>2804.7</v>
      </c>
      <c r="O82" s="31">
        <v>2765</v>
      </c>
      <c r="P82" s="31"/>
      <c r="Q82" s="30"/>
      <c r="R82" s="30" t="s">
        <v>146</v>
      </c>
      <c r="S82" s="30" t="s">
        <v>146</v>
      </c>
      <c r="T82" s="30"/>
      <c r="U82" s="47" t="s">
        <v>16</v>
      </c>
      <c r="V82" s="49">
        <v>0.40138888888888885</v>
      </c>
      <c r="W82" s="48" t="s">
        <v>5</v>
      </c>
      <c r="X82" s="49">
        <v>0.4055555555555555</v>
      </c>
      <c r="Z82" s="32">
        <v>300</v>
      </c>
      <c r="AA82" s="32" t="s">
        <v>20</v>
      </c>
      <c r="AB82" s="32">
        <v>47</v>
      </c>
      <c r="AC82" s="32">
        <v>52.7</v>
      </c>
      <c r="AE82" s="32">
        <f>AB82*Z82</f>
        <v>14100</v>
      </c>
      <c r="AF82" s="32">
        <f>IF(W82="TARGET",(AC82*Z82)-AE82,(AD82*Z82)-AE82)</f>
        <v>1710</v>
      </c>
      <c r="AG82" s="50">
        <f>AF82/AE82</f>
        <v>0.12127659574468085</v>
      </c>
      <c r="AH82">
        <f>IF(OR(U82="C1",U82="C2"),HLOOKUP(U82,$E$1:J82,ROW(),FALSE)+D82,HLOOKUP(U82,$E$1:J82,ROW(),FALSE)-D82)</f>
        <v>2774.75</v>
      </c>
      <c r="AI82">
        <f>IF(OR(U82="C1",U82="C2"),HLOOKUP(U82,$F$1:J82,ROW(),FALSE)-D82,HLOOKUP(U82,$E$1:J82,ROW(),FALSE)+D82)</f>
        <v>2754.75</v>
      </c>
      <c r="AJ82" s="33" t="s">
        <v>227</v>
      </c>
    </row>
    <row r="83" spans="1:37" s="32" customFormat="1" ht="15.75" thickBot="1">
      <c r="A83" s="29">
        <v>45579</v>
      </c>
      <c r="B83" s="30" t="s">
        <v>103</v>
      </c>
      <c r="C83" s="31">
        <v>5449</v>
      </c>
      <c r="D83" s="31">
        <v>5</v>
      </c>
      <c r="E83" s="31"/>
      <c r="F83" s="31">
        <v>1209.7</v>
      </c>
      <c r="G83" s="31">
        <v>1219.5</v>
      </c>
      <c r="H83" s="31">
        <v>12342</v>
      </c>
      <c r="I83" s="31">
        <v>1229.45</v>
      </c>
      <c r="J83" s="31">
        <v>1239.0999999999999</v>
      </c>
      <c r="K83" s="30"/>
      <c r="L83" s="30"/>
      <c r="M83" s="30"/>
      <c r="N83" s="31">
        <v>1237.9000000000001</v>
      </c>
      <c r="O83" s="31">
        <v>1217.4000000000001</v>
      </c>
      <c r="P83" s="31"/>
      <c r="Q83" s="30"/>
      <c r="R83" s="30" t="s">
        <v>146</v>
      </c>
      <c r="S83" s="30" t="s">
        <v>146</v>
      </c>
      <c r="T83" s="30"/>
      <c r="U83" s="47"/>
      <c r="V83" s="48"/>
      <c r="W83" s="48" t="s">
        <v>174</v>
      </c>
      <c r="X83" s="48"/>
      <c r="AH83"/>
      <c r="AI83"/>
      <c r="AJ83" s="33" t="s">
        <v>226</v>
      </c>
    </row>
    <row r="84" spans="1:37" s="32" customFormat="1" ht="15.75" thickBot="1">
      <c r="A84" s="29">
        <v>45579</v>
      </c>
      <c r="B84" s="30" t="s">
        <v>162</v>
      </c>
      <c r="C84" s="31">
        <v>969</v>
      </c>
      <c r="D84" s="31">
        <v>10</v>
      </c>
      <c r="E84" s="31">
        <v>3</v>
      </c>
      <c r="F84" s="31">
        <v>2058.35</v>
      </c>
      <c r="G84" s="31">
        <v>2070.25</v>
      </c>
      <c r="H84" s="31">
        <v>2090</v>
      </c>
      <c r="I84" s="31">
        <v>2091.1999999999998</v>
      </c>
      <c r="J84" s="31">
        <v>2116.5500000000002</v>
      </c>
      <c r="K84" s="30"/>
      <c r="L84" s="30"/>
      <c r="M84" s="30"/>
      <c r="N84" s="31">
        <v>2096.5</v>
      </c>
      <c r="O84" s="31">
        <v>2050.5</v>
      </c>
      <c r="P84" s="31"/>
      <c r="Q84" s="30" t="s">
        <v>146</v>
      </c>
      <c r="R84" s="30" t="s">
        <v>146</v>
      </c>
      <c r="S84" s="30" t="s">
        <v>146</v>
      </c>
      <c r="T84" s="30"/>
      <c r="U84" s="47" t="s">
        <v>1</v>
      </c>
      <c r="V84" s="49">
        <v>0.4291666666666667</v>
      </c>
      <c r="W84" s="48" t="s">
        <v>11</v>
      </c>
      <c r="X84" s="49">
        <v>0.44861111111111113</v>
      </c>
      <c r="Z84" s="32">
        <v>500</v>
      </c>
      <c r="AA84" s="32" t="s">
        <v>20</v>
      </c>
      <c r="AB84" s="32">
        <v>44.7</v>
      </c>
      <c r="AD84" s="32">
        <v>39.6</v>
      </c>
      <c r="AE84" s="32">
        <f>AB84*Z84</f>
        <v>22350</v>
      </c>
      <c r="AF84" s="32">
        <f>IF(W84="TARGET",(AC84*Z84)-AE84,(AD84*Z84)-AE84)</f>
        <v>-2550</v>
      </c>
      <c r="AG84" s="50">
        <f>AF84/AE84</f>
        <v>-0.11409395973154363</v>
      </c>
      <c r="AH84">
        <f>IF(OR(U84="C1",U84="C2"),HLOOKUP(U84,$E$1:J84,ROW(),FALSE)+D84,HLOOKUP(U84,$E$1:J84,ROW(),FALSE)-D84)</f>
        <v>2080.25</v>
      </c>
      <c r="AI84">
        <f>IF(OR(U84="C1",U84="C2"),HLOOKUP(U84,$F$1:J84,ROW(),FALSE)-D84,HLOOKUP(U84,$E$1:J84,ROW(),FALSE)+D84)</f>
        <v>2060.25</v>
      </c>
      <c r="AJ84" s="57" t="s">
        <v>225</v>
      </c>
      <c r="AK84" s="32" t="s">
        <v>16</v>
      </c>
    </row>
    <row r="85" spans="1:37" s="32" customFormat="1" ht="15.75" thickBot="1">
      <c r="A85" s="29">
        <v>45579</v>
      </c>
      <c r="B85" s="30" t="s">
        <v>104</v>
      </c>
      <c r="C85" s="31">
        <v>78311</v>
      </c>
      <c r="D85" s="31">
        <v>5</v>
      </c>
      <c r="E85" s="30">
        <v>4</v>
      </c>
      <c r="F85" s="31">
        <v>718.9</v>
      </c>
      <c r="G85" s="31">
        <v>730.45</v>
      </c>
      <c r="H85" s="31">
        <v>738</v>
      </c>
      <c r="I85" s="31">
        <v>740.9</v>
      </c>
      <c r="J85" s="31">
        <v>747.9</v>
      </c>
      <c r="K85" s="30">
        <v>1</v>
      </c>
      <c r="L85" s="30"/>
      <c r="M85" s="30"/>
      <c r="N85" s="31">
        <v>744.5</v>
      </c>
      <c r="O85" s="31">
        <v>731.55</v>
      </c>
      <c r="P85" s="31"/>
      <c r="Q85" s="30"/>
      <c r="R85" s="30"/>
      <c r="S85" s="30" t="s">
        <v>146</v>
      </c>
      <c r="T85" s="30"/>
      <c r="U85" s="47" t="s">
        <v>17</v>
      </c>
      <c r="V85" s="49">
        <v>0.4145833333333333</v>
      </c>
      <c r="W85" s="48" t="s">
        <v>5</v>
      </c>
      <c r="X85" s="49">
        <v>0.42638888888888887</v>
      </c>
      <c r="Z85" s="32">
        <v>1500</v>
      </c>
      <c r="AA85" s="32" t="s">
        <v>21</v>
      </c>
      <c r="AB85" s="32">
        <v>17.7</v>
      </c>
      <c r="AC85" s="32">
        <v>20.5</v>
      </c>
      <c r="AE85" s="32">
        <f>AB85*Z85</f>
        <v>26550</v>
      </c>
      <c r="AF85" s="32">
        <f>IF(W85="TARGET",(AC85*Z85)-AE85,(AD85*Z85)-AE85)</f>
        <v>4200</v>
      </c>
      <c r="AG85" s="50">
        <f>AF85/AE85</f>
        <v>0.15819209039548024</v>
      </c>
      <c r="AH85">
        <f>IF(OR(U85="C1",U85="C2"),HLOOKUP(U85,$E$1:J85,ROW(),FALSE)+D85,HLOOKUP(U85,$E$1:J85,ROW(),FALSE)-D85)</f>
        <v>735.9</v>
      </c>
      <c r="AI85">
        <f>IF(OR(U85="C1",U85="C2"),HLOOKUP(U85,$F$1:J85,ROW(),FALSE)-D85,HLOOKUP(U85,$E$1:J85,ROW(),FALSE)+D85)</f>
        <v>745.9</v>
      </c>
      <c r="AJ85" s="33"/>
    </row>
    <row r="86" spans="1:37" s="32" customFormat="1" ht="15.75" thickBot="1">
      <c r="A86" s="29">
        <v>45579</v>
      </c>
      <c r="B86" s="30" t="s">
        <v>105</v>
      </c>
      <c r="C86" s="31">
        <v>242911</v>
      </c>
      <c r="D86" s="31">
        <v>0.5</v>
      </c>
      <c r="E86" s="30"/>
      <c r="F86" s="31">
        <v>8.0399999999999991</v>
      </c>
      <c r="G86" s="31">
        <v>8.59</v>
      </c>
      <c r="H86" s="31">
        <v>9.1</v>
      </c>
      <c r="I86" s="31">
        <v>9.44</v>
      </c>
      <c r="J86" s="31">
        <v>10.34</v>
      </c>
      <c r="K86" s="30">
        <v>1</v>
      </c>
      <c r="L86" s="30"/>
      <c r="M86" s="30"/>
      <c r="N86" s="31">
        <v>9.23</v>
      </c>
      <c r="O86" s="31">
        <v>9.02</v>
      </c>
      <c r="P86" s="31"/>
      <c r="Q86" s="30"/>
      <c r="R86" s="30"/>
      <c r="S86" s="30"/>
      <c r="T86" s="30"/>
      <c r="U86" s="47"/>
      <c r="V86" s="48"/>
      <c r="W86" s="48" t="s">
        <v>174</v>
      </c>
      <c r="X86" s="48"/>
      <c r="AJ86" s="33"/>
    </row>
    <row r="87" spans="1:37" s="32" customFormat="1" ht="15.75" thickBot="1">
      <c r="A87" s="29">
        <v>45579</v>
      </c>
      <c r="B87" s="30" t="s">
        <v>107</v>
      </c>
      <c r="C87" s="31">
        <v>411</v>
      </c>
      <c r="D87" s="31">
        <v>0.5</v>
      </c>
      <c r="E87" s="30"/>
      <c r="F87" s="31">
        <v>72.489999999999995</v>
      </c>
      <c r="G87" s="31">
        <v>72.489999999999995</v>
      </c>
      <c r="H87" s="31">
        <v>72.88</v>
      </c>
      <c r="I87" s="31">
        <v>73.89</v>
      </c>
      <c r="J87" s="31">
        <v>75.540000000000006</v>
      </c>
      <c r="K87" s="30"/>
      <c r="L87" s="30"/>
      <c r="M87" s="30"/>
      <c r="N87" s="31">
        <v>73.2</v>
      </c>
      <c r="O87" s="31">
        <v>72.38</v>
      </c>
      <c r="P87" s="31"/>
      <c r="Q87" s="30" t="s">
        <v>146</v>
      </c>
      <c r="R87" s="30" t="s">
        <v>146</v>
      </c>
      <c r="S87" s="30"/>
      <c r="T87" s="30"/>
      <c r="U87" s="47" t="s">
        <v>1</v>
      </c>
      <c r="V87" s="49">
        <v>0.52361111111111114</v>
      </c>
      <c r="W87" s="48" t="s">
        <v>5</v>
      </c>
      <c r="X87" s="49">
        <v>0.57916666666666672</v>
      </c>
      <c r="Z87" s="32">
        <v>7500</v>
      </c>
      <c r="AA87" s="32" t="s">
        <v>20</v>
      </c>
      <c r="AB87" s="32">
        <v>0.8</v>
      </c>
      <c r="AC87" s="32">
        <v>2</v>
      </c>
      <c r="AE87" s="32">
        <f>AB87*Z87</f>
        <v>6000</v>
      </c>
      <c r="AF87" s="32">
        <f>IF(W87="TARGET",(AC87*Z87)-AE87,(AD87*Z87)-AE87)</f>
        <v>9000</v>
      </c>
      <c r="AG87" s="50">
        <f>AF87/AE87</f>
        <v>1.5</v>
      </c>
      <c r="AH87">
        <f>IF(OR(U87="C1",U87="C2"),HLOOKUP(U87,$E$1:J87,ROW(),FALSE)+D87,HLOOKUP(U87,$E$1:J87,ROW(),FALSE)-D87)</f>
        <v>72.989999999999995</v>
      </c>
      <c r="AI87">
        <f>IF(OR(U87="C1",U87="C2"),HLOOKUP(U87,$F$1:J87,ROW(),FALSE)-D87,HLOOKUP(U87,$E$1:J87,ROW(),FALSE)+D87)</f>
        <v>71.989999999999995</v>
      </c>
      <c r="AJ87" s="33"/>
    </row>
    <row r="88" spans="1:37" s="32" customFormat="1" ht="15.75" thickBot="1">
      <c r="A88" s="29">
        <v>45579</v>
      </c>
      <c r="B88" s="30" t="s">
        <v>108</v>
      </c>
      <c r="C88" s="31">
        <v>1141</v>
      </c>
      <c r="D88" s="31">
        <v>1.25</v>
      </c>
      <c r="E88" s="31"/>
      <c r="F88" s="31">
        <v>200.8</v>
      </c>
      <c r="G88" s="31">
        <v>203.05</v>
      </c>
      <c r="H88" s="31">
        <v>195.7</v>
      </c>
      <c r="I88" s="31">
        <v>205.65</v>
      </c>
      <c r="J88" s="31">
        <v>207.55</v>
      </c>
      <c r="K88" s="30"/>
      <c r="L88" s="30"/>
      <c r="M88" s="30"/>
      <c r="N88" s="31">
        <v>204.16</v>
      </c>
      <c r="O88" s="31">
        <v>192.06</v>
      </c>
      <c r="P88" s="31"/>
      <c r="Q88" s="30" t="s">
        <v>146</v>
      </c>
      <c r="R88" s="30" t="s">
        <v>146</v>
      </c>
      <c r="S88" s="30"/>
      <c r="T88" s="30"/>
      <c r="U88" s="47" t="s">
        <v>16</v>
      </c>
      <c r="V88" s="49">
        <v>0.41250000000000003</v>
      </c>
      <c r="W88" s="48" t="s">
        <v>11</v>
      </c>
      <c r="X88" s="49">
        <v>0.55208333333333337</v>
      </c>
      <c r="Z88" s="32">
        <v>3750</v>
      </c>
      <c r="AA88" s="32" t="s">
        <v>20</v>
      </c>
      <c r="AB88" s="32">
        <v>7.8</v>
      </c>
      <c r="AD88" s="32">
        <v>5.5</v>
      </c>
      <c r="AE88" s="32">
        <f>AB88*Z88</f>
        <v>29250</v>
      </c>
      <c r="AF88" s="32">
        <f>IF(W88="TARGET",(AC88*Z88)-AE88,(AD88*Z88)-AE88)</f>
        <v>-8625</v>
      </c>
      <c r="AG88" s="50">
        <f>AF88/AE88</f>
        <v>-0.29487179487179488</v>
      </c>
      <c r="AH88">
        <f>IF(OR(U88="C1",U88="C2"),HLOOKUP(U88,$E$1:J88,ROW(),FALSE)+D88,HLOOKUP(U88,$E$1:J88,ROW(),FALSE)-D88)</f>
        <v>202.05</v>
      </c>
      <c r="AI88">
        <f>IF(OR(U88="C1",U88="C2"),HLOOKUP(U88,$F$1:J88,ROW(),FALSE)-D88,HLOOKUP(U88,$E$1:J88,ROW(),FALSE)+D88)</f>
        <v>199.55</v>
      </c>
      <c r="AJ88" s="33" t="s">
        <v>224</v>
      </c>
    </row>
    <row r="89" spans="1:37" s="32" customFormat="1" ht="15.75" thickBot="1">
      <c r="A89" s="29">
        <v>45579</v>
      </c>
      <c r="B89" s="30" t="s">
        <v>109</v>
      </c>
      <c r="C89" s="31">
        <v>17650</v>
      </c>
      <c r="D89" s="31">
        <v>2.5</v>
      </c>
      <c r="E89" s="30">
        <v>3</v>
      </c>
      <c r="F89" s="31">
        <v>527.70000000000005</v>
      </c>
      <c r="G89" s="31">
        <v>532.1</v>
      </c>
      <c r="H89" s="31">
        <v>517.20000000000005</v>
      </c>
      <c r="I89" s="31">
        <v>536.95000000000005</v>
      </c>
      <c r="J89" s="31">
        <v>541.95000000000005</v>
      </c>
      <c r="K89" s="31"/>
      <c r="L89" s="31"/>
      <c r="M89" s="31"/>
      <c r="N89" s="31">
        <v>540</v>
      </c>
      <c r="O89" s="31">
        <v>511.5</v>
      </c>
      <c r="P89" s="31"/>
      <c r="Q89" s="30" t="s">
        <v>146</v>
      </c>
      <c r="R89" s="30" t="s">
        <v>146</v>
      </c>
      <c r="S89" s="30" t="s">
        <v>146</v>
      </c>
      <c r="T89" s="30"/>
      <c r="U89" s="47" t="s">
        <v>16</v>
      </c>
      <c r="V89" s="49">
        <v>0.3972222222222222</v>
      </c>
      <c r="W89" s="48" t="s">
        <v>11</v>
      </c>
      <c r="X89" s="49">
        <v>0.40208333333333335</v>
      </c>
      <c r="Z89" s="32">
        <v>1375</v>
      </c>
      <c r="AA89" s="32" t="s">
        <v>20</v>
      </c>
      <c r="AB89" s="32">
        <v>13.7</v>
      </c>
      <c r="AD89" s="32">
        <v>10.1</v>
      </c>
      <c r="AE89" s="32">
        <f>AB89*Z89</f>
        <v>18837.5</v>
      </c>
      <c r="AF89" s="32">
        <f>IF(W89="TARGET",(AC89*Z89)-AE89,(AD89*Z89)-AE89)</f>
        <v>-4950</v>
      </c>
      <c r="AG89" s="50">
        <f>AF89/AE89</f>
        <v>-0.26277372262773724</v>
      </c>
      <c r="AH89">
        <f>IF(OR(U89="C1",U89="C2"),HLOOKUP(U89,$E$1:J89,ROW(),FALSE)+D89,HLOOKUP(U89,$E$1:J89,ROW(),FALSE)-D89)</f>
        <v>530.20000000000005</v>
      </c>
      <c r="AI89">
        <f>IF(OR(U89="C1",U89="C2"),HLOOKUP(U89,$F$1:J89,ROW(),FALSE)-D89,HLOOKUP(U89,$E$1:J89,ROW(),FALSE)+D89)</f>
        <v>525.20000000000005</v>
      </c>
      <c r="AJ89" s="33"/>
    </row>
    <row r="90" spans="1:37" s="32" customFormat="1" ht="15.75" thickBot="1">
      <c r="A90" s="29">
        <v>45579</v>
      </c>
      <c r="B90" s="30" t="s">
        <v>110</v>
      </c>
      <c r="C90" s="31">
        <v>1358</v>
      </c>
      <c r="D90" s="31">
        <v>5</v>
      </c>
      <c r="E90" s="30"/>
      <c r="F90" s="31">
        <v>691.15</v>
      </c>
      <c r="G90" s="31">
        <v>701</v>
      </c>
      <c r="H90" s="31">
        <v>705</v>
      </c>
      <c r="I90" s="31">
        <v>710.5</v>
      </c>
      <c r="J90" s="31">
        <v>719.15</v>
      </c>
      <c r="K90" s="31">
        <v>2</v>
      </c>
      <c r="L90" s="31"/>
      <c r="M90" s="31"/>
      <c r="N90" s="31">
        <v>714.6</v>
      </c>
      <c r="O90" s="31">
        <v>698.8</v>
      </c>
      <c r="P90" s="31"/>
      <c r="Q90" s="30"/>
      <c r="R90" s="30" t="s">
        <v>146</v>
      </c>
      <c r="S90" s="30" t="s">
        <v>146</v>
      </c>
      <c r="T90" s="30"/>
      <c r="U90" s="47" t="s">
        <v>17</v>
      </c>
      <c r="V90" s="49">
        <v>0.41319444444444442</v>
      </c>
      <c r="W90" s="48" t="s">
        <v>5</v>
      </c>
      <c r="X90" s="49">
        <v>0.4236111111111111</v>
      </c>
      <c r="Z90" s="32">
        <v>1000</v>
      </c>
      <c r="AA90" s="32" t="s">
        <v>21</v>
      </c>
      <c r="AB90" s="32">
        <v>19.899999999999999</v>
      </c>
      <c r="AC90" s="32">
        <v>23.2</v>
      </c>
      <c r="AE90" s="32">
        <f>AB90*Z90</f>
        <v>19900</v>
      </c>
      <c r="AF90" s="32">
        <f>IF(W90="TARGET",(AC90*Z90)-AE90,(AD90*Z90)-AE90)</f>
        <v>3300</v>
      </c>
      <c r="AG90" s="50">
        <f>AF90/AE90</f>
        <v>0.16582914572864321</v>
      </c>
      <c r="AH90">
        <f>IF(OR(U90="C1",U90="C2"),HLOOKUP(U90,$E$1:J90,ROW(),FALSE)+D90,HLOOKUP(U90,$E$1:J90,ROW(),FALSE)-D90)</f>
        <v>705.5</v>
      </c>
      <c r="AI90">
        <f>IF(OR(U90="C1",U90="C2"),HLOOKUP(U90,$F$1:J90,ROW(),FALSE)-D90,HLOOKUP(U90,$E$1:J90,ROW(),FALSE)+D90)</f>
        <v>715.5</v>
      </c>
      <c r="AJ90" s="33"/>
    </row>
    <row r="91" spans="1:37" s="32" customFormat="1" ht="15.75" thickBot="1">
      <c r="A91" s="29">
        <v>45579</v>
      </c>
      <c r="B91" s="30" t="s">
        <v>163</v>
      </c>
      <c r="C91" s="31">
        <v>1382</v>
      </c>
      <c r="D91" s="31">
        <v>5</v>
      </c>
      <c r="E91" s="31"/>
      <c r="F91" s="31">
        <v>2985.6</v>
      </c>
      <c r="G91" s="31">
        <v>3007.2</v>
      </c>
      <c r="H91" s="31">
        <v>3018.2</v>
      </c>
      <c r="I91" s="31">
        <v>3062.15</v>
      </c>
      <c r="J91" s="31">
        <v>0</v>
      </c>
      <c r="K91" s="30">
        <v>7</v>
      </c>
      <c r="L91" s="30"/>
      <c r="M91" s="30"/>
      <c r="N91" s="31">
        <v>3100</v>
      </c>
      <c r="O91" s="31">
        <v>2960.65</v>
      </c>
      <c r="P91" s="31"/>
      <c r="Q91" s="30" t="s">
        <v>146</v>
      </c>
      <c r="R91" s="30" t="s">
        <v>146</v>
      </c>
      <c r="S91" s="30" t="s">
        <v>146</v>
      </c>
      <c r="T91" s="30"/>
      <c r="U91" s="47" t="s">
        <v>1</v>
      </c>
      <c r="V91" s="49">
        <v>0.4375</v>
      </c>
      <c r="W91" s="48" t="s">
        <v>11</v>
      </c>
      <c r="X91" s="49">
        <v>0.44027777777777777</v>
      </c>
      <c r="Z91" s="32">
        <v>300</v>
      </c>
      <c r="AA91" s="32" t="s">
        <v>20</v>
      </c>
      <c r="AB91" s="32">
        <v>109</v>
      </c>
      <c r="AD91" s="32">
        <v>108.4</v>
      </c>
      <c r="AE91" s="32">
        <f>AB91*Z91</f>
        <v>32700</v>
      </c>
      <c r="AF91" s="32">
        <f>IF(W91="TARGET",(AC91*Z91)-AE91,(AD91*Z91)-AE91)</f>
        <v>-180</v>
      </c>
      <c r="AG91" s="50">
        <f>AF91/AE91</f>
        <v>-5.5045871559633031E-3</v>
      </c>
      <c r="AH91">
        <f>IF(OR(U91="C1",U91="C2"),HLOOKUP(U91,$E$1:J91,ROW(),FALSE)+D91,HLOOKUP(U91,$E$1:J91,ROW(),FALSE)-D91)</f>
        <v>3012.2</v>
      </c>
      <c r="AI91">
        <f>IF(OR(U91="C1",U91="C2"),HLOOKUP(U91,$F$1:J91,ROW(),FALSE)-D91,HLOOKUP(U91,$E$1:J91,ROW(),FALSE)+D91)</f>
        <v>3002.2</v>
      </c>
      <c r="AJ91" s="33" t="s">
        <v>223</v>
      </c>
    </row>
    <row r="92" spans="1:37" s="32" customFormat="1" ht="15.75" thickBot="1">
      <c r="A92" s="29">
        <v>45579</v>
      </c>
      <c r="B92" s="30" t="s">
        <v>111</v>
      </c>
      <c r="C92" s="30">
        <v>1697</v>
      </c>
      <c r="D92" s="31">
        <v>25</v>
      </c>
      <c r="E92" s="31"/>
      <c r="F92" s="31">
        <v>4619.25</v>
      </c>
      <c r="G92" s="31">
        <v>4666.5</v>
      </c>
      <c r="H92" s="31">
        <v>4684</v>
      </c>
      <c r="I92" s="31">
        <v>4716.3999999999996</v>
      </c>
      <c r="J92" s="31">
        <v>4759.8999999999996</v>
      </c>
      <c r="K92" s="30"/>
      <c r="L92" s="30"/>
      <c r="M92" s="30"/>
      <c r="N92" s="31">
        <v>4705</v>
      </c>
      <c r="O92" s="31">
        <v>4626.1000000000004</v>
      </c>
      <c r="P92" s="31"/>
      <c r="Q92" s="30"/>
      <c r="R92" s="30" t="s">
        <v>146</v>
      </c>
      <c r="S92" s="30"/>
      <c r="T92" s="30"/>
      <c r="U92" s="47" t="s">
        <v>1</v>
      </c>
      <c r="V92" s="49">
        <v>0.39930555555555558</v>
      </c>
      <c r="W92" s="48" t="s">
        <v>11</v>
      </c>
      <c r="X92" s="49">
        <v>0.42638888888888887</v>
      </c>
      <c r="Z92" s="32">
        <v>300</v>
      </c>
      <c r="AA92" s="32" t="s">
        <v>21</v>
      </c>
      <c r="AB92" s="32">
        <v>115.1</v>
      </c>
      <c r="AD92" s="32">
        <v>102.5</v>
      </c>
      <c r="AE92" s="32">
        <f>AB92*Z92</f>
        <v>34530</v>
      </c>
      <c r="AF92" s="32">
        <f>IF(W92="TARGET",(AC92*Z92)-AE92,(AD92*Z92)-AE92)</f>
        <v>-3780</v>
      </c>
      <c r="AG92" s="50">
        <f>AF92/AE92</f>
        <v>-0.10947002606429192</v>
      </c>
      <c r="AH92">
        <f>IF(OR(U92="C1",U92="C2"),HLOOKUP(U92,$E$1:J92,ROW(),FALSE)+D92,HLOOKUP(U92,$E$1:J92,ROW(),FALSE)-D92)</f>
        <v>4691.5</v>
      </c>
      <c r="AI92">
        <f>IF(OR(U92="C1",U92="C2"),HLOOKUP(U92,$F$1:J92,ROW(),FALSE)-D92,HLOOKUP(U92,$E$1:J92,ROW(),FALSE)+D92)</f>
        <v>4641.5</v>
      </c>
      <c r="AJ92" s="33"/>
    </row>
    <row r="93" spans="1:37" s="32" customFormat="1" ht="15.75" thickBot="1">
      <c r="A93" s="29">
        <v>45579</v>
      </c>
      <c r="B93" s="30" t="s">
        <v>112</v>
      </c>
      <c r="C93" s="31" t="s">
        <v>216</v>
      </c>
      <c r="D93" s="31">
        <v>10</v>
      </c>
      <c r="E93" s="31"/>
      <c r="F93" s="31">
        <v>1328.55</v>
      </c>
      <c r="G93" s="31">
        <v>1347.3</v>
      </c>
      <c r="H93" s="31">
        <v>1370.9</v>
      </c>
      <c r="I93" s="31">
        <v>1367</v>
      </c>
      <c r="J93" s="31">
        <v>1384.55</v>
      </c>
      <c r="K93" s="30"/>
      <c r="L93" s="30"/>
      <c r="M93" s="30"/>
      <c r="N93" s="31">
        <v>1371.5</v>
      </c>
      <c r="O93" s="31">
        <v>1348.3</v>
      </c>
      <c r="P93" s="31"/>
      <c r="Q93" s="30"/>
      <c r="R93" s="30"/>
      <c r="S93" s="30" t="s">
        <v>146</v>
      </c>
      <c r="T93" s="30"/>
      <c r="U93" s="47" t="s">
        <v>17</v>
      </c>
      <c r="V93" s="49">
        <v>0.59027777777777779</v>
      </c>
      <c r="W93" s="48" t="s">
        <v>130</v>
      </c>
      <c r="X93" s="48"/>
      <c r="AH93">
        <f>IF(OR(U93="C1",U93="C2"),HLOOKUP(U93,$E$1:J93,ROW(),FALSE)+D93,HLOOKUP(U93,$E$1:J93,ROW(),FALSE)-D93)</f>
        <v>1357</v>
      </c>
      <c r="AI93">
        <f>IF(OR(U93="C1",U93="C2"),HLOOKUP(U93,$F$1:J93,ROW(),FALSE)-D93,HLOOKUP(U93,$E$1:J93,ROW(),FALSE)+D93)</f>
        <v>1377</v>
      </c>
      <c r="AJ93" s="33"/>
    </row>
    <row r="94" spans="1:37" s="32" customFormat="1" ht="15.75" thickBot="1">
      <c r="A94" s="29">
        <v>45579</v>
      </c>
      <c r="B94" s="30" t="s">
        <v>113</v>
      </c>
      <c r="C94" s="31">
        <v>905</v>
      </c>
      <c r="D94" s="31">
        <v>2.5</v>
      </c>
      <c r="E94" s="30">
        <v>4</v>
      </c>
      <c r="F94" s="31">
        <v>371.75</v>
      </c>
      <c r="G94" s="31">
        <v>376.5</v>
      </c>
      <c r="H94" s="31">
        <v>386.25</v>
      </c>
      <c r="I94" s="31">
        <v>381.25</v>
      </c>
      <c r="J94" s="31">
        <v>386.55</v>
      </c>
      <c r="K94" s="30"/>
      <c r="L94" s="30"/>
      <c r="M94" s="30"/>
      <c r="N94" s="31">
        <v>389</v>
      </c>
      <c r="O94" s="31">
        <v>378.25</v>
      </c>
      <c r="P94" s="31"/>
      <c r="Q94" s="30"/>
      <c r="R94" s="30"/>
      <c r="S94" s="30" t="s">
        <v>146</v>
      </c>
      <c r="T94" s="30" t="s">
        <v>146</v>
      </c>
      <c r="U94" s="47" t="s">
        <v>17</v>
      </c>
      <c r="V94" s="49">
        <v>0.40486111111111112</v>
      </c>
      <c r="W94" s="48" t="s">
        <v>11</v>
      </c>
      <c r="X94" s="49">
        <v>0.45555555555555555</v>
      </c>
      <c r="Z94" s="32">
        <v>3400</v>
      </c>
      <c r="AA94" s="32" t="s">
        <v>21</v>
      </c>
      <c r="AB94" s="32">
        <v>8.8000000000000007</v>
      </c>
      <c r="AD94" s="32">
        <v>7.9</v>
      </c>
      <c r="AE94" s="32">
        <f>AB94*Z94</f>
        <v>29920.000000000004</v>
      </c>
      <c r="AF94" s="32">
        <f>IF(W94="TARGET",(AC94*Z94)-AE94,(AD94*Z94)-AE94)</f>
        <v>-3060.0000000000036</v>
      </c>
      <c r="AG94" s="50">
        <f>AF94/AE94</f>
        <v>-0.10227272727272738</v>
      </c>
      <c r="AH94">
        <f>IF(OR(U94="C1",U94="C2"),HLOOKUP(U94,$E$1:J94,ROW(),FALSE)+D94,HLOOKUP(U94,$E$1:J94,ROW(),FALSE)-D94)</f>
        <v>378.75</v>
      </c>
      <c r="AI94">
        <f>IF(OR(U94="C1",U94="C2"),HLOOKUP(U94,$F$1:J94,ROW(),FALSE)-D94,HLOOKUP(U94,$E$1:J94,ROW(),FALSE)+D94)</f>
        <v>383.75</v>
      </c>
      <c r="AJ94" s="33"/>
    </row>
    <row r="95" spans="1:37" s="32" customFormat="1" ht="15.75" thickBot="1">
      <c r="A95" s="29">
        <v>45579</v>
      </c>
      <c r="B95" s="30" t="s">
        <v>37</v>
      </c>
      <c r="C95" s="31">
        <v>10991</v>
      </c>
      <c r="D95" s="31">
        <v>10</v>
      </c>
      <c r="E95" s="30"/>
      <c r="F95" s="31">
        <v>1920.05</v>
      </c>
      <c r="G95" s="31">
        <v>1939.65</v>
      </c>
      <c r="H95" s="31">
        <v>1966</v>
      </c>
      <c r="I95" s="31">
        <v>1960.05</v>
      </c>
      <c r="J95" s="31">
        <v>1979.6</v>
      </c>
      <c r="K95" s="30">
        <v>1</v>
      </c>
      <c r="L95" s="30"/>
      <c r="M95" s="30"/>
      <c r="N95" s="31">
        <v>1969.5</v>
      </c>
      <c r="O95" s="31">
        <v>1931.1</v>
      </c>
      <c r="P95" s="31"/>
      <c r="Q95" s="30"/>
      <c r="R95" s="30" t="s">
        <v>146</v>
      </c>
      <c r="S95" s="30" t="s">
        <v>146</v>
      </c>
      <c r="T95" s="30"/>
      <c r="U95" s="47" t="s">
        <v>1</v>
      </c>
      <c r="V95" s="49">
        <v>0.40763888888888888</v>
      </c>
      <c r="W95" s="48" t="s">
        <v>5</v>
      </c>
      <c r="X95" s="49">
        <v>0.41388888888888892</v>
      </c>
      <c r="Z95" s="32">
        <v>400</v>
      </c>
      <c r="AA95" s="32" t="s">
        <v>20</v>
      </c>
      <c r="AB95" s="32">
        <v>38.9</v>
      </c>
      <c r="AC95" s="32">
        <v>45</v>
      </c>
      <c r="AE95" s="32">
        <f>AB95*Z95</f>
        <v>15560</v>
      </c>
      <c r="AF95" s="32">
        <f>IF(W95="TARGET",(AC95*Z95)-AE95,(AD95*Z95)-AE95)</f>
        <v>2440</v>
      </c>
      <c r="AG95" s="50">
        <f>AF95/AE95</f>
        <v>0.15681233933161953</v>
      </c>
      <c r="AH95">
        <f>IF(OR(U95="C1",U95="C2"),HLOOKUP(U95,$E$1:J95,ROW(),FALSE)+D95,HLOOKUP(U95,$E$1:J95,ROW(),FALSE)-D95)</f>
        <v>1949.65</v>
      </c>
      <c r="AI95">
        <f>IF(OR(U95="C1",U95="C2"),HLOOKUP(U95,$F$1:J95,ROW(),FALSE)-D95,HLOOKUP(U95,$E$1:J95,ROW(),FALSE)+D95)</f>
        <v>1929.65</v>
      </c>
      <c r="AJ95" s="33"/>
    </row>
    <row r="96" spans="1:37" s="32" customFormat="1" ht="15.75" thickBot="1">
      <c r="A96" s="29">
        <v>45579</v>
      </c>
      <c r="B96" s="30" t="s">
        <v>114</v>
      </c>
      <c r="C96" s="31">
        <v>1826</v>
      </c>
      <c r="D96" s="31">
        <v>1.25</v>
      </c>
      <c r="E96" s="30"/>
      <c r="F96" s="31">
        <v>160.93</v>
      </c>
      <c r="G96" s="31">
        <v>163.28</v>
      </c>
      <c r="H96" s="31">
        <v>166.01</v>
      </c>
      <c r="I96" s="31">
        <v>165.48</v>
      </c>
      <c r="J96" s="31">
        <v>167.83</v>
      </c>
      <c r="K96" s="31"/>
      <c r="L96" s="31"/>
      <c r="M96" s="31"/>
      <c r="N96" s="31">
        <v>166.01</v>
      </c>
      <c r="O96" s="31">
        <v>162.85</v>
      </c>
      <c r="P96" s="31"/>
      <c r="Q96" s="30"/>
      <c r="R96" s="30" t="s">
        <v>146</v>
      </c>
      <c r="S96" s="30" t="s">
        <v>146</v>
      </c>
      <c r="T96" s="30"/>
      <c r="U96" s="47" t="s">
        <v>1</v>
      </c>
      <c r="V96" s="49">
        <v>0.53611111111111109</v>
      </c>
      <c r="W96" s="48" t="s">
        <v>5</v>
      </c>
      <c r="X96" s="49">
        <v>0.61111111111111105</v>
      </c>
      <c r="Z96" s="32">
        <v>4875</v>
      </c>
      <c r="AA96" s="32" t="s">
        <v>20</v>
      </c>
      <c r="AB96" s="32">
        <v>2.7</v>
      </c>
      <c r="AC96" s="32">
        <v>3.7</v>
      </c>
      <c r="AE96" s="32">
        <f>AB96*Z96</f>
        <v>13162.5</v>
      </c>
      <c r="AF96" s="32">
        <f>IF(W96="TARGET",(AC96*Z96)-AE96,(AD96*Z96)-AE96)</f>
        <v>4875</v>
      </c>
      <c r="AG96" s="50">
        <f>AF96/AE96</f>
        <v>0.37037037037037035</v>
      </c>
      <c r="AH96">
        <f>IF(OR(U96="C1",U96="C2"),HLOOKUP(U96,$E$1:J96,ROW(),FALSE)+D96,HLOOKUP(U96,$E$1:J96,ROW(),FALSE)-D96)</f>
        <v>164.53</v>
      </c>
      <c r="AI96">
        <f>IF(OR(U96="C1",U96="C2"),HLOOKUP(U96,$F$1:J96,ROW(),FALSE)-D96,HLOOKUP(U96,$E$1:J96,ROW(),FALSE)+D96)</f>
        <v>162.03</v>
      </c>
      <c r="AJ96" s="33"/>
    </row>
    <row r="97" spans="1:36" s="32" customFormat="1" ht="15.75" thickBot="1">
      <c r="A97" s="29">
        <v>45579</v>
      </c>
      <c r="B97" s="30" t="s">
        <v>115</v>
      </c>
      <c r="C97" s="31">
        <v>285211</v>
      </c>
      <c r="D97" s="31">
        <v>10</v>
      </c>
      <c r="E97" s="30"/>
      <c r="F97" s="31">
        <v>1646.2</v>
      </c>
      <c r="G97" s="31">
        <v>1664.95</v>
      </c>
      <c r="H97" s="31">
        <v>1682.85</v>
      </c>
      <c r="I97" s="31">
        <v>1686.45</v>
      </c>
      <c r="J97" s="31">
        <v>1704.65</v>
      </c>
      <c r="K97" s="30">
        <v>7</v>
      </c>
      <c r="L97" s="30"/>
      <c r="M97" s="30"/>
      <c r="N97" s="31">
        <v>1707.7</v>
      </c>
      <c r="O97" s="31">
        <v>1660.15</v>
      </c>
      <c r="P97" s="31"/>
      <c r="Q97" s="30"/>
      <c r="R97" s="30" t="s">
        <v>146</v>
      </c>
      <c r="S97" s="30" t="s">
        <v>146</v>
      </c>
      <c r="T97" s="30" t="s">
        <v>146</v>
      </c>
      <c r="U97" s="47" t="s">
        <v>18</v>
      </c>
      <c r="V97" s="49">
        <v>0.4152777777777778</v>
      </c>
      <c r="W97" s="48" t="s">
        <v>5</v>
      </c>
      <c r="X97" s="49">
        <v>0.41736111111111113</v>
      </c>
      <c r="Z97" s="32">
        <v>650</v>
      </c>
      <c r="AA97" s="32" t="s">
        <v>21</v>
      </c>
      <c r="AB97" s="32">
        <v>38.700000000000003</v>
      </c>
      <c r="AC97" s="32">
        <v>43.8</v>
      </c>
      <c r="AE97">
        <f>AB97*Z97</f>
        <v>25155.000000000004</v>
      </c>
      <c r="AF97">
        <f>IF(W97="TARGET",(AC97*Z97)-AE97,(AD97*Z97)-AE97)</f>
        <v>3314.9999999999927</v>
      </c>
      <c r="AG97" s="2">
        <f>AF97/AE97</f>
        <v>0.13178294573643379</v>
      </c>
      <c r="AH97">
        <f>IF(OR(U97="C1",U97="C2"),HLOOKUP(U97,$E$1:J97,ROW(),FALSE)+D97,HLOOKUP(U97,$E$1:J97,ROW(),FALSE)-D97)</f>
        <v>1694.65</v>
      </c>
      <c r="AI97">
        <f>IF(OR(U97="C1",U97="C2"),HLOOKUP(U97,$F$1:J97,ROW(),FALSE)-D97,HLOOKUP(U97,$E$1:J97,ROW(),FALSE)+D97)</f>
        <v>1714.65</v>
      </c>
      <c r="AJ97" s="33" t="s">
        <v>222</v>
      </c>
    </row>
    <row r="98" spans="1:36" s="32" customFormat="1" ht="15.75" thickBot="1">
      <c r="A98" s="29">
        <v>45579</v>
      </c>
      <c r="B98" s="30" t="s">
        <v>116</v>
      </c>
      <c r="C98" s="31">
        <v>1573</v>
      </c>
      <c r="D98" s="31">
        <v>5</v>
      </c>
      <c r="E98" s="30"/>
      <c r="F98" s="31">
        <v>872.3</v>
      </c>
      <c r="G98" s="31">
        <v>881.7</v>
      </c>
      <c r="H98" s="31">
        <v>885.35</v>
      </c>
      <c r="I98" s="31">
        <v>891.5</v>
      </c>
      <c r="J98" s="31">
        <v>900.65</v>
      </c>
      <c r="K98" s="30"/>
      <c r="L98" s="30"/>
      <c r="M98" s="30"/>
      <c r="N98" s="31">
        <v>892.8</v>
      </c>
      <c r="O98" s="31">
        <v>881.1</v>
      </c>
      <c r="P98" s="31"/>
      <c r="Q98" s="30"/>
      <c r="R98" s="30" t="s">
        <v>146</v>
      </c>
      <c r="S98" s="30" t="s">
        <v>146</v>
      </c>
      <c r="T98" s="30"/>
      <c r="U98" s="47"/>
      <c r="V98" s="48"/>
      <c r="W98" s="48" t="s">
        <v>174</v>
      </c>
      <c r="X98" s="48"/>
      <c r="AJ98" s="33" t="s">
        <v>222</v>
      </c>
    </row>
    <row r="99" spans="1:36" s="32" customFormat="1" ht="15.75" thickBot="1">
      <c r="A99" s="29">
        <v>45579</v>
      </c>
      <c r="B99" s="30" t="s">
        <v>117</v>
      </c>
      <c r="C99" s="31">
        <v>274913</v>
      </c>
      <c r="D99" s="31">
        <v>2.5</v>
      </c>
      <c r="E99" s="30"/>
      <c r="F99" s="31">
        <v>481.1</v>
      </c>
      <c r="G99" s="31">
        <v>485.9</v>
      </c>
      <c r="H99" s="31">
        <v>496.75</v>
      </c>
      <c r="I99" s="31">
        <v>490.95</v>
      </c>
      <c r="J99" s="31">
        <v>495.75</v>
      </c>
      <c r="K99" s="30"/>
      <c r="L99" s="30"/>
      <c r="M99" s="30"/>
      <c r="N99" s="31">
        <v>499</v>
      </c>
      <c r="O99" s="31">
        <v>488.65</v>
      </c>
      <c r="P99" s="31"/>
      <c r="Q99" s="30"/>
      <c r="R99" s="30"/>
      <c r="S99" s="30" t="s">
        <v>146</v>
      </c>
      <c r="T99" s="30" t="s">
        <v>146</v>
      </c>
      <c r="U99" s="47" t="s">
        <v>17</v>
      </c>
      <c r="V99" s="49">
        <v>0.40625</v>
      </c>
      <c r="W99" s="48" t="s">
        <v>11</v>
      </c>
      <c r="X99" s="49">
        <v>0.44513888888888892</v>
      </c>
      <c r="Z99" s="32">
        <v>1600</v>
      </c>
      <c r="AA99" s="32" t="s">
        <v>21</v>
      </c>
      <c r="AB99" s="32">
        <v>9.5</v>
      </c>
      <c r="AD99" s="32">
        <v>8.6</v>
      </c>
      <c r="AE99">
        <f>AB99*Z99</f>
        <v>15200</v>
      </c>
      <c r="AF99">
        <f>IF(W99="TARGET",(AC99*Z99)-AE99,(AD99*Z99)-AE99)</f>
        <v>-1440</v>
      </c>
      <c r="AG99" s="2">
        <f>AF99/AE99</f>
        <v>-9.4736842105263161E-2</v>
      </c>
      <c r="AH99">
        <f>IF(OR(U99="C1",U99="C2"),HLOOKUP(U99,$E$1:J99,ROW(),FALSE)+D99,HLOOKUP(U99,$E$1:J99,ROW(),FALSE)-D99)</f>
        <v>488.45</v>
      </c>
      <c r="AI99">
        <f>IF(OR(U99="C1",U99="C2"),HLOOKUP(U99,$F$1:J99,ROW(),FALSE)-D99,HLOOKUP(U99,$E$1:J99,ROW(),FALSE)+D99)</f>
        <v>493.45</v>
      </c>
      <c r="AJ99" s="33" t="s">
        <v>221</v>
      </c>
    </row>
    <row r="100" spans="1:36" s="32" customFormat="1" ht="15.75" thickBot="1">
      <c r="A100" s="29">
        <v>45579</v>
      </c>
      <c r="B100" s="30" t="s">
        <v>118</v>
      </c>
      <c r="C100" s="31">
        <v>2174</v>
      </c>
      <c r="D100" s="31">
        <v>5</v>
      </c>
      <c r="E100" s="31"/>
      <c r="F100" s="31">
        <v>992.5</v>
      </c>
      <c r="G100" s="31">
        <v>1001.9</v>
      </c>
      <c r="H100" s="31">
        <v>993.2</v>
      </c>
      <c r="I100" s="31">
        <v>1011.75</v>
      </c>
      <c r="J100" s="31">
        <v>1021.65</v>
      </c>
      <c r="K100" s="30"/>
      <c r="L100" s="30"/>
      <c r="M100" s="30"/>
      <c r="N100" s="31">
        <v>1017.1</v>
      </c>
      <c r="O100" s="31">
        <v>984.35</v>
      </c>
      <c r="P100" s="31"/>
      <c r="Q100" s="30" t="s">
        <v>146</v>
      </c>
      <c r="R100" s="30" t="s">
        <v>146</v>
      </c>
      <c r="S100" s="30" t="s">
        <v>146</v>
      </c>
      <c r="T100" s="30"/>
      <c r="U100" s="47" t="s">
        <v>16</v>
      </c>
      <c r="V100" s="49">
        <v>0.4375</v>
      </c>
      <c r="W100" s="48" t="s">
        <v>5</v>
      </c>
      <c r="X100" s="49">
        <v>0.44861111111111113</v>
      </c>
      <c r="Z100" s="32">
        <v>625</v>
      </c>
      <c r="AA100" s="32" t="s">
        <v>20</v>
      </c>
      <c r="AB100" s="32">
        <v>27.6</v>
      </c>
      <c r="AC100" s="32">
        <v>31</v>
      </c>
      <c r="AE100">
        <f>AB100*Z100</f>
        <v>17250</v>
      </c>
      <c r="AF100">
        <f>IF(W100="TARGET",(AC100*Z100)-AE100,(AD100*Z100)-AE100)</f>
        <v>2125</v>
      </c>
      <c r="AG100" s="2">
        <f>AF100/AE100</f>
        <v>0.12318840579710146</v>
      </c>
      <c r="AH100">
        <f>IF(OR(U100="C1",U100="C2"),HLOOKUP(U100,$E$1:J100,ROW(),FALSE)+D100,HLOOKUP(U100,$E$1:J100,ROW(),FALSE)-D100)</f>
        <v>997.5</v>
      </c>
      <c r="AI100">
        <f>IF(OR(U100="C1",U100="C2"),HLOOKUP(U100,$F$1:J100,ROW(),FALSE)-D100,HLOOKUP(U100,$E$1:J100,ROW(),FALSE)+D100)</f>
        <v>987.5</v>
      </c>
      <c r="AJ100" s="33" t="s">
        <v>220</v>
      </c>
    </row>
    <row r="101" spans="1:36" s="32" customFormat="1" ht="15.75" thickBot="1">
      <c r="A101" s="52">
        <v>45579</v>
      </c>
      <c r="B101" s="30" t="s">
        <v>119</v>
      </c>
      <c r="C101" s="30" t="s">
        <v>217</v>
      </c>
      <c r="D101" s="30">
        <v>25</v>
      </c>
      <c r="E101" s="30">
        <v>3</v>
      </c>
      <c r="F101" s="30">
        <v>4165.25</v>
      </c>
      <c r="G101" s="30">
        <v>4223.3500000000004</v>
      </c>
      <c r="H101" s="30">
        <v>4310</v>
      </c>
      <c r="I101" s="30">
        <v>4258.95</v>
      </c>
      <c r="J101" s="30">
        <v>4319.7</v>
      </c>
      <c r="K101" s="30"/>
      <c r="L101" s="30"/>
      <c r="M101" s="30"/>
      <c r="N101" s="30">
        <v>4330.6499999999996</v>
      </c>
      <c r="O101" s="30">
        <v>4163.1499999999996</v>
      </c>
      <c r="P101" s="30"/>
      <c r="Q101" s="30" t="s">
        <v>146</v>
      </c>
      <c r="R101" s="30" t="s">
        <v>146</v>
      </c>
      <c r="S101" s="30" t="s">
        <v>146</v>
      </c>
      <c r="T101" s="30" t="s">
        <v>146</v>
      </c>
      <c r="U101" s="47" t="s">
        <v>16</v>
      </c>
      <c r="V101" s="49">
        <v>0.4375</v>
      </c>
      <c r="W101" s="48" t="s">
        <v>5</v>
      </c>
      <c r="X101" s="49">
        <v>0.44444444444444442</v>
      </c>
      <c r="Z101" s="32">
        <v>125</v>
      </c>
      <c r="AA101" s="32" t="s">
        <v>20</v>
      </c>
      <c r="AB101" s="32">
        <v>104.95</v>
      </c>
      <c r="AC101" s="32">
        <v>118.4</v>
      </c>
      <c r="AE101">
        <f>AB101*Z101</f>
        <v>13118.75</v>
      </c>
      <c r="AF101">
        <f>IF(W101="TARGET",(AC101*Z101)-AE101,(AD101*Z101)-AE101)</f>
        <v>1681.25</v>
      </c>
      <c r="AG101" s="2">
        <f>AF101/AE101</f>
        <v>0.12815626488804194</v>
      </c>
      <c r="AH101">
        <f>IF(OR(U101="C1",U101="C2"),HLOOKUP(U101,$E$1:J101,ROW(),FALSE)+D101,HLOOKUP(U101,$E$1:J101,ROW(),FALSE)-D101)</f>
        <v>4190.25</v>
      </c>
      <c r="AI101">
        <f>IF(OR(U101="C1",U101="C2"),HLOOKUP(U101,$F$1:J101,ROW(),FALSE)-D101,HLOOKUP(U101,$E$1:J101,ROW(),FALSE)+D101)</f>
        <v>4140.25</v>
      </c>
      <c r="AJ101" s="33" t="s">
        <v>220</v>
      </c>
    </row>
    <row r="102" spans="1:36" s="32" customFormat="1" ht="15.75" thickBo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47"/>
      <c r="V102" s="48"/>
      <c r="W102" s="48"/>
      <c r="X102" s="48"/>
      <c r="AJ102" s="33"/>
    </row>
    <row r="103" spans="1:36" s="32" customFormat="1" ht="15.75" thickBo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47"/>
      <c r="V103" s="48"/>
      <c r="W103" s="48"/>
      <c r="X103" s="48"/>
      <c r="AJ103" s="33"/>
    </row>
    <row r="104" spans="1:36" s="32" customFormat="1" ht="15.75" thickBo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47"/>
      <c r="V104" s="48"/>
      <c r="W104" s="48"/>
      <c r="X104" s="48"/>
      <c r="AJ104" s="33"/>
    </row>
    <row r="105" spans="1:36" s="32" customFormat="1" ht="15.75" thickBo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47"/>
      <c r="V105" s="48"/>
      <c r="W105" s="48"/>
      <c r="X105" s="48"/>
      <c r="AJ105" s="33"/>
    </row>
    <row r="106" spans="1:36" s="32" customFormat="1" ht="15.75" thickBo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47"/>
      <c r="V106" s="48"/>
      <c r="W106" s="48"/>
      <c r="X106" s="48"/>
      <c r="AJ106" s="33"/>
    </row>
    <row r="107" spans="1:36" s="32" customFormat="1" ht="15.75" thickBo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47"/>
      <c r="V107" s="48"/>
      <c r="W107" s="48"/>
      <c r="X107" s="48"/>
      <c r="AJ107" s="33"/>
    </row>
    <row r="108" spans="1:36" s="32" customFormat="1" ht="15.75" thickBo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47"/>
      <c r="V108" s="48"/>
      <c r="W108" s="48"/>
      <c r="X108" s="48"/>
      <c r="AJ108" s="33"/>
    </row>
    <row r="109" spans="1:36" s="32" customFormat="1" ht="15.75" thickBo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47"/>
      <c r="V109" s="48"/>
      <c r="W109" s="48"/>
      <c r="X109" s="48"/>
      <c r="AJ109" s="33"/>
    </row>
    <row r="110" spans="1:36" s="32" customFormat="1" ht="15.75" thickBo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47"/>
      <c r="V110" s="48"/>
      <c r="W110" s="48"/>
      <c r="X110" s="48"/>
      <c r="AJ110" s="33"/>
    </row>
    <row r="111" spans="1:36" s="32" customFormat="1" ht="15.75" thickBo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47"/>
      <c r="V111" s="48"/>
      <c r="W111" s="48"/>
      <c r="X111" s="48"/>
      <c r="AJ111" s="33"/>
    </row>
    <row r="112" spans="1:36" s="32" customFormat="1" ht="15.75" thickBo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47"/>
      <c r="V112" s="48"/>
      <c r="W112" s="48"/>
      <c r="X112" s="48"/>
      <c r="AJ112" s="33"/>
    </row>
    <row r="113" spans="1:36" s="32" customFormat="1" ht="15.75" thickBo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47"/>
      <c r="V113" s="48"/>
      <c r="W113" s="48"/>
      <c r="X113" s="48"/>
      <c r="AJ113" s="33"/>
    </row>
    <row r="114" spans="1:36" s="32" customFormat="1" ht="15.75" thickBo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47"/>
      <c r="V114" s="48"/>
      <c r="W114" s="48"/>
      <c r="X114" s="48"/>
      <c r="AJ114" s="33"/>
    </row>
    <row r="115" spans="1:36" s="32" customFormat="1" ht="15.75" thickBo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47"/>
      <c r="V115" s="48"/>
      <c r="W115" s="48"/>
      <c r="X115" s="48"/>
      <c r="AJ115" s="33"/>
    </row>
    <row r="116" spans="1:36" s="32" customFormat="1" ht="15.75" thickBo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7"/>
      <c r="V116" s="48"/>
      <c r="W116" s="48"/>
      <c r="X116" s="48"/>
      <c r="AJ116" s="33"/>
    </row>
    <row r="117" spans="1:36" s="32" customFormat="1" ht="15.75" thickBo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47"/>
      <c r="V117" s="48"/>
      <c r="W117" s="48"/>
      <c r="X117" s="48"/>
      <c r="AJ117" s="33"/>
    </row>
    <row r="118" spans="1:36" s="32" customFormat="1" ht="15.75" thickBo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47"/>
      <c r="V118" s="48"/>
      <c r="W118" s="48"/>
      <c r="X118" s="48"/>
      <c r="AJ118" s="33"/>
    </row>
    <row r="119" spans="1:36" s="32" customFormat="1" ht="15.75" thickBo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47"/>
      <c r="V119" s="48"/>
      <c r="W119" s="48"/>
      <c r="X119" s="48"/>
      <c r="AJ119" s="33"/>
    </row>
    <row r="120" spans="1:36" s="32" customFormat="1" ht="15.75" thickBo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47"/>
      <c r="V120" s="48"/>
      <c r="W120" s="48"/>
      <c r="X120" s="48"/>
      <c r="AJ120" s="33"/>
    </row>
    <row r="121" spans="1:36" s="32" customFormat="1" ht="15.75" thickBo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47"/>
      <c r="V121" s="48"/>
      <c r="W121" s="48"/>
      <c r="X121" s="48"/>
      <c r="AJ121" s="33"/>
    </row>
    <row r="122" spans="1:36" s="32" customFormat="1" ht="15.75" thickBo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47"/>
      <c r="V122" s="48"/>
      <c r="W122" s="48"/>
      <c r="X122" s="48"/>
      <c r="AJ122" s="33"/>
    </row>
    <row r="123" spans="1:36" s="32" customFormat="1" ht="15.75" thickBo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47"/>
      <c r="V123" s="48"/>
      <c r="W123" s="48"/>
      <c r="X123" s="48"/>
      <c r="AJ123" s="33"/>
    </row>
    <row r="124" spans="1:36" s="32" customFormat="1" ht="15.75" thickBo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47"/>
      <c r="V124" s="48"/>
      <c r="W124" s="48"/>
      <c r="X124" s="48"/>
      <c r="AJ124" s="33"/>
    </row>
    <row r="125" spans="1:36" s="32" customFormat="1" ht="15.75" thickBo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47"/>
      <c r="V125" s="48"/>
      <c r="W125" s="48"/>
      <c r="X125" s="48"/>
      <c r="AJ125" s="33"/>
    </row>
    <row r="126" spans="1:36" s="32" customFormat="1" ht="15.75" thickBo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47"/>
      <c r="V126" s="48"/>
      <c r="W126" s="48"/>
      <c r="X126" s="48"/>
      <c r="AJ126" s="33"/>
    </row>
    <row r="127" spans="1:36" s="32" customFormat="1" ht="15.75" thickBo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47"/>
      <c r="V127" s="48"/>
      <c r="W127" s="48"/>
      <c r="X127" s="48"/>
      <c r="AJ127" s="33"/>
    </row>
    <row r="128" spans="1:36" s="32" customFormat="1" ht="15.75" thickBo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47"/>
      <c r="V128" s="48"/>
      <c r="W128" s="48"/>
      <c r="X128" s="48"/>
      <c r="AJ128" s="33"/>
    </row>
    <row r="129" spans="1:36" s="32" customFormat="1" ht="15.75" thickBo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47"/>
      <c r="V129" s="48"/>
      <c r="W129" s="48"/>
      <c r="X129" s="48"/>
      <c r="AJ129" s="33"/>
    </row>
    <row r="130" spans="1:36" s="32" customFormat="1" ht="15.75" thickBo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47"/>
      <c r="V130" s="48"/>
      <c r="W130" s="48"/>
      <c r="X130" s="48"/>
      <c r="AJ130" s="33"/>
    </row>
    <row r="131" spans="1:36" s="32" customFormat="1" ht="15.75" thickBo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47"/>
      <c r="V131" s="48"/>
      <c r="W131" s="48"/>
      <c r="X131" s="48"/>
      <c r="AJ131" s="33"/>
    </row>
    <row r="132" spans="1:36" s="32" customFormat="1" ht="15.75" thickBo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47"/>
      <c r="V132" s="48"/>
      <c r="W132" s="48"/>
      <c r="X132" s="48"/>
      <c r="AJ132" s="33"/>
    </row>
    <row r="133" spans="1:36" s="32" customFormat="1" ht="15.75" thickBo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47"/>
      <c r="V133" s="48"/>
      <c r="W133" s="48"/>
      <c r="X133" s="48"/>
      <c r="AJ133" s="33"/>
    </row>
    <row r="134" spans="1:36" s="32" customFormat="1" ht="15.75" thickBo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47"/>
      <c r="V134" s="48"/>
      <c r="W134" s="48"/>
      <c r="X134" s="48"/>
      <c r="AJ134" s="33"/>
    </row>
    <row r="135" spans="1:36" s="32" customFormat="1" ht="15.75" thickBo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47"/>
      <c r="V135" s="48"/>
      <c r="W135" s="48"/>
      <c r="X135" s="48"/>
      <c r="AJ135" s="33"/>
    </row>
    <row r="136" spans="1:36" s="32" customFormat="1" ht="15.75" thickBo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47"/>
      <c r="V136" s="48"/>
      <c r="W136" s="48"/>
      <c r="X136" s="48"/>
      <c r="AJ136" s="33"/>
    </row>
    <row r="137" spans="1:36" s="32" customFormat="1" ht="15.75" thickBo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47"/>
      <c r="V137" s="48"/>
      <c r="W137" s="48"/>
      <c r="X137" s="48"/>
      <c r="AJ137" s="33"/>
    </row>
    <row r="138" spans="1:36" s="32" customFormat="1" ht="15.75" thickBo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47"/>
      <c r="V138" s="48"/>
      <c r="W138" s="48"/>
      <c r="X138" s="48"/>
      <c r="AJ138" s="33"/>
    </row>
    <row r="139" spans="1:36" s="32" customFormat="1" ht="15.75" thickBo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47"/>
      <c r="V139" s="48"/>
      <c r="W139" s="48"/>
      <c r="X139" s="48"/>
      <c r="AJ139" s="33"/>
    </row>
    <row r="140" spans="1:36" s="32" customFormat="1" ht="15.75" thickBo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47"/>
      <c r="V140" s="48"/>
      <c r="W140" s="48"/>
      <c r="X140" s="48"/>
      <c r="AJ140" s="33"/>
    </row>
    <row r="141" spans="1:36" s="32" customFormat="1" ht="15.75" thickBo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47"/>
      <c r="V141" s="48"/>
      <c r="W141" s="48"/>
      <c r="X141" s="48"/>
      <c r="AJ141" s="33"/>
    </row>
    <row r="142" spans="1:36" s="32" customFormat="1" ht="15.75" thickBo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47"/>
      <c r="V142" s="48"/>
      <c r="W142" s="48"/>
      <c r="X142" s="48"/>
      <c r="AJ142" s="33"/>
    </row>
    <row r="143" spans="1:36" s="32" customFormat="1" ht="15.75" thickBo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47"/>
      <c r="V143" s="48"/>
      <c r="W143" s="48"/>
      <c r="X143" s="48"/>
      <c r="AJ143" s="33"/>
    </row>
    <row r="144" spans="1:36" s="32" customFormat="1" ht="15.75" thickBo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47"/>
      <c r="V144" s="48"/>
      <c r="W144" s="48"/>
      <c r="X144" s="48"/>
      <c r="AJ144" s="33"/>
    </row>
    <row r="145" spans="1:36" s="32" customFormat="1" ht="15.75" thickBo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47"/>
      <c r="V145" s="48"/>
      <c r="W145" s="48"/>
      <c r="X145" s="48"/>
      <c r="AJ145" s="33"/>
    </row>
    <row r="146" spans="1:36" s="32" customFormat="1" ht="15.75" thickBo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47"/>
      <c r="V146" s="48"/>
      <c r="W146" s="48"/>
      <c r="X146" s="48"/>
      <c r="AJ146" s="33"/>
    </row>
    <row r="147" spans="1:36" s="32" customFormat="1" ht="15.75" thickBo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47"/>
      <c r="V147" s="48"/>
      <c r="W147" s="48"/>
      <c r="X147" s="48"/>
      <c r="AJ147" s="33"/>
    </row>
    <row r="148" spans="1:36" s="32" customFormat="1" ht="15.75" thickBo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47"/>
      <c r="V148" s="48"/>
      <c r="W148" s="48"/>
      <c r="X148" s="48"/>
      <c r="AJ148" s="33"/>
    </row>
    <row r="149" spans="1:36" s="32" customFormat="1" ht="15.75" thickBo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47"/>
      <c r="V149" s="48"/>
      <c r="W149" s="48"/>
      <c r="X149" s="48"/>
      <c r="AJ149" s="33"/>
    </row>
    <row r="150" spans="1:36" s="32" customFormat="1" ht="15.75" thickBo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47"/>
      <c r="V150" s="48"/>
      <c r="W150" s="48"/>
      <c r="X150" s="48"/>
      <c r="AJ150" s="33"/>
    </row>
    <row r="151" spans="1:36" s="32" customFormat="1" ht="15.75" thickBo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47"/>
      <c r="V151" s="48"/>
      <c r="W151" s="48"/>
      <c r="X151" s="48"/>
      <c r="AJ151" s="33"/>
    </row>
    <row r="152" spans="1:36" s="32" customFormat="1" ht="15.75" thickBo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47"/>
      <c r="V152" s="48"/>
      <c r="W152" s="48"/>
      <c r="X152" s="48"/>
      <c r="AJ152" s="33"/>
    </row>
    <row r="153" spans="1:36" s="32" customFormat="1" ht="15.75" thickBo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47"/>
      <c r="V153" s="48"/>
      <c r="W153" s="48"/>
      <c r="X153" s="48"/>
      <c r="AJ153" s="33"/>
    </row>
    <row r="154" spans="1:36" s="32" customFormat="1" ht="15.75" thickBo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47"/>
      <c r="V154" s="48"/>
      <c r="W154" s="48"/>
      <c r="X154" s="48"/>
      <c r="AJ154" s="33"/>
    </row>
    <row r="155" spans="1:36" s="32" customFormat="1" ht="15.75" thickBo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47"/>
      <c r="V155" s="48"/>
      <c r="W155" s="48"/>
      <c r="X155" s="48"/>
      <c r="AJ155" s="33"/>
    </row>
    <row r="156" spans="1:36" s="32" customFormat="1" ht="15.75" thickBo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47"/>
      <c r="V156" s="48"/>
      <c r="W156" s="48"/>
      <c r="X156" s="48"/>
      <c r="AJ156" s="33"/>
    </row>
    <row r="157" spans="1:36" s="32" customFormat="1" ht="15.75" thickBo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47"/>
      <c r="V157" s="48"/>
      <c r="W157" s="48"/>
      <c r="X157" s="48"/>
      <c r="AJ157" s="33"/>
    </row>
    <row r="158" spans="1:36" s="32" customFormat="1" ht="15.75" thickBo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47"/>
      <c r="V158" s="48"/>
      <c r="W158" s="48"/>
      <c r="X158" s="48"/>
      <c r="AJ158" s="33"/>
    </row>
    <row r="159" spans="1:36" s="32" customFormat="1" ht="15.75" thickBo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47"/>
      <c r="V159" s="48"/>
      <c r="W159" s="48"/>
      <c r="X159" s="48"/>
      <c r="AJ159" s="33"/>
    </row>
    <row r="160" spans="1:36" s="32" customFormat="1" ht="15.75" thickBo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47"/>
      <c r="V160" s="48"/>
      <c r="W160" s="48"/>
      <c r="X160" s="48"/>
      <c r="AJ160" s="33"/>
    </row>
    <row r="161" spans="1:36" s="32" customFormat="1" ht="15.75" thickBo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47"/>
      <c r="V161" s="48"/>
      <c r="W161" s="48"/>
      <c r="X161" s="48"/>
      <c r="AJ161" s="33"/>
    </row>
    <row r="162" spans="1:36" s="32" customFormat="1" ht="15.75" thickBo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47"/>
      <c r="V162" s="48"/>
      <c r="W162" s="48"/>
      <c r="X162" s="48"/>
      <c r="AJ162" s="33"/>
    </row>
    <row r="163" spans="1:36" s="32" customFormat="1" ht="15.75" thickBo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47"/>
      <c r="V163" s="48"/>
      <c r="W163" s="48"/>
      <c r="X163" s="48"/>
      <c r="AJ163" s="33"/>
    </row>
    <row r="164" spans="1:36" s="32" customFormat="1" ht="15.75" thickBo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47"/>
      <c r="V164" s="48"/>
      <c r="W164" s="48"/>
      <c r="X164" s="48"/>
      <c r="AJ164" s="33"/>
    </row>
    <row r="165" spans="1:36" s="32" customFormat="1" ht="15.75" thickBo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47"/>
      <c r="V165" s="48"/>
      <c r="W165" s="48"/>
      <c r="X165" s="48"/>
      <c r="AJ165" s="33"/>
    </row>
    <row r="166" spans="1:36" s="32" customFormat="1" ht="15.75" thickBo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47"/>
      <c r="V166" s="48"/>
      <c r="W166" s="48"/>
      <c r="X166" s="48"/>
      <c r="AJ166" s="33"/>
    </row>
    <row r="167" spans="1:36" s="32" customFormat="1" ht="15.75" thickBo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47"/>
      <c r="V167" s="48"/>
      <c r="W167" s="48"/>
      <c r="X167" s="48"/>
      <c r="AJ167" s="33"/>
    </row>
    <row r="168" spans="1:36" s="32" customFormat="1" ht="15.75" thickBo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47"/>
      <c r="V168" s="48"/>
      <c r="W168" s="48"/>
      <c r="X168" s="48"/>
      <c r="AJ168" s="33"/>
    </row>
    <row r="169" spans="1:36" s="32" customFormat="1" ht="15.75" thickBo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47"/>
      <c r="V169" s="48"/>
      <c r="W169" s="48"/>
      <c r="X169" s="48"/>
      <c r="AJ169" s="33"/>
    </row>
    <row r="170" spans="1:36" s="32" customFormat="1" ht="15.75" thickBo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47"/>
      <c r="V170" s="48"/>
      <c r="W170" s="48"/>
      <c r="X170" s="48"/>
      <c r="AJ170" s="33"/>
    </row>
    <row r="171" spans="1:36" s="32" customFormat="1" ht="15.75" thickBo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47"/>
      <c r="V171" s="48"/>
      <c r="W171" s="48"/>
      <c r="X171" s="48"/>
      <c r="AJ171" s="33"/>
    </row>
    <row r="172" spans="1:36" s="32" customFormat="1" ht="15.75" thickBo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47"/>
      <c r="V172" s="48"/>
      <c r="W172" s="48"/>
      <c r="X172" s="48"/>
      <c r="AJ172" s="33"/>
    </row>
    <row r="173" spans="1:36" s="32" customFormat="1" ht="15.75" thickBo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47"/>
      <c r="V173" s="48"/>
      <c r="W173" s="48"/>
      <c r="X173" s="48"/>
      <c r="AJ173" s="33"/>
    </row>
    <row r="174" spans="1:36" s="32" customFormat="1" ht="15.75" thickBo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47"/>
      <c r="V174" s="48"/>
      <c r="W174" s="48"/>
      <c r="X174" s="48"/>
      <c r="AJ174" s="33"/>
    </row>
    <row r="175" spans="1:36" s="32" customFormat="1" ht="15.75" thickBo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47"/>
      <c r="V175" s="48"/>
      <c r="W175" s="48"/>
      <c r="X175" s="48"/>
      <c r="AJ175" s="33"/>
    </row>
    <row r="176" spans="1:36" s="32" customFormat="1" ht="15.75" thickBo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47"/>
      <c r="V176" s="48"/>
      <c r="W176" s="48"/>
      <c r="X176" s="48"/>
      <c r="AJ176" s="33"/>
    </row>
    <row r="177" spans="1:36" s="32" customFormat="1" ht="15.75" thickBo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47"/>
      <c r="V177" s="48"/>
      <c r="W177" s="48"/>
      <c r="X177" s="48"/>
      <c r="AJ177" s="33"/>
    </row>
    <row r="178" spans="1:36" s="32" customFormat="1" ht="15.75" thickBo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47"/>
      <c r="V178" s="48"/>
      <c r="W178" s="48"/>
      <c r="X178" s="48"/>
      <c r="AJ178" s="33"/>
    </row>
    <row r="179" spans="1:36" s="32" customFormat="1" ht="15.75" thickBo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47"/>
      <c r="V179" s="48"/>
      <c r="W179" s="48"/>
      <c r="X179" s="48"/>
      <c r="AJ179" s="33"/>
    </row>
    <row r="180" spans="1:36" s="32" customFormat="1" ht="15.75" thickBo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47"/>
      <c r="V180" s="48"/>
      <c r="W180" s="48"/>
      <c r="X180" s="48"/>
      <c r="AJ180" s="33"/>
    </row>
    <row r="181" spans="1:36" s="32" customFormat="1" ht="15.75" thickBo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47"/>
      <c r="V181" s="48"/>
      <c r="W181" s="48"/>
      <c r="X181" s="48"/>
      <c r="AJ181" s="33"/>
    </row>
    <row r="182" spans="1:36" s="32" customFormat="1" ht="15.75" thickBo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47"/>
      <c r="V182" s="48"/>
      <c r="W182" s="48"/>
      <c r="X182" s="48"/>
      <c r="AJ182" s="33"/>
    </row>
    <row r="183" spans="1:36" s="32" customFormat="1" ht="15.75" thickBo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47"/>
      <c r="V183" s="48"/>
      <c r="W183" s="48"/>
      <c r="X183" s="48"/>
      <c r="AJ183" s="33"/>
    </row>
    <row r="184" spans="1:36" s="32" customFormat="1" ht="15.75" thickBo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47"/>
      <c r="V184" s="48"/>
      <c r="W184" s="48"/>
      <c r="X184" s="48"/>
      <c r="AJ184" s="33"/>
    </row>
    <row r="185" spans="1:36" s="32" customFormat="1" ht="15.75" thickBo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47"/>
      <c r="V185" s="48"/>
      <c r="W185" s="48"/>
      <c r="X185" s="48"/>
      <c r="AJ185" s="33"/>
    </row>
    <row r="186" spans="1:36" s="32" customFormat="1" ht="15.75" thickBo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47"/>
      <c r="V186" s="48"/>
      <c r="W186" s="48"/>
      <c r="X186" s="48"/>
      <c r="AJ186" s="33"/>
    </row>
    <row r="187" spans="1:36" s="32" customFormat="1" ht="15.75" thickBo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47"/>
      <c r="V187" s="48"/>
      <c r="W187" s="48"/>
      <c r="X187" s="48"/>
      <c r="AJ187" s="33"/>
    </row>
    <row r="188" spans="1:36" s="32" customFormat="1" ht="15.75" thickBo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47"/>
      <c r="V188" s="48"/>
      <c r="W188" s="48"/>
      <c r="X188" s="48"/>
      <c r="AJ188" s="33"/>
    </row>
    <row r="189" spans="1:36" s="32" customFormat="1" ht="15.75" thickBo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47"/>
      <c r="V189" s="48"/>
      <c r="W189" s="48"/>
      <c r="X189" s="48"/>
      <c r="AJ189" s="33"/>
    </row>
    <row r="190" spans="1:36" s="32" customFormat="1" ht="15.75" thickBo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47"/>
      <c r="V190" s="48"/>
      <c r="W190" s="48"/>
      <c r="X190" s="48"/>
      <c r="AJ190" s="33"/>
    </row>
    <row r="191" spans="1:36" s="32" customFormat="1" ht="15.75" thickBo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47"/>
      <c r="V191" s="48"/>
      <c r="W191" s="48"/>
      <c r="X191" s="48"/>
      <c r="AJ191" s="33"/>
    </row>
    <row r="192" spans="1:36" s="32" customFormat="1" ht="15.75" thickBo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47"/>
      <c r="V192" s="48"/>
      <c r="W192" s="48"/>
      <c r="X192" s="48"/>
      <c r="AJ192" s="33"/>
    </row>
    <row r="193" spans="1:36" s="32" customFormat="1" ht="15.75" thickBo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47"/>
      <c r="V193" s="48"/>
      <c r="W193" s="48"/>
      <c r="X193" s="48"/>
      <c r="AJ193" s="33"/>
    </row>
    <row r="194" spans="1:36" s="32" customFormat="1" ht="15.75" thickBo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47"/>
      <c r="V194" s="48"/>
      <c r="W194" s="48"/>
      <c r="X194" s="48"/>
      <c r="AJ194" s="33"/>
    </row>
    <row r="195" spans="1:36" s="32" customFormat="1" ht="15.75" thickBo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47"/>
      <c r="V195" s="48"/>
      <c r="W195" s="48"/>
      <c r="X195" s="48"/>
      <c r="AJ195" s="33"/>
    </row>
    <row r="196" spans="1:36" s="32" customFormat="1" ht="15.75" thickBo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47"/>
      <c r="V196" s="48"/>
      <c r="W196" s="48"/>
      <c r="X196" s="48"/>
      <c r="AJ196" s="33"/>
    </row>
    <row r="197" spans="1:36" s="32" customFormat="1" ht="15.75" thickBo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47"/>
      <c r="V197" s="48"/>
      <c r="W197" s="48"/>
      <c r="X197" s="48"/>
      <c r="AJ197" s="33"/>
    </row>
    <row r="198" spans="1:36" s="32" customFormat="1" ht="15.75" thickBo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47"/>
      <c r="V198" s="48"/>
      <c r="W198" s="48"/>
      <c r="X198" s="48"/>
      <c r="AJ198" s="33"/>
    </row>
    <row r="199" spans="1:36" s="32" customFormat="1" ht="15.75" thickBo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47"/>
      <c r="V199" s="48"/>
      <c r="W199" s="48"/>
      <c r="X199" s="48"/>
      <c r="AJ199" s="33"/>
    </row>
    <row r="200" spans="1:36" s="32" customFormat="1" ht="15.75" thickBo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47"/>
      <c r="V200" s="48"/>
      <c r="W200" s="48"/>
      <c r="X200" s="48"/>
      <c r="AJ200" s="33"/>
    </row>
    <row r="201" spans="1:36" s="32" customFormat="1" ht="15.75" thickBo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47"/>
      <c r="V201" s="48"/>
      <c r="W201" s="48"/>
      <c r="X201" s="48"/>
      <c r="AJ201" s="33"/>
    </row>
    <row r="202" spans="1:36" s="32" customFormat="1" ht="15.75" thickBo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47"/>
      <c r="V202" s="48"/>
      <c r="W202" s="48"/>
      <c r="X202" s="48"/>
      <c r="AJ202" s="33"/>
    </row>
    <row r="203" spans="1:36" s="32" customFormat="1" ht="15.75" thickBo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47"/>
      <c r="V203" s="48"/>
      <c r="W203" s="48"/>
      <c r="X203" s="48"/>
      <c r="AJ203" s="33"/>
    </row>
    <row r="204" spans="1:36" s="32" customFormat="1" ht="15.75" thickBo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47"/>
      <c r="V204" s="48"/>
      <c r="W204" s="48"/>
      <c r="X204" s="48"/>
      <c r="AJ204" s="33"/>
    </row>
    <row r="205" spans="1:36" s="32" customFormat="1" ht="15.75" thickBo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47"/>
      <c r="V205" s="48"/>
      <c r="W205" s="48"/>
      <c r="X205" s="48"/>
      <c r="AJ205" s="33"/>
    </row>
    <row r="206" spans="1:36" s="32" customFormat="1" ht="15.75" thickBo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47"/>
      <c r="V206" s="48"/>
      <c r="W206" s="48"/>
      <c r="X206" s="48"/>
      <c r="AJ206" s="33"/>
    </row>
    <row r="207" spans="1:36" s="32" customFormat="1" ht="15.75" thickBo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47"/>
      <c r="V207" s="48"/>
      <c r="W207" s="48"/>
      <c r="X207" s="48"/>
      <c r="AJ207" s="33"/>
    </row>
    <row r="208" spans="1:36" s="32" customFormat="1" ht="15.75" thickBo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47"/>
      <c r="V208" s="48"/>
      <c r="W208" s="48"/>
      <c r="X208" s="48"/>
      <c r="AJ208" s="33"/>
    </row>
    <row r="209" spans="1:36" s="32" customFormat="1" ht="15.75" thickBo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47"/>
      <c r="V209" s="48"/>
      <c r="W209" s="48"/>
      <c r="X209" s="48"/>
      <c r="AJ209" s="33"/>
    </row>
    <row r="210" spans="1:36" s="32" customFormat="1" ht="15.75" thickBo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47"/>
      <c r="V210" s="48"/>
      <c r="W210" s="48"/>
      <c r="X210" s="48"/>
      <c r="AJ210" s="33"/>
    </row>
    <row r="211" spans="1:36" s="32" customFormat="1" ht="15.75" thickBo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47"/>
      <c r="V211" s="48"/>
      <c r="W211" s="48"/>
      <c r="X211" s="48"/>
      <c r="AJ211" s="33"/>
    </row>
    <row r="212" spans="1:36" s="32" customFormat="1" ht="15.75" thickBo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47"/>
      <c r="V212" s="48"/>
      <c r="W212" s="48"/>
      <c r="X212" s="48"/>
      <c r="AJ212" s="33"/>
    </row>
    <row r="213" spans="1:36" s="32" customFormat="1" ht="15.75" thickBo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47"/>
      <c r="V213" s="48"/>
      <c r="W213" s="48"/>
      <c r="X213" s="48"/>
      <c r="AJ213" s="33"/>
    </row>
    <row r="214" spans="1:36" s="32" customFormat="1" ht="15.75" thickBo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47"/>
      <c r="V214" s="48"/>
      <c r="W214" s="48"/>
      <c r="X214" s="48"/>
      <c r="AJ214" s="33"/>
    </row>
    <row r="215" spans="1:36" s="32" customFormat="1" ht="15.75" thickBo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47"/>
      <c r="V215" s="48"/>
      <c r="W215" s="48"/>
      <c r="X215" s="48"/>
      <c r="AJ215" s="33"/>
    </row>
    <row r="216" spans="1:36" s="32" customFormat="1" ht="15.75" thickBo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47"/>
      <c r="V216" s="48"/>
      <c r="W216" s="48"/>
      <c r="X216" s="48"/>
      <c r="AJ216" s="33"/>
    </row>
    <row r="217" spans="1:36" s="32" customFormat="1" ht="15.75" thickBo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47"/>
      <c r="V217" s="48"/>
      <c r="W217" s="48"/>
      <c r="X217" s="48"/>
      <c r="AJ217" s="33"/>
    </row>
    <row r="218" spans="1:36" s="32" customFormat="1" ht="15.75" thickBo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47"/>
      <c r="V218" s="48"/>
      <c r="W218" s="48"/>
      <c r="X218" s="48"/>
      <c r="AJ218" s="33"/>
    </row>
    <row r="219" spans="1:36" s="32" customFormat="1" ht="15.75" thickBo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47"/>
      <c r="V219" s="48"/>
      <c r="W219" s="48"/>
      <c r="X219" s="48"/>
      <c r="AJ219" s="33"/>
    </row>
    <row r="220" spans="1:36" s="32" customFormat="1" ht="15.75" thickBo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47"/>
      <c r="V220" s="48"/>
      <c r="W220" s="48"/>
      <c r="X220" s="48"/>
      <c r="AJ220" s="33"/>
    </row>
    <row r="221" spans="1:36" s="32" customFormat="1" ht="15.75" thickBo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47"/>
      <c r="V221" s="48"/>
      <c r="W221" s="48"/>
      <c r="X221" s="48"/>
      <c r="AJ221" s="33"/>
    </row>
    <row r="222" spans="1:36" s="32" customFormat="1" ht="15.75" thickBo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47"/>
      <c r="V222" s="48"/>
      <c r="W222" s="48"/>
      <c r="X222" s="48"/>
      <c r="AJ222" s="33"/>
    </row>
    <row r="223" spans="1:36" s="32" customFormat="1" ht="15.75" thickBo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47"/>
      <c r="V223" s="48"/>
      <c r="W223" s="48"/>
      <c r="X223" s="48"/>
      <c r="AJ223" s="33"/>
    </row>
    <row r="224" spans="1:36" s="32" customFormat="1" ht="15.75" thickBo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47"/>
      <c r="V224" s="48"/>
      <c r="W224" s="48"/>
      <c r="X224" s="48"/>
      <c r="AJ224" s="33"/>
    </row>
    <row r="225" spans="1:36" s="32" customFormat="1" ht="15.75" thickBo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47"/>
      <c r="V225" s="48"/>
      <c r="W225" s="48"/>
      <c r="X225" s="48"/>
      <c r="AJ225" s="33"/>
    </row>
    <row r="226" spans="1:36" s="32" customFormat="1" ht="15.75" thickBo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47"/>
      <c r="V226" s="48"/>
      <c r="W226" s="48"/>
      <c r="X226" s="48"/>
      <c r="AJ226" s="33"/>
    </row>
    <row r="227" spans="1:36" s="32" customFormat="1" ht="15.75" thickBo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47"/>
      <c r="V227" s="48"/>
      <c r="W227" s="48"/>
      <c r="X227" s="48"/>
      <c r="AJ227" s="33"/>
    </row>
    <row r="228" spans="1:36" s="32" customFormat="1" ht="15.75" thickBo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47"/>
      <c r="V228" s="48"/>
      <c r="W228" s="48"/>
      <c r="X228" s="48"/>
      <c r="AJ228" s="33"/>
    </row>
    <row r="229" spans="1:36" s="32" customFormat="1" ht="15.75" thickBo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47"/>
      <c r="V229" s="48"/>
      <c r="W229" s="48"/>
      <c r="X229" s="48"/>
      <c r="AJ229" s="33"/>
    </row>
    <row r="230" spans="1:36" s="32" customFormat="1" ht="15.75" thickBo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47"/>
      <c r="V230" s="48"/>
      <c r="W230" s="48"/>
      <c r="X230" s="48"/>
      <c r="AJ230" s="33"/>
    </row>
    <row r="231" spans="1:36" s="32" customFormat="1" ht="15.75" thickBo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47"/>
      <c r="V231" s="48"/>
      <c r="W231" s="48"/>
      <c r="X231" s="48"/>
      <c r="AJ231" s="33"/>
    </row>
    <row r="232" spans="1:36" s="32" customFormat="1" ht="15.75" thickBo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47"/>
      <c r="V232" s="48"/>
      <c r="W232" s="48"/>
      <c r="X232" s="48"/>
      <c r="AJ232" s="33"/>
    </row>
    <row r="233" spans="1:36" s="32" customFormat="1" ht="15.75" thickBo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47"/>
      <c r="V233" s="48"/>
      <c r="W233" s="48"/>
      <c r="X233" s="48"/>
      <c r="AJ233" s="33"/>
    </row>
    <row r="234" spans="1:36" s="32" customFormat="1" ht="15.75" thickBo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47"/>
      <c r="V234" s="48"/>
      <c r="W234" s="48"/>
      <c r="X234" s="48"/>
      <c r="AJ234" s="33"/>
    </row>
    <row r="235" spans="1:36" s="32" customFormat="1" ht="15.75" thickBo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47"/>
      <c r="V235" s="48"/>
      <c r="W235" s="48"/>
      <c r="X235" s="48"/>
      <c r="AJ235" s="33"/>
    </row>
    <row r="236" spans="1:36" s="32" customFormat="1" ht="15.75" thickBo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47"/>
      <c r="V236" s="48"/>
      <c r="W236" s="48"/>
      <c r="X236" s="48"/>
      <c r="AJ236" s="33"/>
    </row>
    <row r="237" spans="1:36" s="32" customFormat="1" ht="15.75" thickBo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47"/>
      <c r="V237" s="48"/>
      <c r="W237" s="48"/>
      <c r="X237" s="48"/>
      <c r="AJ237" s="33"/>
    </row>
    <row r="238" spans="1:36" s="32" customFormat="1" ht="15.75" thickBo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47"/>
      <c r="V238" s="48"/>
      <c r="W238" s="48"/>
      <c r="X238" s="48"/>
      <c r="AJ238" s="33"/>
    </row>
    <row r="239" spans="1:36" s="32" customFormat="1" ht="15.75" thickBo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47"/>
      <c r="V239" s="48"/>
      <c r="W239" s="48"/>
      <c r="X239" s="48"/>
      <c r="AJ239" s="33"/>
    </row>
    <row r="240" spans="1:36" s="32" customFormat="1" ht="15.75" thickBo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47"/>
      <c r="V240" s="48"/>
      <c r="W240" s="48"/>
      <c r="X240" s="48"/>
      <c r="AJ240" s="33"/>
    </row>
    <row r="241" spans="1:36" s="32" customFormat="1" ht="15.75" thickBo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47"/>
      <c r="V241" s="48"/>
      <c r="W241" s="48"/>
      <c r="X241" s="48"/>
      <c r="AJ241" s="33"/>
    </row>
    <row r="242" spans="1:36" s="32" customFormat="1" ht="15.75" thickBo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47"/>
      <c r="V242" s="48"/>
      <c r="W242" s="48"/>
      <c r="X242" s="48"/>
      <c r="AJ242" s="33"/>
    </row>
    <row r="243" spans="1:36" s="32" customFormat="1" ht="15.75" thickBo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47"/>
      <c r="V243" s="48"/>
      <c r="W243" s="48"/>
      <c r="X243" s="48"/>
      <c r="AJ243" s="33"/>
    </row>
    <row r="244" spans="1:36" s="32" customFormat="1" ht="15.75" thickBo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47"/>
      <c r="V244" s="48"/>
      <c r="W244" s="48"/>
      <c r="X244" s="48"/>
      <c r="AJ244" s="33"/>
    </row>
    <row r="245" spans="1:36" s="32" customFormat="1" ht="15.75" thickBo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47"/>
      <c r="V245" s="48"/>
      <c r="W245" s="48"/>
      <c r="X245" s="48"/>
      <c r="AJ245" s="33"/>
    </row>
    <row r="246" spans="1:36" s="32" customFormat="1" ht="15.75" thickBo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47"/>
      <c r="V246" s="48"/>
      <c r="W246" s="48"/>
      <c r="X246" s="48"/>
      <c r="AJ246" s="33"/>
    </row>
    <row r="247" spans="1:36" s="32" customFormat="1" ht="15.75" thickBo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47"/>
      <c r="V247" s="48"/>
      <c r="W247" s="48"/>
      <c r="X247" s="48"/>
      <c r="AJ247" s="33"/>
    </row>
    <row r="248" spans="1:36" ht="15.75" thickBo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38"/>
    </row>
    <row r="249" spans="1:36" ht="15.75" thickBo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38"/>
    </row>
    <row r="250" spans="1:36" ht="15.75" thickBo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38"/>
    </row>
    <row r="251" spans="1:36" ht="15.75" thickBo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38"/>
    </row>
    <row r="252" spans="1:36" ht="15.75" thickBo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38"/>
    </row>
    <row r="253" spans="1:36" ht="15.75" thickBo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38"/>
    </row>
    <row r="254" spans="1:36" ht="15.75" thickBo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38"/>
    </row>
    <row r="255" spans="1:36" ht="15.75" thickBo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38"/>
    </row>
    <row r="256" spans="1:36" ht="15.75" thickBo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38"/>
    </row>
    <row r="257" spans="1:21" ht="15.75" thickBo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38"/>
    </row>
    <row r="258" spans="1:21" ht="15.75" thickBo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38"/>
    </row>
    <row r="259" spans="1:21" ht="15.75" thickBo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38"/>
    </row>
    <row r="260" spans="1:21" ht="15.75" thickBo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38"/>
    </row>
    <row r="261" spans="1:21" ht="15.75" thickBo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38"/>
    </row>
    <row r="262" spans="1:21" ht="15.75" thickBo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38"/>
    </row>
    <row r="263" spans="1:21" ht="15.75" thickBo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38"/>
    </row>
    <row r="264" spans="1:21" ht="15.75" thickBo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38"/>
    </row>
    <row r="265" spans="1:21" ht="15.75" thickBo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38"/>
    </row>
    <row r="266" spans="1:21" ht="15.75" thickBo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38"/>
    </row>
    <row r="267" spans="1:21" ht="15.75" thickBo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38"/>
    </row>
    <row r="268" spans="1:21" ht="15.75" thickBo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38"/>
    </row>
    <row r="269" spans="1:21" ht="15.75" thickBo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38"/>
    </row>
    <row r="270" spans="1:21" ht="15.75" thickBo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38"/>
    </row>
    <row r="271" spans="1:21" ht="15.75" thickBo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38"/>
    </row>
    <row r="272" spans="1:21" ht="15.75" thickBo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38"/>
    </row>
    <row r="273" spans="1:21" ht="15.75" thickBo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38"/>
    </row>
    <row r="274" spans="1:21" ht="15.75" thickBo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38"/>
    </row>
    <row r="275" spans="1:21" ht="15.75" thickBo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38"/>
    </row>
    <row r="276" spans="1:21" ht="15.75" thickBo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38"/>
    </row>
    <row r="277" spans="1:21" ht="15.75" thickBo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38"/>
    </row>
    <row r="278" spans="1:21" ht="15.75" thickBo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38"/>
    </row>
    <row r="279" spans="1:21" ht="15.75" thickBo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38"/>
    </row>
    <row r="280" spans="1:21" ht="15.75" thickBo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38"/>
    </row>
    <row r="281" spans="1:21" ht="15.75" thickBo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38"/>
    </row>
    <row r="282" spans="1:21" ht="15.75" thickBo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38"/>
    </row>
    <row r="283" spans="1:21" ht="15.75" thickBo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38"/>
    </row>
    <row r="284" spans="1:21" ht="15.75" thickBo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38"/>
    </row>
    <row r="285" spans="1:21" ht="15.75" thickBo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38"/>
    </row>
    <row r="286" spans="1:21" ht="15.75" thickBo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38"/>
    </row>
    <row r="287" spans="1:21" ht="15.75" thickBo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38"/>
    </row>
    <row r="288" spans="1:21" ht="15.75" thickBo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38"/>
    </row>
    <row r="289" spans="1:21" ht="15.75" thickBo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38"/>
    </row>
    <row r="290" spans="1:21" ht="15.75" thickBo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38"/>
    </row>
    <row r="291" spans="1:21" ht="15.75" thickBo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38"/>
    </row>
    <row r="292" spans="1:21" ht="15.75" thickBo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38"/>
    </row>
    <row r="293" spans="1:21" ht="15.75" thickBo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38"/>
    </row>
    <row r="294" spans="1:21" ht="15.75" thickBo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38"/>
    </row>
    <row r="295" spans="1:21" ht="15.75" thickBo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38"/>
    </row>
    <row r="296" spans="1:21" ht="15.75" thickBo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38"/>
    </row>
    <row r="297" spans="1:21" ht="15.75" thickBo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38"/>
    </row>
    <row r="298" spans="1:21" ht="15.75" thickBo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38"/>
    </row>
    <row r="299" spans="1:21" ht="15.75" thickBo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38"/>
    </row>
    <row r="300" spans="1:21" ht="15.75" thickBo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38"/>
    </row>
    <row r="301" spans="1:21" ht="15.75" thickBo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38"/>
    </row>
    <row r="302" spans="1:21" ht="15.75" thickBo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38"/>
    </row>
    <row r="303" spans="1:21" ht="15.75" thickBo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38"/>
    </row>
    <row r="304" spans="1:21" ht="15.75" thickBo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38"/>
    </row>
    <row r="305" spans="1:21" ht="15.75" thickBo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38"/>
    </row>
    <row r="306" spans="1:21" ht="15.75" thickBo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38"/>
    </row>
    <row r="307" spans="1:21" ht="15.75" thickBo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38"/>
    </row>
    <row r="308" spans="1:21" ht="15.75" thickBo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38"/>
    </row>
    <row r="309" spans="1:21" ht="15.75" thickBo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38"/>
    </row>
    <row r="310" spans="1:21" ht="15.75" thickBo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38"/>
    </row>
    <row r="311" spans="1:21" ht="15.75" thickBo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38"/>
    </row>
    <row r="312" spans="1:21" ht="15.75" thickBo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38"/>
    </row>
    <row r="313" spans="1:21" ht="15.75" thickBo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38"/>
    </row>
    <row r="314" spans="1:21" ht="15.75" thickBo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38"/>
    </row>
    <row r="315" spans="1:21" ht="15.75" thickBo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38"/>
    </row>
    <row r="316" spans="1:21" ht="15.75" thickBo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38"/>
    </row>
    <row r="317" spans="1:21" ht="15.75" thickBo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38"/>
    </row>
    <row r="318" spans="1:21" ht="15.75" thickBo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38"/>
    </row>
    <row r="319" spans="1:21" ht="15.75" thickBo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38"/>
    </row>
    <row r="320" spans="1:21" ht="15.75" thickBo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38"/>
    </row>
    <row r="321" spans="1:21" ht="15.75" thickBo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38"/>
    </row>
    <row r="322" spans="1:21" ht="15.75" thickBo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38"/>
    </row>
    <row r="323" spans="1:21" ht="15.75" thickBo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38"/>
    </row>
    <row r="324" spans="1:21" ht="15.75" thickBo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38"/>
    </row>
    <row r="325" spans="1:21" ht="15.75" thickBo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38"/>
    </row>
    <row r="326" spans="1:21" ht="15.75" thickBo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38"/>
    </row>
    <row r="327" spans="1:21" ht="15.75" thickBo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38"/>
    </row>
    <row r="328" spans="1:21" ht="15.75" thickBo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38"/>
    </row>
    <row r="329" spans="1:21" ht="15.75" thickBo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38"/>
    </row>
    <row r="330" spans="1:21" ht="15.75" thickBo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38"/>
    </row>
    <row r="331" spans="1:21" ht="15.75" thickBo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38"/>
    </row>
    <row r="332" spans="1:21" ht="15.75" thickBo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38"/>
    </row>
    <row r="333" spans="1:21" ht="15.75" thickBo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38"/>
    </row>
    <row r="334" spans="1:21" ht="15.75" thickBo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38"/>
    </row>
    <row r="335" spans="1:21" ht="15.75" thickBo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38"/>
    </row>
    <row r="336" spans="1:21" ht="15.75" thickBo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38"/>
    </row>
    <row r="337" spans="1:21" ht="15.75" thickBo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38"/>
    </row>
    <row r="338" spans="1:21" ht="15.75" thickBo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38"/>
    </row>
    <row r="339" spans="1:21" ht="15.75" thickBo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38"/>
    </row>
    <row r="340" spans="1:21" ht="15.75" thickBo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38"/>
    </row>
    <row r="341" spans="1:21" ht="15.75" thickBo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38"/>
    </row>
    <row r="342" spans="1:21" ht="15.75" thickBo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38"/>
    </row>
    <row r="343" spans="1:21" ht="15.75" thickBo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38"/>
    </row>
    <row r="344" spans="1:21" ht="15.75" thickBo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38"/>
    </row>
    <row r="345" spans="1:21" ht="15.75" thickBo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38"/>
    </row>
    <row r="346" spans="1:21" ht="15.75" thickBo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38"/>
    </row>
    <row r="347" spans="1:21" ht="15.75" thickBo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38"/>
    </row>
    <row r="348" spans="1:21" ht="15.75" thickBo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38"/>
    </row>
    <row r="349" spans="1:21" ht="15.75" thickBo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38"/>
    </row>
    <row r="350" spans="1:21" ht="15.75" thickBo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38"/>
    </row>
    <row r="351" spans="1:21" ht="15.75" thickBo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38"/>
    </row>
    <row r="352" spans="1:21" ht="15.75" thickBo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38"/>
    </row>
    <row r="353" spans="1:21" ht="15.75" thickBo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38"/>
    </row>
    <row r="354" spans="1:21" ht="15.75" thickBo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38"/>
    </row>
    <row r="355" spans="1:21" ht="15.75" thickBo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38"/>
    </row>
    <row r="356" spans="1:21" ht="15.75" thickBo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38"/>
    </row>
    <row r="357" spans="1:21" ht="15.75" thickBo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38"/>
    </row>
    <row r="358" spans="1:21" ht="15.75" thickBo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38"/>
    </row>
    <row r="359" spans="1:21" ht="15.75" thickBo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38"/>
    </row>
    <row r="360" spans="1:21" ht="15.75" thickBo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38"/>
    </row>
    <row r="361" spans="1:21" ht="15.75" thickBo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38"/>
    </row>
    <row r="362" spans="1:21" ht="15.75" thickBo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38"/>
    </row>
    <row r="363" spans="1:21" ht="15.75" thickBo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38"/>
    </row>
    <row r="364" spans="1:21" ht="15.75" thickBo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38"/>
    </row>
    <row r="365" spans="1:21" ht="15.75" thickBo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38"/>
    </row>
    <row r="366" spans="1:21" ht="15.75" thickBo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38"/>
    </row>
    <row r="367" spans="1:21" ht="15.75" thickBo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38"/>
    </row>
    <row r="368" spans="1:21" ht="15.75" thickBo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38"/>
    </row>
    <row r="369" spans="1:21" ht="15.75" thickBo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38"/>
    </row>
    <row r="370" spans="1:21" ht="15.75" thickBo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38"/>
    </row>
    <row r="371" spans="1:21" ht="15.75" thickBo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38"/>
    </row>
    <row r="372" spans="1:21" ht="15.75" thickBo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38"/>
    </row>
    <row r="373" spans="1:21" ht="15.75" thickBo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38"/>
    </row>
    <row r="374" spans="1:21" ht="15.75" thickBo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38"/>
    </row>
    <row r="375" spans="1:21" ht="15.75" thickBo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38"/>
    </row>
    <row r="376" spans="1:21" ht="15.75" thickBo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38"/>
    </row>
    <row r="377" spans="1:21" ht="15.75" thickBo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38"/>
    </row>
    <row r="378" spans="1:21" ht="15.75" thickBo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38"/>
    </row>
    <row r="379" spans="1:21" ht="15.75" thickBo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38"/>
    </row>
    <row r="380" spans="1:21" ht="15.75" thickBo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38"/>
    </row>
    <row r="381" spans="1:21" ht="15.75" thickBo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38"/>
    </row>
    <row r="382" spans="1:21" ht="15.75" thickBo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38"/>
    </row>
    <row r="383" spans="1:21" ht="15.75" thickBo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38"/>
    </row>
    <row r="384" spans="1:21" ht="15.75" thickBo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38"/>
    </row>
    <row r="385" spans="1:21" ht="15.75" thickBo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38"/>
    </row>
    <row r="386" spans="1:21" ht="15.75" thickBo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38"/>
    </row>
    <row r="387" spans="1:21" ht="15.75" thickBo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38"/>
    </row>
    <row r="388" spans="1:21" ht="15.75" thickBo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38"/>
    </row>
    <row r="389" spans="1:21" ht="15.75" thickBo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38"/>
    </row>
    <row r="390" spans="1:21" ht="15.75" thickBo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38"/>
    </row>
    <row r="391" spans="1:21" ht="15.75" thickBo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38"/>
    </row>
    <row r="392" spans="1:21" ht="15.75" thickBo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38"/>
    </row>
    <row r="393" spans="1:21" ht="15.75" thickBo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38"/>
    </row>
    <row r="394" spans="1:21" ht="15.75" thickBo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38"/>
    </row>
    <row r="395" spans="1:21" ht="15.75" thickBo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38"/>
    </row>
    <row r="396" spans="1:21" ht="15.75" thickBo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38"/>
    </row>
    <row r="397" spans="1:21" ht="15.75" thickBo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38"/>
    </row>
    <row r="398" spans="1:21" ht="15.75" thickBo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38"/>
    </row>
    <row r="399" spans="1:21" ht="15.75" thickBo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38"/>
    </row>
    <row r="400" spans="1:21" ht="15.75" thickBo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38"/>
    </row>
    <row r="401" spans="1:21" ht="15.75" thickBo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38"/>
    </row>
    <row r="402" spans="1:21" ht="15.75" thickBo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38"/>
    </row>
    <row r="403" spans="1:21" ht="15.75" thickBo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38"/>
    </row>
    <row r="404" spans="1:21" ht="15.75" thickBo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38"/>
    </row>
    <row r="405" spans="1:21" ht="15.75" thickBo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38"/>
    </row>
    <row r="406" spans="1:21" ht="15.75" thickBo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38"/>
    </row>
    <row r="407" spans="1:21" ht="15.75" thickBo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38"/>
    </row>
    <row r="408" spans="1:21" ht="15.75" thickBo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38"/>
    </row>
    <row r="409" spans="1:21" ht="15.75" thickBo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38"/>
    </row>
    <row r="410" spans="1:21" ht="15.75" thickBo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38"/>
    </row>
    <row r="411" spans="1:21" ht="15.75" thickBo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38"/>
    </row>
    <row r="412" spans="1:21" ht="15.75" thickBo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38"/>
    </row>
    <row r="413" spans="1:21" ht="15.75" thickBo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38"/>
    </row>
    <row r="414" spans="1:21" ht="15.75" thickBo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38"/>
    </row>
    <row r="415" spans="1:21" ht="15.75" thickBo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38"/>
    </row>
    <row r="416" spans="1:21" ht="15.75" thickBo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38"/>
    </row>
    <row r="417" spans="1:21" ht="15.75" thickBo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38"/>
    </row>
    <row r="418" spans="1:21" ht="15.75" thickBo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38"/>
    </row>
    <row r="419" spans="1:21" ht="15.75" thickBo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38"/>
    </row>
    <row r="420" spans="1:21" ht="15.75" thickBo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38"/>
    </row>
    <row r="421" spans="1:21" ht="15.75" thickBo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38"/>
    </row>
    <row r="422" spans="1:21" ht="15.75" thickBo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38"/>
    </row>
    <row r="423" spans="1:21" ht="15.75" thickBo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38"/>
    </row>
    <row r="424" spans="1:21" ht="15.75" thickBo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38"/>
    </row>
    <row r="425" spans="1:21" ht="15.75" thickBo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38"/>
    </row>
    <row r="426" spans="1:21" ht="15.75" thickBo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38"/>
    </row>
    <row r="427" spans="1:21" ht="15.75" thickBo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38"/>
    </row>
    <row r="428" spans="1:21" ht="15.75" thickBo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38"/>
    </row>
    <row r="429" spans="1:21" ht="15.75" thickBo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38"/>
    </row>
    <row r="430" spans="1:21" ht="15.75" thickBo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38"/>
    </row>
    <row r="431" spans="1:21" ht="15.75" thickBo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38"/>
    </row>
    <row r="432" spans="1:21" ht="15.75" thickBo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38"/>
    </row>
    <row r="433" spans="1:21" ht="15.75" thickBo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38"/>
    </row>
    <row r="434" spans="1:21" ht="15.75" thickBo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38"/>
    </row>
    <row r="435" spans="1:21" ht="15.75" thickBo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38"/>
    </row>
    <row r="436" spans="1:21" ht="15.75" thickBo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38"/>
    </row>
    <row r="437" spans="1:21" ht="15.75" thickBo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38"/>
    </row>
    <row r="438" spans="1:21" ht="15.75" thickBo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38"/>
    </row>
    <row r="439" spans="1:21" ht="15.75" thickBo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38"/>
    </row>
    <row r="440" spans="1:21" ht="15.75" thickBo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38"/>
    </row>
    <row r="441" spans="1:21" ht="15.75" thickBo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38"/>
    </row>
    <row r="442" spans="1:21" ht="15.75" thickBo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38"/>
    </row>
    <row r="443" spans="1:21" ht="15.75" thickBo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38"/>
    </row>
    <row r="444" spans="1:21" ht="15.75" thickBo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38"/>
    </row>
    <row r="445" spans="1:21" ht="15.75" thickBo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38"/>
    </row>
    <row r="446" spans="1:21" ht="15.75" thickBo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38"/>
    </row>
    <row r="447" spans="1:21" ht="15.75" thickBo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38"/>
    </row>
    <row r="448" spans="1:21" ht="15.75" thickBo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38"/>
    </row>
    <row r="449" spans="1:21" ht="15.75" thickBo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38"/>
    </row>
    <row r="450" spans="1:21" ht="15.75" thickBo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38"/>
    </row>
    <row r="451" spans="1:21" ht="15.75" thickBo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38"/>
    </row>
    <row r="452" spans="1:21" ht="15.75" thickBo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38"/>
    </row>
    <row r="453" spans="1:21" ht="15.75" thickBo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38"/>
    </row>
    <row r="454" spans="1:21" ht="15.75" thickBo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38"/>
    </row>
    <row r="455" spans="1:21" ht="15.75" thickBo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38"/>
    </row>
    <row r="456" spans="1:21" ht="15.75" thickBo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38"/>
    </row>
    <row r="457" spans="1:21" ht="15.75" thickBo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38"/>
    </row>
    <row r="458" spans="1:21" ht="15.75" thickBo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38"/>
    </row>
    <row r="459" spans="1:21" ht="15.75" thickBo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38"/>
    </row>
    <row r="460" spans="1:21" ht="15.75" thickBo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38"/>
    </row>
    <row r="461" spans="1:21" ht="15.75" thickBo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38"/>
    </row>
    <row r="462" spans="1:21" ht="15.75" thickBo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38"/>
    </row>
    <row r="463" spans="1:21" ht="15.75" thickBo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38"/>
    </row>
    <row r="464" spans="1:21" ht="15.75" thickBo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38"/>
    </row>
    <row r="465" spans="1:21" ht="15.75" thickBo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38"/>
    </row>
    <row r="466" spans="1:21" ht="15.75" thickBo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38"/>
    </row>
    <row r="467" spans="1:21" ht="15.75" thickBo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38"/>
    </row>
    <row r="468" spans="1:21" ht="15.75" thickBo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38"/>
    </row>
    <row r="469" spans="1:21" ht="15.75" thickBo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38"/>
    </row>
    <row r="470" spans="1:21" ht="15.75" thickBo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38"/>
    </row>
    <row r="471" spans="1:21" ht="15.75" thickBo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38"/>
    </row>
    <row r="472" spans="1:21" ht="15.75" thickBo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38"/>
    </row>
    <row r="473" spans="1:21" ht="15.75" thickBo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38"/>
    </row>
    <row r="474" spans="1:21" ht="15.75" thickBo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38"/>
    </row>
    <row r="475" spans="1:21" ht="15.75" thickBo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38"/>
    </row>
    <row r="476" spans="1:21" ht="15.75" thickBo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38"/>
    </row>
    <row r="477" spans="1:21" ht="15.75" thickBo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38"/>
    </row>
    <row r="478" spans="1:21" ht="15.75" thickBo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38"/>
    </row>
    <row r="479" spans="1:21" ht="15.75" thickBo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38"/>
    </row>
    <row r="480" spans="1:21" ht="15.75" thickBo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38"/>
    </row>
    <row r="481" spans="1:21" ht="15.75" thickBo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38"/>
    </row>
    <row r="482" spans="1:21" ht="15.75" thickBo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38"/>
    </row>
    <row r="483" spans="1:21" ht="15.75" thickBo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38"/>
    </row>
    <row r="484" spans="1:21" ht="15.75" thickBo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38"/>
    </row>
    <row r="485" spans="1:21" ht="15.75" thickBo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38"/>
    </row>
    <row r="486" spans="1:21" ht="15.75" thickBo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38"/>
    </row>
    <row r="487" spans="1:21" ht="15.75" thickBo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38"/>
    </row>
    <row r="488" spans="1:21" ht="15.75" thickBo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38"/>
    </row>
    <row r="489" spans="1:21" ht="15.75" thickBo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38"/>
    </row>
    <row r="490" spans="1:21" ht="15.75" thickBo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38"/>
    </row>
    <row r="491" spans="1:21" ht="15.75" thickBo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38"/>
    </row>
    <row r="492" spans="1:21" ht="15.75" thickBo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38"/>
    </row>
    <row r="493" spans="1:21" ht="15.75" thickBo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38"/>
    </row>
    <row r="494" spans="1:21" ht="15.75" thickBo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38"/>
    </row>
    <row r="495" spans="1:21" ht="15.75" thickBo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38"/>
    </row>
    <row r="496" spans="1:21" ht="15.75" thickBo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38"/>
    </row>
    <row r="497" spans="1:21" ht="15.75" thickBo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38"/>
    </row>
    <row r="498" spans="1:21" ht="15.75" thickBo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38"/>
    </row>
    <row r="499" spans="1:21" ht="15.75" thickBo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38"/>
    </row>
    <row r="500" spans="1:21" ht="15.75" thickBo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38"/>
    </row>
    <row r="501" spans="1:21" ht="15.75" thickBo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38"/>
    </row>
    <row r="502" spans="1:21" ht="15.75" thickBo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38"/>
    </row>
    <row r="503" spans="1:21" ht="15.75" thickBo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38"/>
    </row>
    <row r="504" spans="1:21" ht="15.75" thickBo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38"/>
    </row>
    <row r="505" spans="1:21" ht="15.75" thickBo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38"/>
    </row>
    <row r="506" spans="1:21" ht="15.75" thickBo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38"/>
    </row>
    <row r="507" spans="1:21" ht="15.75" thickBo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38"/>
    </row>
    <row r="508" spans="1:21" ht="15.75" thickBo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38"/>
    </row>
    <row r="509" spans="1:21" ht="15.75" thickBo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38"/>
    </row>
    <row r="510" spans="1:21" ht="15.75" thickBo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38"/>
    </row>
    <row r="511" spans="1:21" ht="15.75" thickBo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38"/>
    </row>
    <row r="512" spans="1:21" ht="15.75" thickBo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38"/>
    </row>
    <row r="513" spans="1:21" ht="15.75" thickBo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38"/>
    </row>
    <row r="514" spans="1:21" ht="15.75" thickBo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38"/>
    </row>
    <row r="515" spans="1:21" ht="15.75" thickBo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38"/>
    </row>
    <row r="516" spans="1:21" ht="15.75" thickBo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38"/>
    </row>
    <row r="517" spans="1:21" ht="15.75" thickBo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38"/>
    </row>
    <row r="518" spans="1:21" ht="15.75" thickBo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38"/>
    </row>
    <row r="519" spans="1:21" ht="15.75" thickBo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38"/>
    </row>
    <row r="520" spans="1:21" ht="15.75" thickBo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38"/>
    </row>
    <row r="521" spans="1:21" ht="15.75" thickBo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38"/>
    </row>
    <row r="522" spans="1:21" ht="15.75" thickBo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38"/>
    </row>
    <row r="523" spans="1:21" ht="15.75" thickBo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38"/>
    </row>
    <row r="524" spans="1:21" ht="15.75" thickBo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38"/>
    </row>
    <row r="525" spans="1:21" ht="15.75" thickBo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38"/>
    </row>
    <row r="526" spans="1:21" ht="15.75" thickBo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38"/>
    </row>
    <row r="527" spans="1:21" ht="15.75" thickBo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38"/>
    </row>
    <row r="528" spans="1:21" ht="15.75" thickBo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38"/>
    </row>
    <row r="529" spans="1:21" ht="15.75" thickBo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38"/>
    </row>
    <row r="530" spans="1:21" ht="15.75" thickBo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38"/>
    </row>
    <row r="531" spans="1:21" ht="15.75" thickBo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38"/>
    </row>
    <row r="532" spans="1:21" ht="15.75" thickBo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38"/>
    </row>
    <row r="533" spans="1:21" ht="15.75" thickBo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38"/>
    </row>
    <row r="534" spans="1:21" ht="15.75" thickBo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38"/>
    </row>
    <row r="535" spans="1:21" ht="15.75" thickBo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38"/>
    </row>
    <row r="536" spans="1:21" ht="15.75" thickBo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38"/>
    </row>
    <row r="537" spans="1:21" ht="15.75" thickBo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38"/>
    </row>
    <row r="538" spans="1:21" ht="15.75" thickBo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38"/>
    </row>
    <row r="539" spans="1:21" ht="15.75" thickBo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38"/>
    </row>
    <row r="540" spans="1:21" ht="15.75" thickBo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38"/>
    </row>
    <row r="541" spans="1:21" ht="15.75" thickBo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38"/>
    </row>
    <row r="542" spans="1:21" ht="15.75" thickBo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38"/>
    </row>
    <row r="543" spans="1:21" ht="15.75" thickBo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38"/>
    </row>
    <row r="544" spans="1:21" ht="15.75" thickBo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38"/>
    </row>
    <row r="545" spans="1:21" ht="15.75" thickBo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38"/>
    </row>
    <row r="546" spans="1:21" ht="15.75" thickBo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38"/>
    </row>
    <row r="547" spans="1:21" ht="15.75" thickBo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38"/>
    </row>
    <row r="548" spans="1:21" ht="15.75" thickBo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38"/>
    </row>
    <row r="549" spans="1:21" ht="15.75" thickBo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38"/>
    </row>
    <row r="550" spans="1:21" ht="15.75" thickBo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38"/>
    </row>
    <row r="551" spans="1:21" ht="15.75" thickBo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38"/>
    </row>
    <row r="552" spans="1:21" ht="15.75" thickBo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38"/>
    </row>
    <row r="553" spans="1:21" ht="15.75" thickBo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38"/>
    </row>
    <row r="554" spans="1:21" ht="15.75" thickBo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38"/>
    </row>
    <row r="555" spans="1:21" ht="15.75" thickBo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38"/>
    </row>
    <row r="556" spans="1:21" ht="15.75" thickBo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38"/>
    </row>
    <row r="557" spans="1:21" ht="15.75" thickBo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38"/>
    </row>
    <row r="558" spans="1:21" ht="15.75" thickBo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38"/>
    </row>
    <row r="559" spans="1:21" ht="15.75" thickBo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38"/>
    </row>
    <row r="560" spans="1:21" ht="15.75" thickBo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38"/>
    </row>
    <row r="561" spans="1:21" ht="15.75" thickBo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38"/>
    </row>
    <row r="562" spans="1:21" ht="15.75" thickBo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38"/>
    </row>
    <row r="563" spans="1:21" ht="15.75" thickBo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38"/>
    </row>
    <row r="564" spans="1:21" ht="15.75" thickBo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38"/>
    </row>
    <row r="565" spans="1:21" ht="15.75" thickBo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38"/>
    </row>
    <row r="566" spans="1:21" ht="15.75" thickBo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38"/>
    </row>
    <row r="567" spans="1:21" ht="15.75" thickBo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38"/>
    </row>
    <row r="568" spans="1:21" ht="15.75" thickBo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38"/>
    </row>
    <row r="569" spans="1:21" ht="15.75" thickBo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38"/>
    </row>
    <row r="570" spans="1:21" ht="15.75" thickBo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38"/>
    </row>
    <row r="571" spans="1:21" ht="15.75" thickBo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38"/>
    </row>
    <row r="572" spans="1:21" ht="15.75" thickBo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38"/>
    </row>
    <row r="573" spans="1:21" ht="15.75" thickBo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38"/>
    </row>
    <row r="574" spans="1:21" ht="15.75" thickBo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38"/>
    </row>
    <row r="575" spans="1:21" ht="15.75" thickBo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38"/>
    </row>
    <row r="576" spans="1:21" ht="15.75" thickBo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38"/>
    </row>
    <row r="577" spans="1:21" ht="15.75" thickBo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38"/>
    </row>
    <row r="578" spans="1:21" ht="15.75" thickBo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38"/>
    </row>
    <row r="579" spans="1:21" ht="15.75" thickBo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38"/>
    </row>
    <row r="580" spans="1:21" ht="15.75" thickBo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38"/>
    </row>
    <row r="581" spans="1:21" ht="15.75" thickBo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38"/>
    </row>
    <row r="582" spans="1:21" ht="15.75" thickBo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38"/>
    </row>
    <row r="583" spans="1:21" ht="15.75" thickBo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38"/>
    </row>
    <row r="584" spans="1:21" ht="15.75" thickBo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38"/>
    </row>
    <row r="585" spans="1:21" ht="15.75" thickBo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38"/>
    </row>
    <row r="586" spans="1:21" ht="15.75" thickBo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38"/>
    </row>
    <row r="587" spans="1:21" ht="15.75" thickBo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38"/>
    </row>
    <row r="588" spans="1:21" ht="15.75" thickBo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38"/>
    </row>
    <row r="589" spans="1:21" ht="15.75" thickBo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38"/>
    </row>
    <row r="590" spans="1:21" ht="15.75" thickBo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38"/>
    </row>
    <row r="591" spans="1:21" ht="15.75" thickBo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38"/>
    </row>
    <row r="592" spans="1:21" ht="15.75" thickBo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38"/>
    </row>
    <row r="593" spans="1:21" ht="15.75" thickBo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38"/>
    </row>
    <row r="594" spans="1:21" ht="15.75" thickBo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38"/>
    </row>
    <row r="595" spans="1:21" ht="15.75" thickBo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38"/>
    </row>
    <row r="596" spans="1:21" ht="15.75" thickBo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38"/>
    </row>
    <row r="597" spans="1:21" ht="15.75" thickBo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38"/>
    </row>
    <row r="598" spans="1:21" ht="15.75" thickBo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38"/>
    </row>
    <row r="599" spans="1:21" ht="15.75" thickBo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38"/>
    </row>
    <row r="600" spans="1:21" ht="15.75" thickBo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38"/>
    </row>
    <row r="601" spans="1:21" ht="15.75" thickBo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38"/>
    </row>
    <row r="602" spans="1:21" ht="15.75" thickBo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38"/>
    </row>
    <row r="603" spans="1:21" ht="15.75" thickBo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38"/>
    </row>
    <row r="604" spans="1:21" ht="15.75" thickBo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38"/>
    </row>
    <row r="605" spans="1:21" ht="15.75" thickBo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38"/>
    </row>
    <row r="606" spans="1:21" ht="15.75" thickBo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38"/>
    </row>
    <row r="607" spans="1:21" ht="15.75" thickBo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38"/>
    </row>
    <row r="608" spans="1:21" ht="15.75" thickBo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38"/>
    </row>
    <row r="609" spans="1:21" ht="15.75" thickBo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38"/>
    </row>
    <row r="610" spans="1:21" ht="15.75" thickBo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38"/>
    </row>
    <row r="611" spans="1:21" ht="15.75" thickBo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38"/>
    </row>
    <row r="612" spans="1:21" ht="15.75" thickBo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38"/>
    </row>
    <row r="613" spans="1:21" ht="15.75" thickBo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38"/>
    </row>
    <row r="614" spans="1:21" ht="15.75" thickBo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38"/>
    </row>
    <row r="615" spans="1:21" ht="15.75" thickBo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38"/>
    </row>
    <row r="616" spans="1:21" ht="15.75" thickBo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38"/>
    </row>
    <row r="617" spans="1:21" ht="15.75" thickBo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38"/>
    </row>
    <row r="618" spans="1:21" ht="15.75" thickBo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38"/>
    </row>
    <row r="619" spans="1:21" ht="15.75" thickBo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38"/>
    </row>
    <row r="620" spans="1:21" ht="15.75" thickBo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38"/>
    </row>
    <row r="621" spans="1:21" ht="15.75" thickBo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38"/>
    </row>
    <row r="622" spans="1:21" ht="15.75" thickBo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38"/>
    </row>
    <row r="623" spans="1:21" ht="15.75" thickBo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38"/>
    </row>
    <row r="624" spans="1:21" ht="15.75" thickBo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38"/>
    </row>
    <row r="625" spans="1:21" ht="15.75" thickBo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38"/>
    </row>
    <row r="626" spans="1:21" ht="15.75" thickBo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38"/>
    </row>
    <row r="627" spans="1:21" ht="15.75" thickBo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38"/>
    </row>
    <row r="628" spans="1:21" ht="15.75" thickBo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38"/>
    </row>
    <row r="629" spans="1:21" ht="15.75" thickBo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38"/>
    </row>
    <row r="630" spans="1:21" ht="15.75" thickBo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38"/>
    </row>
    <row r="631" spans="1:21" ht="15.75" thickBo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38"/>
    </row>
    <row r="632" spans="1:21" ht="15.75" thickBo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38"/>
    </row>
    <row r="633" spans="1:21" ht="15.75" thickBo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38"/>
    </row>
    <row r="634" spans="1:21" ht="15.75" thickBo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38"/>
    </row>
    <row r="635" spans="1:21" ht="15.75" thickBo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38"/>
    </row>
    <row r="636" spans="1:21" ht="15.75" thickBo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38"/>
    </row>
    <row r="637" spans="1:21" ht="15.75" thickBo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38"/>
    </row>
    <row r="638" spans="1:21" ht="15.75" thickBo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38"/>
    </row>
    <row r="639" spans="1:21" ht="15.75" thickBo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38"/>
    </row>
    <row r="640" spans="1:21" ht="15.75" thickBo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38"/>
    </row>
    <row r="641" spans="1:21" ht="15.75" thickBo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38"/>
    </row>
    <row r="642" spans="1:21" ht="15.75" thickBo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38"/>
    </row>
    <row r="643" spans="1:21" ht="15.75" thickBo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38"/>
    </row>
    <row r="644" spans="1:21" ht="15.75" thickBo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38"/>
    </row>
    <row r="645" spans="1:21" ht="15.75" thickBo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38"/>
    </row>
    <row r="646" spans="1:21" ht="15.75" thickBo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38"/>
    </row>
    <row r="647" spans="1:21" ht="15.75" thickBo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38"/>
    </row>
    <row r="648" spans="1:21" ht="15.75" thickBo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38"/>
    </row>
    <row r="649" spans="1:21" ht="15.75" thickBo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38"/>
    </row>
    <row r="650" spans="1:21" ht="15.75" thickBo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38"/>
    </row>
    <row r="651" spans="1:21" ht="15.75" thickBo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38"/>
    </row>
    <row r="652" spans="1:21" ht="15.75" thickBo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38"/>
    </row>
    <row r="653" spans="1:21" ht="15.75" thickBo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38"/>
    </row>
    <row r="654" spans="1:21" ht="15.75" thickBo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38"/>
    </row>
    <row r="655" spans="1:21" ht="15.75" thickBo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38"/>
    </row>
    <row r="656" spans="1:21" ht="15.75" thickBo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38"/>
    </row>
    <row r="657" spans="1:21" ht="15.75" thickBo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38"/>
    </row>
    <row r="658" spans="1:21" ht="15.75" thickBo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38"/>
    </row>
    <row r="659" spans="1:21" ht="15.75" thickBo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38"/>
    </row>
    <row r="660" spans="1:21" ht="15.75" thickBo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38"/>
    </row>
    <row r="661" spans="1:21" ht="15.75" thickBo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38"/>
    </row>
    <row r="662" spans="1:21" ht="15.75" thickBo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38"/>
    </row>
    <row r="663" spans="1:21" ht="15.75" thickBo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38"/>
    </row>
    <row r="664" spans="1:21" ht="15.75" thickBo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38"/>
    </row>
    <row r="665" spans="1:21" ht="15.75" thickBo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38"/>
    </row>
    <row r="666" spans="1:21" ht="15.75" thickBo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38"/>
    </row>
    <row r="667" spans="1:21" ht="15.75" thickBo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38"/>
    </row>
    <row r="668" spans="1:21" ht="15.75" thickBo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38"/>
    </row>
    <row r="669" spans="1:21" ht="15.75" thickBo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38"/>
    </row>
    <row r="670" spans="1:21" ht="15.75" thickBo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38"/>
    </row>
    <row r="671" spans="1:21" ht="15.75" thickBo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38"/>
    </row>
    <row r="672" spans="1:21" ht="15.75" thickBo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38"/>
    </row>
    <row r="673" spans="1:21" ht="15.75" thickBo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38"/>
    </row>
    <row r="674" spans="1:21" ht="15.75" thickBo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38"/>
    </row>
    <row r="675" spans="1:21" ht="15.75" thickBo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38"/>
    </row>
    <row r="676" spans="1:21" ht="15.75" thickBo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38"/>
    </row>
    <row r="677" spans="1:21" ht="15.75" thickBo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38"/>
    </row>
    <row r="678" spans="1:21" ht="15.75" thickBo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38"/>
    </row>
    <row r="679" spans="1:21" ht="15.75" thickBo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38"/>
    </row>
    <row r="680" spans="1:21" ht="15.75" thickBo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38"/>
    </row>
    <row r="681" spans="1:21" ht="15.75" thickBo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38"/>
    </row>
    <row r="682" spans="1:21" ht="15.75" thickBo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38"/>
    </row>
    <row r="683" spans="1:21" ht="15.75" thickBo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38"/>
    </row>
    <row r="684" spans="1:21" ht="15.75" thickBo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38"/>
    </row>
    <row r="685" spans="1:21" ht="15.75" thickBo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38"/>
    </row>
    <row r="686" spans="1:21" ht="15.75" thickBo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38"/>
    </row>
    <row r="687" spans="1:21" ht="15.75" thickBo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38"/>
    </row>
    <row r="688" spans="1:21" ht="15.75" thickBo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38"/>
    </row>
    <row r="689" spans="1:21" ht="15.75" thickBo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38"/>
    </row>
    <row r="690" spans="1:21" ht="15.75" thickBo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38"/>
    </row>
    <row r="691" spans="1:21" ht="15.75" thickBo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38"/>
    </row>
    <row r="692" spans="1:21" ht="15.75" thickBo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38"/>
    </row>
    <row r="693" spans="1:21" ht="15.75" thickBo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38"/>
    </row>
    <row r="694" spans="1:21" ht="15.75" thickBo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38"/>
    </row>
    <row r="695" spans="1:21" ht="15.75" thickBo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38"/>
    </row>
    <row r="696" spans="1:21" ht="15.75" thickBo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38"/>
    </row>
    <row r="697" spans="1:21" ht="15.75" thickBo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38"/>
    </row>
    <row r="698" spans="1:21" ht="15.75" thickBo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38"/>
    </row>
    <row r="699" spans="1:21" ht="15.75" thickBo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38"/>
    </row>
    <row r="700" spans="1:21" ht="15.75" thickBo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38"/>
    </row>
    <row r="701" spans="1:21" ht="15.75" thickBo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38"/>
    </row>
    <row r="702" spans="1:21" ht="15.75" thickBo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38"/>
    </row>
    <row r="703" spans="1:21" ht="15.75" thickBo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38"/>
    </row>
    <row r="704" spans="1:21" ht="15.75" thickBo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38"/>
    </row>
    <row r="705" spans="1:21" ht="15.75" thickBo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38"/>
    </row>
    <row r="706" spans="1:21" ht="15.75" thickBo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38"/>
    </row>
    <row r="707" spans="1:21" ht="15.75" thickBo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38"/>
    </row>
    <row r="708" spans="1:21" ht="15.75" thickBo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38"/>
    </row>
    <row r="709" spans="1:21" ht="15.75" thickBo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38"/>
    </row>
    <row r="710" spans="1:21" ht="15.75" thickBo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38"/>
    </row>
    <row r="711" spans="1:21" ht="15.75" thickBo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38"/>
    </row>
    <row r="712" spans="1:21" ht="15.75" thickBo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38"/>
    </row>
    <row r="713" spans="1:21" ht="15.75" thickBo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38"/>
    </row>
    <row r="714" spans="1:21" ht="15.75" thickBo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38"/>
    </row>
    <row r="715" spans="1:21" ht="15.75" thickBo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38"/>
    </row>
    <row r="716" spans="1:21" ht="15.75" thickBo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38"/>
    </row>
    <row r="717" spans="1:21" ht="15.75" thickBo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38"/>
    </row>
    <row r="718" spans="1:21" ht="15.75" thickBo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38"/>
    </row>
    <row r="719" spans="1:21" ht="15.75" thickBo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38"/>
    </row>
    <row r="720" spans="1:21" ht="15.75" thickBo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38"/>
    </row>
    <row r="721" spans="1:21" ht="15.75" thickBo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38"/>
    </row>
    <row r="722" spans="1:21" ht="15.75" thickBo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38"/>
    </row>
    <row r="723" spans="1:21" ht="15.75" thickBo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38"/>
    </row>
    <row r="724" spans="1:21" ht="15.75" thickBo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38"/>
    </row>
    <row r="725" spans="1:21" ht="15.75" thickBo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38"/>
    </row>
    <row r="726" spans="1:21" ht="15.75" thickBo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38"/>
    </row>
    <row r="727" spans="1:21" ht="15.75" thickBo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38"/>
    </row>
    <row r="728" spans="1:21" ht="15.75" thickBo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38"/>
    </row>
    <row r="729" spans="1:21" ht="15.75" thickBo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38"/>
    </row>
    <row r="730" spans="1:21" ht="15.75" thickBo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38"/>
    </row>
    <row r="731" spans="1:21" ht="15.75" thickBo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38"/>
    </row>
    <row r="732" spans="1:21" ht="15.75" thickBo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38"/>
    </row>
    <row r="733" spans="1:21" ht="15.75" thickBo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38"/>
    </row>
    <row r="734" spans="1:21" ht="15.75" thickBo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38"/>
    </row>
    <row r="735" spans="1:21" ht="15.75" thickBo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38"/>
    </row>
    <row r="736" spans="1:21" ht="15.75" thickBo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38"/>
    </row>
    <row r="737" spans="1:21" ht="15.75" thickBo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38"/>
    </row>
    <row r="738" spans="1:21" ht="15.75" thickBo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38"/>
    </row>
    <row r="739" spans="1:21" ht="15.75" thickBo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38"/>
    </row>
    <row r="740" spans="1:21" ht="15.75" thickBo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38"/>
    </row>
    <row r="741" spans="1:21" ht="15.75" thickBo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38"/>
    </row>
    <row r="742" spans="1:21" ht="15.75" thickBo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38"/>
    </row>
    <row r="743" spans="1:21" ht="15.75" thickBo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38"/>
    </row>
    <row r="744" spans="1:21" ht="15.75" thickBo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38"/>
    </row>
    <row r="745" spans="1:21" ht="15.75" thickBo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38"/>
    </row>
    <row r="746" spans="1:21" ht="15.75" thickBo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38"/>
    </row>
    <row r="747" spans="1:21" ht="15.75" thickBo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38"/>
    </row>
    <row r="748" spans="1:21" ht="15.75" thickBo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38"/>
    </row>
    <row r="749" spans="1:21" ht="15.75" thickBo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38"/>
    </row>
    <row r="750" spans="1:21" ht="15.75" thickBo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38"/>
    </row>
    <row r="751" spans="1:21" ht="15.75" thickBo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38"/>
    </row>
    <row r="752" spans="1:21" ht="15.75" thickBo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38"/>
    </row>
    <row r="753" spans="1:21" ht="15.75" thickBo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38"/>
    </row>
    <row r="754" spans="1:21" ht="15.75" thickBo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38"/>
    </row>
    <row r="755" spans="1:21" ht="15.75" thickBo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38"/>
    </row>
    <row r="756" spans="1:21" ht="15.75" thickBo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38"/>
    </row>
    <row r="757" spans="1:21" ht="15.75" thickBo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38"/>
    </row>
    <row r="758" spans="1:21" ht="15.75" thickBo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38"/>
    </row>
    <row r="759" spans="1:21" ht="15.75" thickBo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38"/>
    </row>
    <row r="760" spans="1:21" ht="15.75" thickBo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38"/>
    </row>
    <row r="761" spans="1:21" ht="15.75" thickBo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38"/>
    </row>
    <row r="762" spans="1:21" ht="15.75" thickBo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38"/>
    </row>
    <row r="763" spans="1:21" ht="15.75" thickBo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38"/>
    </row>
    <row r="764" spans="1:21" ht="15.75" thickBo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38"/>
    </row>
    <row r="765" spans="1:21" ht="15.75" thickBo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38"/>
    </row>
    <row r="766" spans="1:21" ht="15.75" thickBo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38"/>
    </row>
    <row r="767" spans="1:21" ht="15.75" thickBo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38"/>
    </row>
    <row r="768" spans="1:21" ht="15.75" thickBo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38"/>
    </row>
    <row r="769" spans="1:21" ht="15.75" thickBo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38"/>
    </row>
    <row r="770" spans="1:21" ht="15.75" thickBo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38"/>
    </row>
    <row r="771" spans="1:21" ht="15.75" thickBo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38"/>
    </row>
    <row r="772" spans="1:21" ht="15.75" thickBo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38"/>
    </row>
    <row r="773" spans="1:21" ht="15.75" thickBo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38"/>
    </row>
    <row r="774" spans="1:21" ht="15.75" thickBo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38"/>
    </row>
    <row r="775" spans="1:21" ht="15.75" thickBo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38"/>
    </row>
    <row r="776" spans="1:21" ht="15.75" thickBo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38"/>
    </row>
    <row r="777" spans="1:21" ht="15.75" thickBo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38"/>
    </row>
    <row r="778" spans="1:21" ht="15.75" thickBo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38"/>
    </row>
    <row r="779" spans="1:21" ht="15.75" thickBo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38"/>
    </row>
    <row r="780" spans="1:21" ht="15.75" thickBo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38"/>
    </row>
    <row r="781" spans="1:21" ht="15.75" thickBo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38"/>
    </row>
    <row r="782" spans="1:21" ht="15.75" thickBo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38"/>
    </row>
    <row r="783" spans="1:21" ht="15.75" thickBo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38"/>
    </row>
    <row r="784" spans="1:21" ht="15.75" thickBo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38"/>
    </row>
    <row r="785" spans="1:21" ht="15.75" thickBo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38"/>
    </row>
    <row r="786" spans="1:21" ht="15.75" thickBo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38"/>
    </row>
    <row r="787" spans="1:21" ht="15.75" thickBo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38"/>
    </row>
    <row r="788" spans="1:21" ht="15.75" thickBo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38"/>
    </row>
    <row r="789" spans="1:21" ht="15.75" thickBo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38"/>
    </row>
    <row r="790" spans="1:21" ht="15.75" thickBo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38"/>
    </row>
    <row r="791" spans="1:21" ht="15.75" thickBo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38"/>
    </row>
    <row r="792" spans="1:21" ht="15.75" thickBo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38"/>
    </row>
    <row r="793" spans="1:21" ht="15.75" thickBo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38"/>
    </row>
    <row r="794" spans="1:21" ht="15.75" thickBo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38"/>
    </row>
    <row r="795" spans="1:21" ht="15.75" thickBo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38"/>
    </row>
    <row r="796" spans="1:21" ht="15.75" thickBo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38"/>
    </row>
    <row r="797" spans="1:21" ht="15.75" thickBo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38"/>
    </row>
    <row r="798" spans="1:21" ht="15.75" thickBo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38"/>
    </row>
    <row r="799" spans="1:21" ht="15.75" thickBo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38"/>
    </row>
    <row r="800" spans="1:21" ht="15.75" thickBo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38"/>
    </row>
    <row r="801" spans="1:21" ht="15.75" thickBo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38"/>
    </row>
    <row r="802" spans="1:21" ht="15.75" thickBo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38"/>
    </row>
    <row r="803" spans="1:21" ht="15.75" thickBo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38"/>
    </row>
    <row r="804" spans="1:21" ht="15.75" thickBo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38"/>
    </row>
    <row r="805" spans="1:21" ht="15.75" thickBo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38"/>
    </row>
    <row r="806" spans="1:21" ht="15.75" thickBo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38"/>
    </row>
    <row r="807" spans="1:21" ht="15.75" thickBo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38"/>
    </row>
    <row r="808" spans="1:21" ht="15.75" thickBo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38"/>
    </row>
    <row r="809" spans="1:21" ht="15.75" thickBo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38"/>
    </row>
    <row r="810" spans="1:21" ht="15.75" thickBo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38"/>
    </row>
    <row r="811" spans="1:21" ht="15.75" thickBo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38"/>
    </row>
    <row r="812" spans="1:21" ht="15.75" thickBo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38"/>
    </row>
    <row r="813" spans="1:21" ht="15.75" thickBo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38"/>
    </row>
    <row r="814" spans="1:21" ht="15.75" thickBo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38"/>
    </row>
    <row r="815" spans="1:21" ht="15.75" thickBo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38"/>
    </row>
    <row r="816" spans="1:21" ht="15.75" thickBo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38"/>
    </row>
    <row r="817" spans="1:21" ht="15.75" thickBo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38"/>
    </row>
    <row r="818" spans="1:21" ht="15.75" thickBo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38"/>
    </row>
    <row r="819" spans="1:21" ht="15.75" thickBo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38"/>
    </row>
    <row r="820" spans="1:21" ht="15.75" thickBo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38"/>
    </row>
    <row r="821" spans="1:21" ht="15.75" thickBo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38"/>
    </row>
    <row r="822" spans="1:21" ht="15.75" thickBo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38"/>
    </row>
    <row r="823" spans="1:21" ht="15.75" thickBo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38"/>
    </row>
    <row r="824" spans="1:21" ht="15.75" thickBo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38"/>
    </row>
    <row r="825" spans="1:21" ht="15.75" thickBo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38"/>
    </row>
    <row r="826" spans="1:21" ht="15.75" thickBo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38"/>
    </row>
    <row r="827" spans="1:21" ht="15.75" thickBo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38"/>
    </row>
    <row r="828" spans="1:21" ht="15.75" thickBo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38"/>
    </row>
    <row r="829" spans="1:21" ht="15.75" thickBo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38"/>
    </row>
    <row r="830" spans="1:21" ht="15.75" thickBo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38"/>
    </row>
    <row r="831" spans="1:21" ht="15.75" thickBo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38"/>
    </row>
    <row r="832" spans="1:21" ht="15.75" thickBo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38"/>
    </row>
    <row r="833" spans="1:21" ht="15.75" thickBo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38"/>
    </row>
    <row r="834" spans="1:21" ht="15.75" thickBo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38"/>
    </row>
    <row r="835" spans="1:21" ht="15.75" thickBo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38"/>
    </row>
    <row r="836" spans="1:21" ht="15.75" thickBo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38"/>
    </row>
    <row r="837" spans="1:21" ht="15.75" thickBo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38"/>
    </row>
    <row r="838" spans="1:21" ht="15.75" thickBo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38"/>
    </row>
    <row r="839" spans="1:21" ht="15.75" thickBo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38"/>
    </row>
    <row r="840" spans="1:21" ht="15.75" thickBo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38"/>
    </row>
    <row r="841" spans="1:21" ht="15.75" thickBo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38"/>
    </row>
    <row r="842" spans="1:21" ht="15.75" thickBo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38"/>
    </row>
    <row r="843" spans="1:21" ht="15.75" thickBo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38"/>
    </row>
    <row r="844" spans="1:21" ht="15.75" thickBo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38"/>
    </row>
    <row r="845" spans="1:21" ht="15.75" thickBo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38"/>
    </row>
    <row r="846" spans="1:21" ht="15.75" thickBo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38"/>
    </row>
    <row r="847" spans="1:21" ht="15.75" thickBo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38"/>
    </row>
    <row r="848" spans="1:21" ht="15.75" thickBo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38"/>
    </row>
    <row r="849" spans="1:21" ht="15.75" thickBo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38"/>
    </row>
    <row r="850" spans="1:21" ht="15.75" thickBo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38"/>
    </row>
    <row r="851" spans="1:21" ht="15.75" thickBo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38"/>
    </row>
    <row r="852" spans="1:21" ht="15.75" thickBo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38"/>
    </row>
    <row r="853" spans="1:21" ht="15.75" thickBo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38"/>
    </row>
    <row r="854" spans="1:21" ht="15.75" thickBo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38"/>
    </row>
    <row r="855" spans="1:21" ht="15.75" thickBo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38"/>
    </row>
    <row r="856" spans="1:21" ht="15.75" thickBo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38"/>
    </row>
    <row r="857" spans="1:21" ht="15.75" thickBo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38"/>
    </row>
    <row r="858" spans="1:21" ht="15.75" thickBo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38"/>
    </row>
    <row r="859" spans="1:21" ht="15.75" thickBo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38"/>
    </row>
    <row r="860" spans="1:21" ht="15.75" thickBo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38"/>
    </row>
    <row r="861" spans="1:21" ht="15.75" thickBo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38"/>
    </row>
    <row r="862" spans="1:21" ht="15.75" thickBo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38"/>
    </row>
    <row r="863" spans="1:21" ht="15.75" thickBo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38"/>
    </row>
    <row r="864" spans="1:21" ht="15.75" thickBo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38"/>
    </row>
    <row r="865" spans="1:21" ht="15.75" thickBo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38"/>
    </row>
    <row r="866" spans="1:21" ht="15.75" thickBo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38"/>
    </row>
    <row r="867" spans="1:21" ht="15.75" thickBo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38"/>
    </row>
    <row r="868" spans="1:21" ht="15.75" thickBo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38"/>
    </row>
    <row r="869" spans="1:21" ht="15.75" thickBo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38"/>
    </row>
    <row r="870" spans="1:21" ht="15.75" thickBo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38"/>
    </row>
    <row r="871" spans="1:21" ht="15.75" thickBo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38"/>
    </row>
    <row r="872" spans="1:21" ht="15.75" thickBo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38"/>
    </row>
    <row r="873" spans="1:21" ht="15.75" thickBo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38"/>
    </row>
    <row r="874" spans="1:21" ht="15.75" thickBo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38"/>
    </row>
    <row r="875" spans="1:21" ht="15.75" thickBo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38"/>
    </row>
    <row r="876" spans="1:21" ht="15.75" thickBo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38"/>
    </row>
    <row r="877" spans="1:21" ht="15.75" thickBo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38"/>
    </row>
    <row r="878" spans="1:21" ht="15.75" thickBo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38"/>
    </row>
    <row r="879" spans="1:21" ht="15.75" thickBo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38"/>
    </row>
    <row r="880" spans="1:21" ht="15.75" thickBo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38"/>
    </row>
    <row r="881" spans="1:21" ht="15.75" thickBo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38"/>
    </row>
    <row r="882" spans="1:21" ht="15.75" thickBo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38"/>
    </row>
    <row r="883" spans="1:21" ht="15.75" thickBo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38"/>
    </row>
    <row r="884" spans="1:21" ht="15.75" thickBo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38"/>
    </row>
    <row r="885" spans="1:21" ht="15.75" thickBo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38"/>
    </row>
    <row r="886" spans="1:21" ht="15.75" thickBo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38"/>
    </row>
    <row r="887" spans="1:21" ht="15.75" thickBo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38"/>
    </row>
    <row r="888" spans="1:21" ht="15.75" thickBo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38"/>
    </row>
    <row r="889" spans="1:21" ht="15.75" thickBo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38"/>
    </row>
    <row r="890" spans="1:21" ht="15.75" thickBo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38"/>
    </row>
    <row r="891" spans="1:21" ht="15.75" thickBo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38"/>
    </row>
    <row r="892" spans="1:21" ht="15.75" thickBo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38"/>
    </row>
    <row r="893" spans="1:21" ht="15.75" thickBo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38"/>
    </row>
    <row r="894" spans="1:21" ht="15.75" thickBo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38"/>
    </row>
    <row r="895" spans="1:21" ht="15.75" thickBo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38"/>
    </row>
    <row r="896" spans="1:21" ht="15.75" thickBo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38"/>
    </row>
    <row r="897" spans="1:21" ht="15.75" thickBo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38"/>
    </row>
    <row r="898" spans="1:21" ht="15.75" thickBo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38"/>
    </row>
    <row r="899" spans="1:21" ht="15.75" thickBo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38"/>
    </row>
    <row r="900" spans="1:21" ht="15.75" thickBo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38"/>
    </row>
    <row r="901" spans="1:21" ht="15.75" thickBo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38"/>
    </row>
    <row r="902" spans="1:21" ht="15.75" thickBo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38"/>
    </row>
    <row r="903" spans="1:21" ht="15.75" thickBo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38"/>
    </row>
    <row r="904" spans="1:21" ht="15.75" thickBo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38"/>
    </row>
    <row r="905" spans="1:21" ht="15.75" thickBo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38"/>
    </row>
    <row r="906" spans="1:21" ht="15.75" thickBo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38"/>
    </row>
    <row r="907" spans="1:21" ht="15.75" thickBo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38"/>
    </row>
    <row r="908" spans="1:21" ht="15.75" thickBo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38"/>
    </row>
    <row r="909" spans="1:21" ht="15.75" thickBo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38"/>
    </row>
    <row r="910" spans="1:21" ht="15.75" thickBo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38"/>
    </row>
    <row r="911" spans="1:21" ht="15.75" thickBo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38"/>
    </row>
    <row r="912" spans="1:21" ht="15.75" thickBo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38"/>
    </row>
    <row r="913" spans="1:21" ht="15.75" thickBo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38"/>
    </row>
    <row r="914" spans="1:21" ht="15.75" thickBo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38"/>
    </row>
    <row r="915" spans="1:21" ht="15.75" thickBo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38"/>
    </row>
    <row r="916" spans="1:21" ht="15.75" thickBo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38"/>
    </row>
    <row r="917" spans="1:21" ht="15.75" thickBo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38"/>
    </row>
    <row r="918" spans="1:21" ht="15.75" thickBo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38"/>
    </row>
    <row r="919" spans="1:21" ht="15.75" thickBo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38"/>
    </row>
    <row r="920" spans="1:21" ht="15.75" thickBo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38"/>
    </row>
    <row r="921" spans="1:21" ht="15.75" thickBo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38"/>
    </row>
    <row r="922" spans="1:21" ht="15.75" thickBo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38"/>
    </row>
    <row r="923" spans="1:21" ht="15.75" thickBo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38"/>
    </row>
    <row r="924" spans="1:21" ht="15.75" thickBo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38"/>
    </row>
    <row r="925" spans="1:21" ht="15.75" thickBo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38"/>
    </row>
    <row r="926" spans="1:21" ht="15.75" thickBo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38"/>
    </row>
    <row r="927" spans="1:21" ht="15.75" thickBo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38"/>
    </row>
    <row r="928" spans="1:21" ht="15.75" thickBo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38"/>
    </row>
    <row r="929" spans="1:21" ht="15.75" thickBo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38"/>
    </row>
    <row r="930" spans="1:21" ht="15.75" thickBo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38"/>
    </row>
    <row r="931" spans="1:21" ht="15.75" thickBo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38"/>
    </row>
    <row r="932" spans="1:21" ht="15.75" thickBo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38"/>
    </row>
    <row r="933" spans="1:21" ht="15.75" thickBo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38"/>
    </row>
    <row r="934" spans="1:21" ht="15.75" thickBo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38"/>
    </row>
    <row r="935" spans="1:21" ht="15.75" thickBo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38"/>
    </row>
    <row r="936" spans="1:21" ht="15.75" thickBo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38"/>
    </row>
    <row r="937" spans="1:21" ht="15.75" thickBo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38"/>
    </row>
    <row r="938" spans="1:21" ht="15.75" thickBo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38"/>
    </row>
    <row r="939" spans="1:21" ht="15.75" thickBo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38"/>
    </row>
    <row r="940" spans="1:21" ht="15.75" thickBo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38"/>
    </row>
    <row r="941" spans="1:21" ht="15.75" thickBo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38"/>
    </row>
    <row r="942" spans="1:21" ht="15.75" thickBo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38"/>
    </row>
    <row r="943" spans="1:21" ht="15.75" thickBo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38"/>
    </row>
    <row r="944" spans="1:21" ht="15.75" thickBo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38"/>
    </row>
    <row r="945" spans="1:21" ht="15.75" thickBo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38"/>
    </row>
    <row r="946" spans="1:21" ht="15.75" thickBo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38"/>
    </row>
    <row r="947" spans="1:21" ht="15.75" thickBo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38"/>
    </row>
    <row r="948" spans="1:21" ht="15.75" thickBo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38"/>
    </row>
    <row r="949" spans="1:21" ht="15.75" thickBo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38"/>
    </row>
    <row r="950" spans="1:21" ht="15.75" thickBo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38"/>
    </row>
    <row r="951" spans="1:21" ht="15.75" thickBo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38"/>
    </row>
    <row r="952" spans="1:21" ht="15.75" thickBo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38"/>
    </row>
    <row r="953" spans="1:21" ht="15.75" thickBo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38"/>
    </row>
    <row r="954" spans="1:21" ht="15.75" thickBo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38"/>
    </row>
    <row r="955" spans="1:21" ht="15.75" thickBo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38"/>
    </row>
    <row r="956" spans="1:21" ht="15.75" thickBo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38"/>
    </row>
    <row r="957" spans="1:21" ht="15.75" thickBo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38"/>
    </row>
    <row r="958" spans="1:21" ht="15.75" thickBo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38"/>
    </row>
    <row r="959" spans="1:21" ht="15.75" thickBo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38"/>
    </row>
    <row r="960" spans="1:21" ht="15.75" thickBo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38"/>
    </row>
    <row r="961" spans="1:21" ht="15.75" thickBo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38"/>
    </row>
    <row r="962" spans="1:21" ht="15.75" thickBo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38"/>
    </row>
    <row r="963" spans="1:21" ht="15.75" thickBo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38"/>
    </row>
    <row r="964" spans="1:21" ht="15.75" thickBo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38"/>
    </row>
    <row r="965" spans="1:21" ht="15.75" thickBo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38"/>
    </row>
    <row r="966" spans="1:21" ht="15.75" thickBo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38"/>
    </row>
    <row r="967" spans="1:21" ht="15.75" thickBo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38"/>
    </row>
    <row r="968" spans="1:21" ht="15.75" thickBo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38"/>
    </row>
    <row r="969" spans="1:21" ht="15.75" thickBo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38"/>
    </row>
    <row r="970" spans="1:21" ht="15.75" thickBo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38"/>
    </row>
    <row r="971" spans="1:21" ht="15.75" thickBo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38"/>
    </row>
    <row r="972" spans="1:21" ht="15.75" thickBo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38"/>
    </row>
    <row r="973" spans="1:21" ht="15.75" thickBo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38"/>
    </row>
    <row r="974" spans="1:21" ht="15.75" thickBo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38"/>
    </row>
    <row r="975" spans="1:21" ht="15.75" thickBo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38"/>
    </row>
    <row r="976" spans="1:21" ht="15.75" thickBo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38"/>
    </row>
    <row r="977" spans="1:21" ht="15.75" thickBo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38"/>
    </row>
    <row r="978" spans="1:21" ht="15.75" thickBo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38"/>
    </row>
    <row r="979" spans="1:21" ht="15.75" thickBo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38"/>
    </row>
    <row r="980" spans="1:21" ht="15.75" thickBo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38"/>
    </row>
    <row r="981" spans="1:21" ht="15.75" thickBo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38"/>
    </row>
    <row r="982" spans="1:21" ht="15.75" thickBo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38"/>
    </row>
    <row r="983" spans="1:21" ht="15.75" thickBo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38"/>
    </row>
    <row r="984" spans="1:21" ht="15.75" thickBo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38"/>
    </row>
    <row r="985" spans="1:21" ht="15.75" thickBo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38"/>
    </row>
    <row r="986" spans="1:21" ht="15.75" thickBo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38"/>
    </row>
    <row r="987" spans="1:21" ht="15.75" thickBo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38"/>
    </row>
    <row r="988" spans="1:21" ht="15.75" thickBo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38"/>
    </row>
    <row r="989" spans="1:21" ht="15.75" thickBo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38"/>
    </row>
    <row r="990" spans="1:21" ht="15.75" thickBo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38"/>
    </row>
    <row r="991" spans="1:21" ht="15.75" thickBo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38"/>
    </row>
    <row r="992" spans="1:21" ht="15.75" thickBo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38"/>
    </row>
    <row r="993" spans="1:21" ht="15.75" thickBo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38"/>
    </row>
    <row r="994" spans="1:21" ht="15.75" thickBo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38"/>
    </row>
    <row r="995" spans="1:21" ht="15.75" thickBo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38"/>
    </row>
    <row r="996" spans="1:21" ht="15.75" thickBo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38"/>
    </row>
    <row r="997" spans="1:21" ht="15.75" thickBo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38"/>
    </row>
    <row r="998" spans="1:21" ht="15.75" thickBo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38"/>
    </row>
    <row r="999" spans="1:21" ht="15.75" thickBo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38"/>
    </row>
  </sheetData>
  <autoFilter ref="A1:AY101">
    <filterColumn colId="11"/>
    <filterColumn colId="12"/>
    <filterColumn colId="15"/>
    <sortState ref="A2:AY101">
      <sortCondition ref="B1:B101"/>
    </sortState>
  </autoFilter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999"/>
  <sheetViews>
    <sheetView workbookViewId="0">
      <pane xSplit="11" ySplit="1" topLeftCell="L66" activePane="bottomRight" state="frozenSplit"/>
      <selection pane="topRight" activeCell="O16" sqref="O16"/>
      <selection pane="bottomLeft" activeCell="A35" sqref="A35"/>
      <selection pane="bottomRight" activeCell="E72" sqref="E72"/>
    </sheetView>
  </sheetViews>
  <sheetFormatPr defaultRowHeight="15"/>
  <cols>
    <col min="1" max="1" width="10.140625" bestFit="1" customWidth="1"/>
    <col min="2" max="2" width="14.5703125" bestFit="1" customWidth="1"/>
    <col min="5" max="5" width="9.28515625" bestFit="1" customWidth="1"/>
    <col min="18" max="19" width="9.140625" style="36"/>
    <col min="20" max="20" width="12" style="36" bestFit="1" customWidth="1"/>
    <col min="21" max="21" width="11.7109375" style="36" bestFit="1" customWidth="1"/>
    <col min="29" max="29" width="12.42578125" bestFit="1" customWidth="1"/>
    <col min="30" max="30" width="10.140625" bestFit="1" customWidth="1"/>
    <col min="32" max="32" width="9.85546875" bestFit="1" customWidth="1"/>
    <col min="33" max="33" width="80.28515625" style="17" bestFit="1" customWidth="1"/>
  </cols>
  <sheetData>
    <row r="1" spans="1:48" s="15" customFormat="1" ht="27" thickBot="1">
      <c r="A1" s="11" t="s">
        <v>219</v>
      </c>
      <c r="B1" s="11" t="s">
        <v>218</v>
      </c>
      <c r="C1" s="11" t="s">
        <v>138</v>
      </c>
      <c r="D1" s="11" t="s">
        <v>139</v>
      </c>
      <c r="E1" s="11" t="s">
        <v>140</v>
      </c>
      <c r="F1" s="11" t="s">
        <v>16</v>
      </c>
      <c r="G1" s="11" t="s">
        <v>1</v>
      </c>
      <c r="H1" s="11" t="s">
        <v>141</v>
      </c>
      <c r="I1" s="11" t="s">
        <v>17</v>
      </c>
      <c r="J1" s="11" t="s">
        <v>18</v>
      </c>
      <c r="K1" s="11" t="s">
        <v>142</v>
      </c>
      <c r="L1" s="11" t="s">
        <v>143</v>
      </c>
      <c r="M1" s="11" t="s">
        <v>144</v>
      </c>
      <c r="N1" s="11" t="s">
        <v>16</v>
      </c>
      <c r="O1" s="11" t="s">
        <v>1</v>
      </c>
      <c r="P1" s="11" t="s">
        <v>17</v>
      </c>
      <c r="Q1" s="11" t="s">
        <v>18</v>
      </c>
      <c r="R1" s="34" t="s">
        <v>19</v>
      </c>
      <c r="S1" s="34" t="s">
        <v>2</v>
      </c>
      <c r="T1" s="34" t="s">
        <v>3</v>
      </c>
      <c r="U1" s="34" t="s">
        <v>25</v>
      </c>
      <c r="V1" s="14" t="s">
        <v>14</v>
      </c>
      <c r="W1" s="14" t="s">
        <v>12</v>
      </c>
      <c r="X1" s="14" t="s">
        <v>6</v>
      </c>
      <c r="Y1" s="14" t="s">
        <v>8</v>
      </c>
      <c r="Z1" s="14" t="s">
        <v>5</v>
      </c>
      <c r="AA1" s="14" t="s">
        <v>11</v>
      </c>
      <c r="AB1" s="14" t="s">
        <v>9</v>
      </c>
      <c r="AC1" s="14" t="s">
        <v>10</v>
      </c>
      <c r="AD1" s="14" t="s">
        <v>39</v>
      </c>
      <c r="AE1" s="14" t="s">
        <v>5</v>
      </c>
      <c r="AF1" s="14" t="s">
        <v>11</v>
      </c>
      <c r="AG1" s="16" t="s">
        <v>165</v>
      </c>
      <c r="AH1" s="13" t="s">
        <v>19</v>
      </c>
      <c r="AI1" s="14" t="s">
        <v>2</v>
      </c>
      <c r="AJ1" s="14" t="s">
        <v>3</v>
      </c>
      <c r="AK1" s="14" t="s">
        <v>25</v>
      </c>
      <c r="AL1" s="14" t="s">
        <v>12</v>
      </c>
      <c r="AM1" s="14" t="s">
        <v>6</v>
      </c>
      <c r="AN1" s="14" t="s">
        <v>8</v>
      </c>
      <c r="AO1" s="14" t="s">
        <v>5</v>
      </c>
      <c r="AP1" s="14" t="s">
        <v>11</v>
      </c>
      <c r="AQ1" s="14" t="s">
        <v>9</v>
      </c>
      <c r="AR1" s="14" t="s">
        <v>10</v>
      </c>
      <c r="AS1" s="14" t="s">
        <v>39</v>
      </c>
      <c r="AT1" s="14" t="s">
        <v>5</v>
      </c>
      <c r="AU1" s="14" t="s">
        <v>11</v>
      </c>
      <c r="AV1" s="14" t="s">
        <v>165</v>
      </c>
    </row>
    <row r="2" spans="1:48" s="32" customFormat="1" ht="15.75" thickBot="1">
      <c r="A2" s="52">
        <v>45583</v>
      </c>
      <c r="B2" s="30" t="s">
        <v>145</v>
      </c>
      <c r="C2" s="30">
        <v>1300</v>
      </c>
      <c r="D2" s="30">
        <v>5</v>
      </c>
      <c r="E2" s="30">
        <v>3</v>
      </c>
      <c r="F2" s="30">
        <v>505.05</v>
      </c>
      <c r="G2" s="30">
        <v>514.4</v>
      </c>
      <c r="H2" s="30">
        <v>523</v>
      </c>
      <c r="I2" s="30">
        <v>523.6</v>
      </c>
      <c r="J2" s="30">
        <v>532.4</v>
      </c>
      <c r="K2" s="30"/>
      <c r="L2" s="30">
        <v>526.45000000000005</v>
      </c>
      <c r="M2" s="30">
        <v>509.05</v>
      </c>
      <c r="N2" s="30"/>
      <c r="O2" s="30" t="s">
        <v>146</v>
      </c>
      <c r="P2" s="30" t="s">
        <v>146</v>
      </c>
      <c r="Q2" s="30"/>
      <c r="R2" s="54"/>
      <c r="S2" s="49"/>
      <c r="T2" s="48"/>
      <c r="U2" s="49"/>
      <c r="AB2">
        <f t="shared" ref="AB2:AB4" si="0">Y2*W2</f>
        <v>0</v>
      </c>
      <c r="AC2">
        <f t="shared" ref="AC2:AC4" si="1">IF(T2="TARGET",(Z2*W2)-AB2,(AA2*W2)-AB2)</f>
        <v>0</v>
      </c>
      <c r="AD2" s="2" t="e">
        <f t="shared" ref="AD2:AD4" si="2">AC2/AB2</f>
        <v>#DIV/0!</v>
      </c>
      <c r="AE2" t="e">
        <f>IF(OR(R2="C1",R2="C2"),HLOOKUP(R2,$E$1:J2,ROW(),FALSE)+D2,HLOOKUP(R2,$E$1:J2,ROW(),FALSE)-D2)</f>
        <v>#N/A</v>
      </c>
      <c r="AF2" t="e">
        <f>IF(OR(R2="C1",R2="C2"),HLOOKUP(R2,$F$1:J2,ROW(),FALSE)-D2,HLOOKUP(R2,$E$1:J2,ROW(),FALSE)+D2)</f>
        <v>#N/A</v>
      </c>
      <c r="AG2" s="33" t="s">
        <v>220</v>
      </c>
    </row>
    <row r="3" spans="1:48" s="32" customFormat="1" ht="15.75" thickBot="1">
      <c r="A3" s="29">
        <v>45583</v>
      </c>
      <c r="B3" s="30" t="s">
        <v>147</v>
      </c>
      <c r="C3" s="31">
        <v>2732</v>
      </c>
      <c r="D3" s="31">
        <v>50</v>
      </c>
      <c r="E3" s="31"/>
      <c r="F3" s="31">
        <v>8438.75</v>
      </c>
      <c r="G3" s="31">
        <v>8537.7999999999993</v>
      </c>
      <c r="H3" s="31">
        <v>8778</v>
      </c>
      <c r="I3" s="31">
        <v>8626.25</v>
      </c>
      <c r="J3" s="31">
        <v>8723.15</v>
      </c>
      <c r="K3" s="30">
        <v>4</v>
      </c>
      <c r="L3" s="31">
        <v>8850</v>
      </c>
      <c r="M3" s="31">
        <v>8560.0499999999993</v>
      </c>
      <c r="N3" s="30"/>
      <c r="O3" s="30"/>
      <c r="P3" s="30" t="s">
        <v>146</v>
      </c>
      <c r="Q3" s="30" t="s">
        <v>146</v>
      </c>
      <c r="R3" s="54"/>
      <c r="S3" s="49"/>
      <c r="T3" s="48"/>
      <c r="U3" s="49"/>
      <c r="AB3">
        <f t="shared" si="0"/>
        <v>0</v>
      </c>
      <c r="AC3">
        <f t="shared" si="1"/>
        <v>0</v>
      </c>
      <c r="AD3" s="2" t="e">
        <f t="shared" si="2"/>
        <v>#DIV/0!</v>
      </c>
      <c r="AE3" t="e">
        <f>IF(OR(R3="C1",R3="C2"),HLOOKUP(R3,$E$1:J3,ROW(),FALSE)+D3,HLOOKUP(R3,$E$1:J3,ROW(),FALSE)-D3)</f>
        <v>#N/A</v>
      </c>
      <c r="AF3" t="e">
        <f>IF(OR(R3="C1",R3="C2"),HLOOKUP(R3,$F$1:J3,ROW(),FALSE)-D3,HLOOKUP(R3,$E$1:J3,ROW(),FALSE)+D3)</f>
        <v>#N/A</v>
      </c>
      <c r="AG3" s="33" t="s">
        <v>220</v>
      </c>
    </row>
    <row r="4" spans="1:48" s="32" customFormat="1" ht="15.75" thickBot="1">
      <c r="A4" s="29">
        <v>45583</v>
      </c>
      <c r="B4" s="30" t="s">
        <v>148</v>
      </c>
      <c r="C4" s="31">
        <v>921</v>
      </c>
      <c r="D4" s="31">
        <v>125</v>
      </c>
      <c r="E4" s="30">
        <v>4</v>
      </c>
      <c r="F4" s="31">
        <v>28121.3</v>
      </c>
      <c r="G4" s="31">
        <v>28240.2</v>
      </c>
      <c r="H4" s="31">
        <v>29049.9</v>
      </c>
      <c r="I4" s="31">
        <v>28595.75</v>
      </c>
      <c r="J4" s="31">
        <v>28947.15</v>
      </c>
      <c r="K4" s="30">
        <v>2</v>
      </c>
      <c r="L4" s="31">
        <v>29300</v>
      </c>
      <c r="M4" s="31">
        <v>28290</v>
      </c>
      <c r="N4" s="30"/>
      <c r="O4" s="30"/>
      <c r="P4" s="30" t="s">
        <v>146</v>
      </c>
      <c r="Q4" s="30" t="s">
        <v>146</v>
      </c>
      <c r="R4" s="54"/>
      <c r="S4" s="49"/>
      <c r="T4" s="48"/>
      <c r="U4" s="49"/>
      <c r="AB4">
        <f t="shared" si="0"/>
        <v>0</v>
      </c>
      <c r="AC4">
        <f t="shared" si="1"/>
        <v>0</v>
      </c>
      <c r="AD4" s="2" t="e">
        <f t="shared" si="2"/>
        <v>#DIV/0!</v>
      </c>
      <c r="AE4" t="e">
        <f>IF(OR(R4="C1",R4="C2"),HLOOKUP(R4,$E$1:J4,ROW(),FALSE)+D4,HLOOKUP(R4,$E$1:J4,ROW(),FALSE)-D4)</f>
        <v>#N/A</v>
      </c>
      <c r="AF4" t="e">
        <f>IF(OR(R4="C1",R4="C2"),HLOOKUP(R4,$F$1:J4,ROW(),FALSE)-D4,HLOOKUP(R4,$E$1:J4,ROW(),FALSE)+D4)</f>
        <v>#N/A</v>
      </c>
      <c r="AG4" s="33" t="s">
        <v>221</v>
      </c>
    </row>
    <row r="5" spans="1:48" s="32" customFormat="1" ht="15.75" thickBot="1">
      <c r="A5" s="29">
        <v>45583</v>
      </c>
      <c r="B5" s="30" t="s">
        <v>149</v>
      </c>
      <c r="C5" s="31">
        <v>1633</v>
      </c>
      <c r="D5" s="31">
        <v>1.25</v>
      </c>
      <c r="E5" s="30">
        <v>7</v>
      </c>
      <c r="F5" s="31">
        <v>201.6</v>
      </c>
      <c r="G5" s="31">
        <v>213.15</v>
      </c>
      <c r="H5" s="31">
        <v>222.21</v>
      </c>
      <c r="I5" s="31">
        <v>215.85</v>
      </c>
      <c r="J5" s="31">
        <v>218</v>
      </c>
      <c r="K5" s="30"/>
      <c r="L5" s="31">
        <v>223.02</v>
      </c>
      <c r="M5" s="31">
        <v>213.35</v>
      </c>
      <c r="N5" s="30"/>
      <c r="O5" s="30"/>
      <c r="P5" s="30" t="s">
        <v>146</v>
      </c>
      <c r="Q5" s="30" t="s">
        <v>146</v>
      </c>
      <c r="R5" s="54"/>
      <c r="S5" s="48"/>
      <c r="T5" s="48"/>
      <c r="U5" s="48"/>
      <c r="AG5" s="33" t="s">
        <v>222</v>
      </c>
    </row>
    <row r="6" spans="1:48" s="32" customFormat="1" ht="15.75" thickBot="1">
      <c r="A6" s="29">
        <v>45583</v>
      </c>
      <c r="B6" s="30" t="s">
        <v>150</v>
      </c>
      <c r="C6" s="31">
        <v>1179</v>
      </c>
      <c r="D6" s="31">
        <v>2.5</v>
      </c>
      <c r="E6" s="30">
        <v>3</v>
      </c>
      <c r="F6" s="31">
        <v>321.25</v>
      </c>
      <c r="G6" s="31">
        <v>324.55</v>
      </c>
      <c r="H6" s="31">
        <v>335</v>
      </c>
      <c r="I6" s="31">
        <v>330.6</v>
      </c>
      <c r="J6" s="31">
        <v>335.5</v>
      </c>
      <c r="K6" s="30"/>
      <c r="L6" s="31">
        <v>335.85</v>
      </c>
      <c r="M6" s="31">
        <v>323.05</v>
      </c>
      <c r="N6" s="30"/>
      <c r="O6" s="30" t="s">
        <v>146</v>
      </c>
      <c r="P6" s="30" t="s">
        <v>146</v>
      </c>
      <c r="Q6" s="30" t="s">
        <v>146</v>
      </c>
      <c r="R6" s="54"/>
      <c r="S6" s="49"/>
      <c r="T6" s="48"/>
      <c r="U6" s="49"/>
      <c r="AB6">
        <f t="shared" ref="AB6:AB9" si="3">Y6*W6</f>
        <v>0</v>
      </c>
      <c r="AC6">
        <f t="shared" ref="AC6:AC9" si="4">IF(T6="TARGET",(Z6*W6)-AB6,(AA6*W6)-AB6)</f>
        <v>0</v>
      </c>
      <c r="AD6" s="2" t="e">
        <f t="shared" ref="AD6:AD9" si="5">AC6/AB6</f>
        <v>#DIV/0!</v>
      </c>
      <c r="AE6" t="e">
        <f>IF(OR(R6="C1",R6="C2"),HLOOKUP(R6,$E$1:J6,ROW(),FALSE)+D6,HLOOKUP(R6,$E$1:J6,ROW(),FALSE)-D6)</f>
        <v>#N/A</v>
      </c>
      <c r="AF6" t="e">
        <f>IF(OR(R6="C1",R6="C2"),HLOOKUP(R6,$F$1:J6,ROW(),FALSE)-D6,HLOOKUP(R6,$E$1:J6,ROW(),FALSE)+D6)</f>
        <v>#N/A</v>
      </c>
      <c r="AG6" s="33" t="s">
        <v>222</v>
      </c>
    </row>
    <row r="7" spans="1:48" s="32" customFormat="1" ht="15.75" thickBot="1">
      <c r="A7" s="29">
        <v>45583</v>
      </c>
      <c r="B7" s="30" t="s">
        <v>151</v>
      </c>
      <c r="C7" s="31">
        <v>2237</v>
      </c>
      <c r="D7" s="31">
        <v>10</v>
      </c>
      <c r="E7" s="30">
        <v>5</v>
      </c>
      <c r="F7" s="31">
        <v>2226.3000000000002</v>
      </c>
      <c r="G7" s="31">
        <v>2247.9</v>
      </c>
      <c r="H7" s="31">
        <v>2283</v>
      </c>
      <c r="I7" s="31">
        <v>2268.4</v>
      </c>
      <c r="J7" s="31">
        <v>2288.1999999999998</v>
      </c>
      <c r="K7" s="31"/>
      <c r="L7" s="31">
        <v>2289.65</v>
      </c>
      <c r="M7" s="31">
        <v>2236.15</v>
      </c>
      <c r="N7" s="30"/>
      <c r="O7" s="30" t="s">
        <v>146</v>
      </c>
      <c r="P7" s="30" t="s">
        <v>146</v>
      </c>
      <c r="Q7" s="30" t="s">
        <v>146</v>
      </c>
      <c r="R7" s="54"/>
      <c r="S7" s="49"/>
      <c r="T7" s="48"/>
      <c r="U7" s="49"/>
      <c r="AB7" s="32">
        <f t="shared" si="3"/>
        <v>0</v>
      </c>
      <c r="AC7" s="32">
        <f t="shared" si="4"/>
        <v>0</v>
      </c>
      <c r="AD7" s="50" t="e">
        <f t="shared" si="5"/>
        <v>#DIV/0!</v>
      </c>
      <c r="AE7" t="e">
        <f>IF(OR(R7="C1",R7="C2"),HLOOKUP(R7,$E$1:J7,ROW(),FALSE)+D7,HLOOKUP(R7,$E$1:J7,ROW(),FALSE)-D7)</f>
        <v>#N/A</v>
      </c>
      <c r="AF7" t="e">
        <f>IF(OR(R7="C1",R7="C2"),HLOOKUP(R7,$F$1:J7,ROW(),FALSE)-D7,HLOOKUP(R7,$E$1:J7,ROW(),FALSE)+D7)</f>
        <v>#N/A</v>
      </c>
      <c r="AG7" s="33"/>
    </row>
    <row r="8" spans="1:48" s="32" customFormat="1" ht="15.75" thickBot="1">
      <c r="A8" s="29">
        <v>45583</v>
      </c>
      <c r="B8" s="30" t="s">
        <v>131</v>
      </c>
      <c r="C8" s="31">
        <v>7185</v>
      </c>
      <c r="D8" s="31">
        <v>10</v>
      </c>
      <c r="E8" s="30"/>
      <c r="F8" s="31">
        <v>2954.05</v>
      </c>
      <c r="G8" s="31">
        <v>2964.65</v>
      </c>
      <c r="H8" s="31">
        <v>2999.95</v>
      </c>
      <c r="I8" s="31">
        <v>2985.1</v>
      </c>
      <c r="J8" s="31">
        <v>3004.95</v>
      </c>
      <c r="K8" s="30"/>
      <c r="L8" s="31">
        <v>3031.7</v>
      </c>
      <c r="M8" s="31">
        <v>2968.1</v>
      </c>
      <c r="N8" s="30"/>
      <c r="O8" s="30"/>
      <c r="P8" s="30" t="s">
        <v>146</v>
      </c>
      <c r="Q8" s="30" t="s">
        <v>146</v>
      </c>
      <c r="R8" s="54"/>
      <c r="S8" s="49"/>
      <c r="T8" s="48"/>
      <c r="U8" s="49"/>
      <c r="AB8" s="32">
        <f t="shared" si="3"/>
        <v>0</v>
      </c>
      <c r="AC8" s="32">
        <f t="shared" si="4"/>
        <v>0</v>
      </c>
      <c r="AD8" s="50" t="e">
        <f t="shared" si="5"/>
        <v>#DIV/0!</v>
      </c>
      <c r="AE8" t="e">
        <f>IF(OR(R8="C1",R8="C2"),HLOOKUP(R8,$E$1:J8,ROW(),FALSE)+D8,HLOOKUP(R8,$E$1:J8,ROW(),FALSE)-D8)</f>
        <v>#N/A</v>
      </c>
      <c r="AF8" t="e">
        <f>IF(OR(R8="C1",R8="C2"),HLOOKUP(R8,$F$1:J8,ROW(),FALSE)-D8,HLOOKUP(R8,$E$1:J8,ROW(),FALSE)+D8)</f>
        <v>#N/A</v>
      </c>
      <c r="AG8" s="33"/>
    </row>
    <row r="9" spans="1:48" s="32" customFormat="1" ht="15.75" thickBot="1">
      <c r="A9" s="29">
        <v>45583</v>
      </c>
      <c r="B9" s="30" t="s">
        <v>152</v>
      </c>
      <c r="C9" s="31">
        <v>3999</v>
      </c>
      <c r="D9" s="31">
        <v>10</v>
      </c>
      <c r="E9" s="30">
        <v>3</v>
      </c>
      <c r="F9" s="31">
        <v>1346.75</v>
      </c>
      <c r="G9" s="31">
        <v>1365.85</v>
      </c>
      <c r="H9" s="31">
        <v>1405.1</v>
      </c>
      <c r="I9" s="31">
        <v>1384.55</v>
      </c>
      <c r="J9" s="31">
        <v>1402.5</v>
      </c>
      <c r="K9" s="30"/>
      <c r="L9" s="31">
        <v>1410.55</v>
      </c>
      <c r="M9" s="31">
        <v>1376</v>
      </c>
      <c r="N9" s="30"/>
      <c r="O9" s="30"/>
      <c r="P9" s="30" t="s">
        <v>146</v>
      </c>
      <c r="Q9" s="30" t="s">
        <v>146</v>
      </c>
      <c r="R9" s="47"/>
      <c r="S9" s="49"/>
      <c r="T9" s="48"/>
      <c r="U9" s="49"/>
      <c r="AB9" s="32">
        <f t="shared" si="3"/>
        <v>0</v>
      </c>
      <c r="AC9" s="32">
        <f t="shared" si="4"/>
        <v>0</v>
      </c>
      <c r="AD9" s="50" t="e">
        <f t="shared" si="5"/>
        <v>#DIV/0!</v>
      </c>
      <c r="AE9" t="e">
        <f>IF(OR(R9="C1",R9="C2"),HLOOKUP(R9,$E$1:J9,ROW(),FALSE)+D9,HLOOKUP(R9,$E$1:J9,ROW(),FALSE)-D9)</f>
        <v>#N/A</v>
      </c>
      <c r="AF9" t="e">
        <f>IF(OR(R9="C1",R9="C2"),HLOOKUP(R9,$F$1:J9,ROW(),FALSE)-D9,HLOOKUP(R9,$E$1:J9,ROW(),FALSE)+D9)</f>
        <v>#N/A</v>
      </c>
      <c r="AG9" s="33"/>
    </row>
    <row r="10" spans="1:48" s="32" customFormat="1" ht="15.75" thickBot="1">
      <c r="A10" s="29">
        <v>45583</v>
      </c>
      <c r="B10" s="30" t="s">
        <v>153</v>
      </c>
      <c r="C10" s="31">
        <v>1293</v>
      </c>
      <c r="D10" s="31">
        <v>25</v>
      </c>
      <c r="E10" s="31">
        <v>2</v>
      </c>
      <c r="F10" s="31">
        <v>6021.7</v>
      </c>
      <c r="G10" s="31">
        <v>6076.8</v>
      </c>
      <c r="H10" s="31">
        <v>6154</v>
      </c>
      <c r="I10" s="31">
        <v>6116.65</v>
      </c>
      <c r="J10" s="31">
        <v>6205.9</v>
      </c>
      <c r="K10" s="30">
        <v>4</v>
      </c>
      <c r="L10" s="31">
        <v>6158</v>
      </c>
      <c r="M10" s="31">
        <v>6012.5</v>
      </c>
      <c r="N10" s="30" t="s">
        <v>146</v>
      </c>
      <c r="O10" s="30" t="s">
        <v>146</v>
      </c>
      <c r="P10" s="30" t="s">
        <v>146</v>
      </c>
      <c r="Q10" s="30"/>
      <c r="R10" s="47"/>
      <c r="S10" s="56"/>
      <c r="T10" s="48"/>
      <c r="U10" s="48"/>
      <c r="AE10" t="e">
        <f>IF(OR(R10="C1",R10="C2"),HLOOKUP(R10,$E$1:J10,ROW(),FALSE)+D10,HLOOKUP(R10,$E$1:J10,ROW(),FALSE)-D10)</f>
        <v>#N/A</v>
      </c>
      <c r="AF10" t="e">
        <f>IF(OR(R10="C1",R10="C2"),HLOOKUP(R10,$F$1:J10,ROW(),FALSE)-D10,HLOOKUP(R10,$E$1:J10,ROW(),FALSE)+D10)</f>
        <v>#N/A</v>
      </c>
      <c r="AG10" s="33"/>
    </row>
    <row r="11" spans="1:48" s="32" customFormat="1" ht="15.75" thickBot="1">
      <c r="A11" s="29">
        <v>45583</v>
      </c>
      <c r="B11" s="30" t="s">
        <v>154</v>
      </c>
      <c r="C11" s="30">
        <v>2903</v>
      </c>
      <c r="D11" s="31">
        <v>5</v>
      </c>
      <c r="E11" s="31"/>
      <c r="F11" s="31">
        <v>544.5</v>
      </c>
      <c r="G11" s="31">
        <v>554</v>
      </c>
      <c r="H11" s="31">
        <v>571.1</v>
      </c>
      <c r="I11" s="31">
        <v>563.29999999999995</v>
      </c>
      <c r="J11" s="31">
        <v>572.9</v>
      </c>
      <c r="K11" s="30"/>
      <c r="L11" s="31">
        <v>577.4</v>
      </c>
      <c r="M11" s="31">
        <v>558.95000000000005</v>
      </c>
      <c r="N11" s="30"/>
      <c r="O11" s="30"/>
      <c r="P11" s="30" t="s">
        <v>146</v>
      </c>
      <c r="Q11" s="30" t="s">
        <v>146</v>
      </c>
      <c r="R11" s="47"/>
      <c r="S11" s="49"/>
      <c r="T11" s="48"/>
      <c r="U11" s="49"/>
      <c r="AB11" s="32">
        <f t="shared" ref="AB11:AB16" si="6">Y11*W11</f>
        <v>0</v>
      </c>
      <c r="AC11" s="32">
        <f t="shared" ref="AC11:AC16" si="7">IF(T11="TARGET",(Z11*W11)-AB11,(AA11*W11)-AB11)</f>
        <v>0</v>
      </c>
      <c r="AD11" s="50" t="e">
        <f t="shared" ref="AD11:AD16" si="8">AC11/AB11</f>
        <v>#DIV/0!</v>
      </c>
      <c r="AE11" t="e">
        <f>IF(OR(R11="C1",R11="C2"),HLOOKUP(R11,$E$1:J11,ROW(),FALSE)+D11,HLOOKUP(R11,$E$1:J11,ROW(),FALSE)-D11)</f>
        <v>#N/A</v>
      </c>
      <c r="AF11" t="e">
        <f>IF(OR(R11="C1",R11="C2"),HLOOKUP(R11,$F$1:J11,ROW(),FALSE)-D11,HLOOKUP(R11,$E$1:J11,ROW(),FALSE)+D11)</f>
        <v>#N/A</v>
      </c>
      <c r="AG11" s="33"/>
    </row>
    <row r="12" spans="1:48" s="32" customFormat="1" ht="15.75" thickBot="1">
      <c r="A12" s="29">
        <v>45583</v>
      </c>
      <c r="B12" s="30" t="s">
        <v>42</v>
      </c>
      <c r="C12" s="31">
        <v>3539</v>
      </c>
      <c r="D12" s="31">
        <v>25</v>
      </c>
      <c r="E12" s="31"/>
      <c r="F12" s="31">
        <v>6905.55</v>
      </c>
      <c r="G12" s="31">
        <v>6956.5</v>
      </c>
      <c r="H12" s="31">
        <v>6970.2</v>
      </c>
      <c r="I12" s="31">
        <v>7004.7</v>
      </c>
      <c r="J12" s="31">
        <v>7055.15</v>
      </c>
      <c r="K12" s="30"/>
      <c r="L12" s="31">
        <v>7041.65</v>
      </c>
      <c r="M12" s="31">
        <v>6950</v>
      </c>
      <c r="N12" s="30"/>
      <c r="O12" s="30" t="s">
        <v>146</v>
      </c>
      <c r="P12" s="30" t="s">
        <v>146</v>
      </c>
      <c r="Q12" s="30"/>
      <c r="R12" s="54"/>
      <c r="S12" s="49"/>
      <c r="T12" s="48"/>
      <c r="U12" s="49"/>
      <c r="AB12" s="32">
        <f t="shared" si="6"/>
        <v>0</v>
      </c>
      <c r="AC12" s="32">
        <f t="shared" si="7"/>
        <v>0</v>
      </c>
      <c r="AD12" s="50" t="e">
        <f t="shared" si="8"/>
        <v>#DIV/0!</v>
      </c>
      <c r="AE12" t="e">
        <f>IF(OR(R12="C1",R12="C2"),HLOOKUP(R12,$E$1:J12,ROW(),FALSE)+D12,HLOOKUP(R12,$E$1:J12,ROW(),FALSE)-D12)</f>
        <v>#N/A</v>
      </c>
      <c r="AF12" t="e">
        <f>IF(OR(R12="C1",R12="C2"),HLOOKUP(R12,$F$1:J12,ROW(),FALSE)-D12,HLOOKUP(R12,$E$1:J12,ROW(),FALSE)+D12)</f>
        <v>#N/A</v>
      </c>
      <c r="AG12" s="33" t="s">
        <v>223</v>
      </c>
    </row>
    <row r="13" spans="1:48" s="32" customFormat="1" ht="15.75" thickBot="1">
      <c r="A13" s="29">
        <v>45583</v>
      </c>
      <c r="B13" s="30" t="s">
        <v>43</v>
      </c>
      <c r="C13" s="31">
        <v>2296</v>
      </c>
      <c r="D13" s="31">
        <v>2.5</v>
      </c>
      <c r="E13" s="30">
        <v>6</v>
      </c>
      <c r="F13" s="31">
        <v>491.7</v>
      </c>
      <c r="G13" s="31" t="s">
        <v>133</v>
      </c>
      <c r="H13" s="31">
        <v>498.95</v>
      </c>
      <c r="I13" s="31" t="s">
        <v>133</v>
      </c>
      <c r="J13" s="31">
        <v>500.75</v>
      </c>
      <c r="K13" s="31"/>
      <c r="L13" s="31">
        <v>510.9</v>
      </c>
      <c r="M13" s="31">
        <v>494.95</v>
      </c>
      <c r="N13" s="30"/>
      <c r="O13" s="30"/>
      <c r="P13" s="30"/>
      <c r="Q13" s="30" t="s">
        <v>146</v>
      </c>
      <c r="R13" s="54"/>
      <c r="S13" s="49"/>
      <c r="T13" s="48"/>
      <c r="U13" s="49"/>
      <c r="AB13" s="32">
        <f t="shared" si="6"/>
        <v>0</v>
      </c>
      <c r="AC13" s="32">
        <f t="shared" si="7"/>
        <v>0</v>
      </c>
      <c r="AD13" s="50" t="e">
        <f t="shared" si="8"/>
        <v>#DIV/0!</v>
      </c>
      <c r="AE13" t="e">
        <f>IF(OR(R13="C1",R13="C2"),HLOOKUP(R13,$E$1:J13,ROW(),FALSE)+D13,HLOOKUP(R13,$E$1:J13,ROW(),FALSE)-D13)</f>
        <v>#N/A</v>
      </c>
      <c r="AF13" t="e">
        <f>IF(OR(R13="C1",R13="C2"),HLOOKUP(R13,$F$1:J13,ROW(),FALSE)-D13,HLOOKUP(R13,$E$1:J13,ROW(),FALSE)+D13)</f>
        <v>#N/A</v>
      </c>
      <c r="AG13" s="33"/>
    </row>
    <row r="14" spans="1:48" s="32" customFormat="1" ht="15.75" thickBot="1">
      <c r="A14" s="29">
        <v>45583</v>
      </c>
      <c r="B14" s="30" t="s">
        <v>44</v>
      </c>
      <c r="C14" s="31">
        <v>2055</v>
      </c>
      <c r="D14" s="31">
        <v>1.25</v>
      </c>
      <c r="E14" s="30">
        <v>2</v>
      </c>
      <c r="F14" s="31">
        <v>215.51</v>
      </c>
      <c r="G14" s="31">
        <v>218.06</v>
      </c>
      <c r="H14" s="31">
        <v>223.4</v>
      </c>
      <c r="I14" s="31">
        <v>220.41</v>
      </c>
      <c r="J14" s="31">
        <v>222.76</v>
      </c>
      <c r="K14" s="31"/>
      <c r="L14" s="31">
        <v>223.9</v>
      </c>
      <c r="M14" s="31">
        <v>217.8</v>
      </c>
      <c r="N14" s="30"/>
      <c r="O14" s="30" t="s">
        <v>146</v>
      </c>
      <c r="P14" s="30" t="s">
        <v>146</v>
      </c>
      <c r="Q14" s="30" t="s">
        <v>146</v>
      </c>
      <c r="R14" s="47"/>
      <c r="S14" s="49"/>
      <c r="T14" s="48"/>
      <c r="U14" s="49"/>
      <c r="AB14" s="32">
        <f t="shared" si="6"/>
        <v>0</v>
      </c>
      <c r="AC14" s="32">
        <f t="shared" si="7"/>
        <v>0</v>
      </c>
      <c r="AD14" s="50" t="e">
        <f t="shared" si="8"/>
        <v>#DIV/0!</v>
      </c>
      <c r="AE14" t="e">
        <f>IF(OR(R14="C1",R14="C2"),HLOOKUP(R14,$E$1:J14,ROW(),FALSE)+D14,HLOOKUP(R14,$E$1:J14,ROW(),FALSE)-D14)</f>
        <v>#N/A</v>
      </c>
      <c r="AF14" t="e">
        <f>IF(OR(R14="C1",R14="C2"),HLOOKUP(R14,$F$1:J14,ROW(),FALSE)-D14,HLOOKUP(R14,$E$1:J14,ROW(),FALSE)+D14)</f>
        <v>#N/A</v>
      </c>
      <c r="AG14" s="33"/>
    </row>
    <row r="15" spans="1:48" s="32" customFormat="1" ht="15.75" thickBot="1">
      <c r="A15" s="29">
        <v>45583</v>
      </c>
      <c r="B15" s="30" t="s">
        <v>45</v>
      </c>
      <c r="C15" s="31">
        <v>5099</v>
      </c>
      <c r="D15" s="31">
        <v>10</v>
      </c>
      <c r="E15" s="31">
        <v>2</v>
      </c>
      <c r="F15" s="31">
        <v>3010.15</v>
      </c>
      <c r="G15" s="31">
        <v>3032</v>
      </c>
      <c r="H15" s="31">
        <v>2998.85</v>
      </c>
      <c r="I15" s="31">
        <v>3052.05</v>
      </c>
      <c r="J15" s="31">
        <v>3070.25</v>
      </c>
      <c r="K15" s="30"/>
      <c r="L15" s="31">
        <v>3069</v>
      </c>
      <c r="M15" s="31">
        <v>2980.6</v>
      </c>
      <c r="N15" s="30" t="s">
        <v>146</v>
      </c>
      <c r="O15" s="30" t="s">
        <v>146</v>
      </c>
      <c r="P15" s="30" t="s">
        <v>146</v>
      </c>
      <c r="Q15" s="30"/>
      <c r="R15" s="47"/>
      <c r="S15" s="49"/>
      <c r="T15" s="48"/>
      <c r="U15" s="49"/>
      <c r="AB15" s="32">
        <f t="shared" si="6"/>
        <v>0</v>
      </c>
      <c r="AC15" s="32">
        <f t="shared" si="7"/>
        <v>0</v>
      </c>
      <c r="AD15" s="50" t="e">
        <f t="shared" si="8"/>
        <v>#DIV/0!</v>
      </c>
      <c r="AE15" t="e">
        <f>IF(OR(R15="C1",R15="C2"),HLOOKUP(R15,$E$1:J15,ROW(),FALSE)+D15,HLOOKUP(R15,$E$1:J15,ROW(),FALSE)-D15)</f>
        <v>#N/A</v>
      </c>
      <c r="AF15" t="e">
        <f>IF(OR(R15="C1",R15="C2"),HLOOKUP(R15,$F$1:J15,ROW(),FALSE)-D15,HLOOKUP(R15,$E$1:J15,ROW(),FALSE)+D15)</f>
        <v>#N/A</v>
      </c>
      <c r="AG15" s="33" t="s">
        <v>224</v>
      </c>
    </row>
    <row r="16" spans="1:48" s="32" customFormat="1" ht="15.75" thickBot="1">
      <c r="A16" s="29">
        <v>45583</v>
      </c>
      <c r="B16" s="30" t="s">
        <v>46</v>
      </c>
      <c r="C16" s="31">
        <v>1872</v>
      </c>
      <c r="D16" s="31">
        <v>10</v>
      </c>
      <c r="E16" s="30">
        <v>5</v>
      </c>
      <c r="F16" s="31">
        <v>1821.05</v>
      </c>
      <c r="G16" s="31">
        <v>1845.15</v>
      </c>
      <c r="H16" s="31">
        <v>1877</v>
      </c>
      <c r="I16" s="31">
        <v>1864</v>
      </c>
      <c r="J16" s="31">
        <v>1883.9</v>
      </c>
      <c r="K16" s="30"/>
      <c r="L16" s="31">
        <v>1879</v>
      </c>
      <c r="M16" s="31">
        <v>1843.35</v>
      </c>
      <c r="N16" s="30"/>
      <c r="O16" s="30" t="s">
        <v>146</v>
      </c>
      <c r="P16" s="30" t="s">
        <v>146</v>
      </c>
      <c r="Q16" s="30"/>
      <c r="R16" s="47"/>
      <c r="S16" s="49"/>
      <c r="T16" s="48"/>
      <c r="U16" s="49"/>
      <c r="AB16" s="32">
        <f t="shared" si="6"/>
        <v>0</v>
      </c>
      <c r="AC16" s="32">
        <f t="shared" si="7"/>
        <v>0</v>
      </c>
      <c r="AD16" s="50" t="e">
        <f t="shared" si="8"/>
        <v>#DIV/0!</v>
      </c>
      <c r="AE16" t="e">
        <f>IF(OR(R16="C1",R16="C2"),HLOOKUP(R16,$E$1:J16,ROW(),FALSE)+D16,HLOOKUP(R16,$E$1:J16,ROW(),FALSE)-D16)</f>
        <v>#N/A</v>
      </c>
      <c r="AF16" t="e">
        <f>IF(OR(R16="C1",R16="C2"),HLOOKUP(R16,$F$1:J16,ROW(),FALSE)-D16,HLOOKUP(R16,$E$1:J16,ROW(),FALSE)+D16)</f>
        <v>#N/A</v>
      </c>
      <c r="AG16" s="33"/>
    </row>
    <row r="17" spans="1:34" s="32" customFormat="1" ht="15.75" thickBot="1">
      <c r="A17" s="29">
        <v>45583</v>
      </c>
      <c r="B17" s="30" t="s">
        <v>155</v>
      </c>
      <c r="C17" s="31">
        <v>614</v>
      </c>
      <c r="D17" s="31">
        <v>50</v>
      </c>
      <c r="E17" s="30">
        <v>4</v>
      </c>
      <c r="F17" s="31">
        <v>7643.55</v>
      </c>
      <c r="G17" s="31">
        <v>7632.45</v>
      </c>
      <c r="H17" s="31">
        <v>7765</v>
      </c>
      <c r="I17" s="31">
        <v>7822.1</v>
      </c>
      <c r="J17" s="31">
        <v>7920.05</v>
      </c>
      <c r="K17" s="30">
        <v>2</v>
      </c>
      <c r="L17" s="31">
        <v>7810.35</v>
      </c>
      <c r="M17" s="31">
        <v>7700</v>
      </c>
      <c r="N17" s="30"/>
      <c r="O17" s="30"/>
      <c r="P17" s="30"/>
      <c r="Q17" s="30"/>
      <c r="R17" s="54"/>
      <c r="S17" s="48"/>
      <c r="T17" s="48"/>
      <c r="U17" s="48"/>
      <c r="AG17" s="33"/>
    </row>
    <row r="18" spans="1:34" s="32" customFormat="1" ht="15.75" thickBot="1">
      <c r="A18" s="29">
        <v>45583</v>
      </c>
      <c r="B18" s="30" t="s">
        <v>47</v>
      </c>
      <c r="C18" s="31">
        <v>1083</v>
      </c>
      <c r="D18" s="31">
        <v>5</v>
      </c>
      <c r="E18" s="30">
        <v>3</v>
      </c>
      <c r="F18" s="31">
        <v>666.25</v>
      </c>
      <c r="G18" s="31">
        <v>676.6</v>
      </c>
      <c r="H18" s="31">
        <v>683.4</v>
      </c>
      <c r="I18" s="31">
        <v>686.4</v>
      </c>
      <c r="J18" s="31">
        <v>696.2</v>
      </c>
      <c r="K18" s="30"/>
      <c r="L18" s="31">
        <v>687.5</v>
      </c>
      <c r="M18" s="31">
        <v>676.5</v>
      </c>
      <c r="N18" s="30"/>
      <c r="O18" s="30" t="s">
        <v>146</v>
      </c>
      <c r="P18" s="30" t="s">
        <v>146</v>
      </c>
      <c r="Q18" s="30"/>
      <c r="R18" s="47"/>
      <c r="S18" s="49"/>
      <c r="T18" s="48"/>
      <c r="U18" s="49"/>
      <c r="AB18" s="32">
        <f t="shared" ref="AB18:AB19" si="9">Y18*W18</f>
        <v>0</v>
      </c>
      <c r="AC18" s="32">
        <f>IF(T18="TARGET",(Z18*W18)-AB18,(AA18*W18)-AB18)</f>
        <v>0</v>
      </c>
      <c r="AD18" s="50" t="e">
        <f t="shared" ref="AD18:AD19" si="10">AC18/AB18</f>
        <v>#DIV/0!</v>
      </c>
      <c r="AE18" t="e">
        <f>IF(OR(R18="C1",R18="C2"),HLOOKUP(R18,$E$1:J18,ROW(),FALSE)+D18,HLOOKUP(R18,$E$1:J18,ROW(),FALSE)-D18)</f>
        <v>#N/A</v>
      </c>
      <c r="AF18" t="e">
        <f>IF(OR(R18="C1",R18="C2"),HLOOKUP(R18,$F$1:J18,ROW(),FALSE)-D18,HLOOKUP(R18,$E$1:J18,ROW(),FALSE)+D18)</f>
        <v>#N/A</v>
      </c>
      <c r="AG18" s="33"/>
    </row>
    <row r="19" spans="1:34" s="32" customFormat="1" ht="15.75" thickBot="1">
      <c r="A19" s="29">
        <v>45583</v>
      </c>
      <c r="B19" s="30" t="s">
        <v>48</v>
      </c>
      <c r="C19" s="31">
        <v>1692</v>
      </c>
      <c r="D19" s="31">
        <v>10</v>
      </c>
      <c r="E19" s="31"/>
      <c r="F19" s="31">
        <v>1426.5</v>
      </c>
      <c r="G19" s="31">
        <v>1445.25</v>
      </c>
      <c r="H19" s="31">
        <v>1470.5</v>
      </c>
      <c r="I19" s="31">
        <v>1463.55</v>
      </c>
      <c r="J19" s="31">
        <v>1483.25</v>
      </c>
      <c r="K19" s="30"/>
      <c r="L19" s="31">
        <v>1481.55</v>
      </c>
      <c r="M19" s="31">
        <v>1450</v>
      </c>
      <c r="N19" s="30"/>
      <c r="O19" s="30"/>
      <c r="P19" s="30" t="s">
        <v>146</v>
      </c>
      <c r="Q19" s="30"/>
      <c r="R19" s="47"/>
      <c r="S19" s="49"/>
      <c r="T19" s="48"/>
      <c r="U19" s="49"/>
      <c r="AB19" s="32">
        <f t="shared" si="9"/>
        <v>0</v>
      </c>
      <c r="AC19" s="32">
        <f>IF(T19="TARGET",(Z19*W19)-AB19,(AA19*W19)-AB19)</f>
        <v>0</v>
      </c>
      <c r="AD19" s="50" t="e">
        <f t="shared" si="10"/>
        <v>#DIV/0!</v>
      </c>
      <c r="AE19" t="e">
        <f>IF(OR(R19="C1",R19="C2"),HLOOKUP(R19,$E$1:J19,ROW(),FALSE)+D19,HLOOKUP(R19,$E$1:J19,ROW(),FALSE)-D19)</f>
        <v>#N/A</v>
      </c>
      <c r="AF19" t="e">
        <f>IF(OR(R19="C1",R19="C2"),HLOOKUP(R19,$F$1:J19,ROW(),FALSE)-D19,HLOOKUP(R19,$E$1:J19,ROW(),FALSE)+D19)</f>
        <v>#N/A</v>
      </c>
      <c r="AG19" s="57" t="s">
        <v>225</v>
      </c>
      <c r="AH19" s="32" t="s">
        <v>16</v>
      </c>
    </row>
    <row r="20" spans="1:34" s="32" customFormat="1" ht="15.75" thickBot="1">
      <c r="A20" s="29">
        <v>45583</v>
      </c>
      <c r="B20" s="30" t="s">
        <v>49</v>
      </c>
      <c r="C20" s="31">
        <v>64758</v>
      </c>
      <c r="D20" s="31">
        <v>5</v>
      </c>
      <c r="E20" s="31"/>
      <c r="F20" s="31">
        <v>1150.5999999999999</v>
      </c>
      <c r="G20" s="31">
        <v>1160.45</v>
      </c>
      <c r="H20" s="31">
        <v>1196.95</v>
      </c>
      <c r="I20" s="31">
        <v>1170.4000000000001</v>
      </c>
      <c r="J20" s="31">
        <v>1179.8</v>
      </c>
      <c r="K20" s="30"/>
      <c r="L20" s="31">
        <v>1203.8499999999999</v>
      </c>
      <c r="M20" s="31">
        <v>1156.05</v>
      </c>
      <c r="N20" s="30"/>
      <c r="O20" s="30" t="s">
        <v>146</v>
      </c>
      <c r="P20" s="30" t="s">
        <v>146</v>
      </c>
      <c r="Q20" s="30" t="s">
        <v>146</v>
      </c>
      <c r="R20" s="47"/>
      <c r="S20" s="48"/>
      <c r="T20" s="48"/>
      <c r="U20" s="48"/>
      <c r="AE20"/>
      <c r="AF20"/>
      <c r="AG20" s="33" t="s">
        <v>226</v>
      </c>
    </row>
    <row r="21" spans="1:34" s="32" customFormat="1" ht="15.75" thickBot="1">
      <c r="A21" s="29">
        <v>45583</v>
      </c>
      <c r="B21" s="30" t="s">
        <v>50</v>
      </c>
      <c r="C21" s="31">
        <v>61080</v>
      </c>
      <c r="D21" s="31">
        <v>50</v>
      </c>
      <c r="E21" s="30">
        <v>3</v>
      </c>
      <c r="F21" s="31">
        <v>9815.5</v>
      </c>
      <c r="G21" s="31">
        <v>9911.15</v>
      </c>
      <c r="H21" s="31">
        <v>10041.299999999999</v>
      </c>
      <c r="I21" s="31">
        <v>10005</v>
      </c>
      <c r="J21" s="31">
        <v>10097.35</v>
      </c>
      <c r="K21" s="30"/>
      <c r="L21" s="31">
        <v>10149.1</v>
      </c>
      <c r="M21" s="31">
        <v>9841.1</v>
      </c>
      <c r="N21" s="30"/>
      <c r="O21" s="30" t="s">
        <v>146</v>
      </c>
      <c r="P21" s="30" t="s">
        <v>146</v>
      </c>
      <c r="Q21" s="30" t="s">
        <v>146</v>
      </c>
      <c r="R21" s="47"/>
      <c r="S21" s="49"/>
      <c r="T21" s="48"/>
      <c r="U21" s="49"/>
      <c r="AB21" s="32">
        <f t="shared" ref="AB21:AB22" si="11">Y21*W21</f>
        <v>0</v>
      </c>
      <c r="AC21" s="32">
        <f>IF(T21="TARGET",(Z21*W21)-AB21,(AA21*W21)-AB21)</f>
        <v>0</v>
      </c>
      <c r="AD21" s="50" t="e">
        <f t="shared" ref="AD21:AD22" si="12">AC21/AB21</f>
        <v>#DIV/0!</v>
      </c>
      <c r="AE21" t="e">
        <f>IF(OR(R21="C1",R21="C2"),HLOOKUP(R21,$E$1:J21,ROW(),FALSE)+D21,HLOOKUP(R21,$E$1:J21,ROW(),FALSE)-D21)</f>
        <v>#N/A</v>
      </c>
      <c r="AF21" t="e">
        <f>IF(OR(R21="C1",R21="C2"),HLOOKUP(R21,$F$1:J21,ROW(),FALSE)-D21,HLOOKUP(R21,$E$1:J21,ROW(),FALSE)+D21)</f>
        <v>#N/A</v>
      </c>
      <c r="AG21" s="33" t="s">
        <v>227</v>
      </c>
    </row>
    <row r="22" spans="1:34" s="32" customFormat="1" ht="15.75" thickBot="1">
      <c r="A22" s="29">
        <v>45583</v>
      </c>
      <c r="B22" s="30" t="s">
        <v>51</v>
      </c>
      <c r="C22" s="31">
        <v>4038</v>
      </c>
      <c r="D22" s="31">
        <v>10</v>
      </c>
      <c r="E22" s="31"/>
      <c r="F22" s="31">
        <v>1785.75</v>
      </c>
      <c r="G22" s="31">
        <v>1806.75</v>
      </c>
      <c r="H22" s="31">
        <v>1821.5</v>
      </c>
      <c r="I22" s="31">
        <v>1825.35</v>
      </c>
      <c r="J22" s="31">
        <v>1845.2</v>
      </c>
      <c r="K22" s="30"/>
      <c r="L22" s="31">
        <v>1833.3</v>
      </c>
      <c r="M22" s="31">
        <v>1793</v>
      </c>
      <c r="N22" s="30"/>
      <c r="O22" s="30" t="s">
        <v>146</v>
      </c>
      <c r="P22" s="30" t="s">
        <v>146</v>
      </c>
      <c r="Q22" s="30"/>
      <c r="R22" s="47"/>
      <c r="S22" s="49"/>
      <c r="T22" s="48"/>
      <c r="U22" s="49"/>
      <c r="AB22" s="32">
        <f t="shared" si="11"/>
        <v>0</v>
      </c>
      <c r="AC22" s="32">
        <f>IF(T22="TARGET",(Z22*W22)-AB22,(AA22*W22)-AB22)</f>
        <v>0</v>
      </c>
      <c r="AD22" s="50" t="e">
        <f t="shared" si="12"/>
        <v>#DIV/0!</v>
      </c>
      <c r="AE22" t="e">
        <f>IF(OR(R22="C1",R22="C2"),HLOOKUP(R22,$E$1:J22,ROW(),FALSE)+D22,HLOOKUP(R22,$E$1:J22,ROW(),FALSE)-D22)</f>
        <v>#N/A</v>
      </c>
      <c r="AF22" t="e">
        <f>IF(OR(R22="C1",R22="C2"),HLOOKUP(R22,$F$1:J22,ROW(),FALSE)-D22,HLOOKUP(R22,$E$1:J22,ROW(),FALSE)+D22)</f>
        <v>#N/A</v>
      </c>
      <c r="AG22" s="33"/>
    </row>
    <row r="23" spans="1:34" s="32" customFormat="1" ht="15.75" thickBot="1">
      <c r="A23" s="29">
        <v>45583</v>
      </c>
      <c r="B23" s="30" t="s">
        <v>13</v>
      </c>
      <c r="C23" s="31">
        <v>6242</v>
      </c>
      <c r="D23" s="31">
        <v>50</v>
      </c>
      <c r="E23" s="30"/>
      <c r="F23" s="31">
        <v>6733.15</v>
      </c>
      <c r="G23" s="31">
        <v>6823.25</v>
      </c>
      <c r="H23" s="31">
        <v>6910.05</v>
      </c>
      <c r="I23" s="31">
        <v>6919</v>
      </c>
      <c r="J23" s="31">
        <v>7019.65</v>
      </c>
      <c r="K23" s="30"/>
      <c r="L23" s="31">
        <v>6938.65</v>
      </c>
      <c r="M23" s="31">
        <v>6820.7</v>
      </c>
      <c r="N23" s="30"/>
      <c r="O23" s="30" t="s">
        <v>146</v>
      </c>
      <c r="P23" s="30" t="s">
        <v>146</v>
      </c>
      <c r="Q23" s="30"/>
      <c r="R23" s="47"/>
      <c r="S23" s="48"/>
      <c r="T23" s="48"/>
      <c r="U23" s="48"/>
      <c r="AG23" s="33"/>
    </row>
    <row r="24" spans="1:34" s="32" customFormat="1" ht="15.75" thickBot="1">
      <c r="A24" s="29">
        <v>45583</v>
      </c>
      <c r="B24" s="30" t="s">
        <v>52</v>
      </c>
      <c r="C24" s="31">
        <v>2061</v>
      </c>
      <c r="D24" s="31">
        <v>25</v>
      </c>
      <c r="E24" s="31">
        <v>3</v>
      </c>
      <c r="F24" s="31">
        <v>2868.4</v>
      </c>
      <c r="G24" s="31">
        <v>2922.1</v>
      </c>
      <c r="H24" s="31">
        <v>3000</v>
      </c>
      <c r="I24" s="31">
        <v>2970.7</v>
      </c>
      <c r="J24" s="31">
        <v>3012.6</v>
      </c>
      <c r="K24" s="30"/>
      <c r="L24" s="31">
        <v>3013.1</v>
      </c>
      <c r="M24" s="31">
        <v>2926.45</v>
      </c>
      <c r="N24" s="30"/>
      <c r="O24" s="30"/>
      <c r="P24" s="30" t="s">
        <v>146</v>
      </c>
      <c r="Q24" s="30" t="s">
        <v>146</v>
      </c>
      <c r="R24" s="47"/>
      <c r="S24" s="49"/>
      <c r="T24" s="48"/>
      <c r="U24" s="49"/>
      <c r="AB24" s="32">
        <f t="shared" ref="AB24:AB30" si="13">Y24*W24</f>
        <v>0</v>
      </c>
      <c r="AC24" s="32">
        <f t="shared" ref="AC24:AC30" si="14">IF(T24="TARGET",(Z24*W24)-AB24,(AA24*W24)-AB24)</f>
        <v>0</v>
      </c>
      <c r="AD24" s="50" t="e">
        <f t="shared" ref="AD24:AD27" si="15">AC24/AB24</f>
        <v>#DIV/0!</v>
      </c>
      <c r="AE24" t="e">
        <f>IF(OR(R24="C1",R24="C2"),HLOOKUP(R24,$E$1:J24,ROW(),FALSE)+D24,HLOOKUP(R24,$E$1:J24,ROW(),FALSE)-D24)</f>
        <v>#N/A</v>
      </c>
      <c r="AF24" t="e">
        <f>IF(OR(R24="C1",R24="C2"),HLOOKUP(R24,$F$1:J24,ROW(),FALSE)-D24,HLOOKUP(R24,$E$1:J24,ROW(),FALSE)+D24)</f>
        <v>#N/A</v>
      </c>
      <c r="AG24" s="33" t="s">
        <v>228</v>
      </c>
    </row>
    <row r="25" spans="1:34" s="32" customFormat="1" ht="15.75" thickBot="1">
      <c r="A25" s="29">
        <v>45583</v>
      </c>
      <c r="B25" s="30" t="s">
        <v>53</v>
      </c>
      <c r="C25" s="30">
        <v>705</v>
      </c>
      <c r="D25" s="31">
        <v>2.5</v>
      </c>
      <c r="E25" s="30">
        <v>2</v>
      </c>
      <c r="F25" s="31">
        <v>622.5</v>
      </c>
      <c r="G25" s="31">
        <v>632</v>
      </c>
      <c r="H25" s="31">
        <v>639.45000000000005</v>
      </c>
      <c r="I25" s="31">
        <v>635.65</v>
      </c>
      <c r="J25" s="31">
        <v>639.9</v>
      </c>
      <c r="K25" s="30"/>
      <c r="L25" s="31">
        <v>646.29999999999995</v>
      </c>
      <c r="M25" s="31">
        <v>632</v>
      </c>
      <c r="N25" s="30"/>
      <c r="O25" s="30"/>
      <c r="P25" s="30" t="s">
        <v>146</v>
      </c>
      <c r="Q25" s="30" t="s">
        <v>146</v>
      </c>
      <c r="R25" s="47"/>
      <c r="S25" s="49"/>
      <c r="T25" s="48"/>
      <c r="U25" s="49"/>
      <c r="AB25" s="32">
        <f t="shared" si="13"/>
        <v>0</v>
      </c>
      <c r="AC25" s="32">
        <f t="shared" si="14"/>
        <v>0</v>
      </c>
      <c r="AD25" s="50" t="e">
        <f t="shared" si="15"/>
        <v>#DIV/0!</v>
      </c>
      <c r="AE25" t="e">
        <f>IF(OR(R25="C1",R25="C2"),HLOOKUP(R25,$E$1:J25,ROW(),FALSE)+D25,HLOOKUP(R25,$E$1:J25,ROW(),FALSE)-D25)</f>
        <v>#N/A</v>
      </c>
      <c r="AF25" t="e">
        <f>IF(OR(R25="C1",R25="C2"),HLOOKUP(R25,$F$1:J25,ROW(),FALSE)-D25,HLOOKUP(R25,$E$1:J25,ROW(),FALSE)+D25)</f>
        <v>#N/A</v>
      </c>
      <c r="AG25" s="33"/>
    </row>
    <row r="26" spans="1:34" s="32" customFormat="1" ht="15.75" thickBot="1">
      <c r="A26" s="29">
        <v>45583</v>
      </c>
      <c r="B26" s="30" t="s">
        <v>54</v>
      </c>
      <c r="C26" s="31">
        <v>1059</v>
      </c>
      <c r="D26" s="31">
        <v>1.25</v>
      </c>
      <c r="E26" s="31">
        <v>3</v>
      </c>
      <c r="F26" s="31">
        <v>186.52</v>
      </c>
      <c r="G26" s="31">
        <v>188.77</v>
      </c>
      <c r="H26" s="31">
        <v>191.96</v>
      </c>
      <c r="I26" s="31">
        <v>191.37</v>
      </c>
      <c r="J26" s="31">
        <v>192.62</v>
      </c>
      <c r="K26" s="30"/>
      <c r="L26" s="31">
        <v>192.68</v>
      </c>
      <c r="M26" s="31">
        <v>188.19</v>
      </c>
      <c r="N26" s="30"/>
      <c r="O26" s="30" t="s">
        <v>146</v>
      </c>
      <c r="P26" s="30" t="s">
        <v>146</v>
      </c>
      <c r="Q26" s="30" t="s">
        <v>146</v>
      </c>
      <c r="R26" s="47"/>
      <c r="S26" s="49"/>
      <c r="T26" s="48"/>
      <c r="U26" s="49"/>
      <c r="AB26" s="32">
        <f t="shared" si="13"/>
        <v>0</v>
      </c>
      <c r="AC26" s="32">
        <f t="shared" si="14"/>
        <v>0</v>
      </c>
      <c r="AD26" s="50" t="e">
        <f t="shared" si="15"/>
        <v>#DIV/0!</v>
      </c>
      <c r="AE26" t="e">
        <f>IF(OR(R26="C1",R26="C2"),HLOOKUP(R26,$E$1:J26,ROW(),FALSE)+D26,HLOOKUP(R26,$E$1:J26,ROW(),FALSE)-D26)</f>
        <v>#N/A</v>
      </c>
      <c r="AF26" t="e">
        <f>IF(OR(R26="C1",R26="C2"),HLOOKUP(R26,$F$1:J26,ROW(),FALSE)-D26,HLOOKUP(R26,$E$1:J26,ROW(),FALSE)+D26)</f>
        <v>#N/A</v>
      </c>
      <c r="AG26" s="33"/>
    </row>
    <row r="27" spans="1:34" s="32" customFormat="1" ht="15.75" thickBot="1">
      <c r="A27" s="29">
        <v>45583</v>
      </c>
      <c r="B27" s="30" t="s">
        <v>55</v>
      </c>
      <c r="C27" s="31">
        <v>2119</v>
      </c>
      <c r="D27" s="31">
        <v>1.25</v>
      </c>
      <c r="E27" s="31"/>
      <c r="F27" s="31">
        <v>235.83</v>
      </c>
      <c r="G27" s="31">
        <v>238.18</v>
      </c>
      <c r="H27" s="31">
        <v>247.5</v>
      </c>
      <c r="I27" s="31">
        <v>240.63</v>
      </c>
      <c r="J27" s="31">
        <v>242.98</v>
      </c>
      <c r="K27" s="30"/>
      <c r="L27" s="31">
        <v>248.75</v>
      </c>
      <c r="M27" s="31">
        <v>237.85</v>
      </c>
      <c r="N27" s="30"/>
      <c r="O27" s="30" t="s">
        <v>146</v>
      </c>
      <c r="P27" s="30" t="s">
        <v>146</v>
      </c>
      <c r="Q27" s="30" t="s">
        <v>146</v>
      </c>
      <c r="R27" s="47"/>
      <c r="S27" s="49"/>
      <c r="T27" s="48"/>
      <c r="U27" s="49"/>
      <c r="AB27" s="32">
        <f t="shared" si="13"/>
        <v>0</v>
      </c>
      <c r="AC27" s="32">
        <f t="shared" si="14"/>
        <v>0</v>
      </c>
      <c r="AD27" s="50" t="e">
        <f t="shared" si="15"/>
        <v>#DIV/0!</v>
      </c>
      <c r="AE27" t="e">
        <f>IF(OR(R27="C1",R27="C2"),HLOOKUP(R27,$E$1:J27,ROW(),FALSE)+D27,HLOOKUP(R27,$E$1:J27,ROW(),FALSE)-D27)</f>
        <v>#N/A</v>
      </c>
      <c r="AF27" t="e">
        <f>IF(OR(R27="C1",R27="C2"),HLOOKUP(R27,$F$1:J27,ROW(),FALSE)-D27,HLOOKUP(R27,$E$1:J27,ROW(),FALSE)+D27)</f>
        <v>#N/A</v>
      </c>
      <c r="AG27" s="33"/>
    </row>
    <row r="28" spans="1:34" s="32" customFormat="1" ht="15.75" thickBot="1">
      <c r="A28" s="29">
        <v>45583</v>
      </c>
      <c r="B28" s="30" t="s">
        <v>56</v>
      </c>
      <c r="C28" s="31">
        <v>2044</v>
      </c>
      <c r="D28" s="31">
        <v>5</v>
      </c>
      <c r="E28" s="31"/>
      <c r="F28" s="31">
        <v>1406.15</v>
      </c>
      <c r="G28" s="31">
        <v>1417.7</v>
      </c>
      <c r="H28" s="31">
        <v>1464</v>
      </c>
      <c r="I28" s="31">
        <v>1431.2</v>
      </c>
      <c r="J28" s="31">
        <v>1437.35</v>
      </c>
      <c r="K28" s="30"/>
      <c r="L28" s="31">
        <v>1468.8</v>
      </c>
      <c r="M28" s="31">
        <v>1416</v>
      </c>
      <c r="N28" s="30"/>
      <c r="O28" s="30" t="s">
        <v>146</v>
      </c>
      <c r="P28" s="30" t="s">
        <v>146</v>
      </c>
      <c r="Q28" s="30" t="s">
        <v>146</v>
      </c>
      <c r="R28" s="47"/>
      <c r="S28" s="49"/>
      <c r="T28" s="48"/>
      <c r="U28" s="49"/>
      <c r="AB28" s="32">
        <f t="shared" si="13"/>
        <v>0</v>
      </c>
      <c r="AC28" s="32">
        <f t="shared" si="14"/>
        <v>0</v>
      </c>
      <c r="AD28" s="50" t="e">
        <f>AC28/AB28</f>
        <v>#DIV/0!</v>
      </c>
      <c r="AE28" s="32" t="e">
        <f>IF(OR(R28="C1",R28="C2"),HLOOKUP(R28,$E$1:J28,ROW(),FALSE)+D28,HLOOKUP(R28,$E$1:J28,ROW(),FALSE)-D28)</f>
        <v>#N/A</v>
      </c>
      <c r="AF28" s="32" t="e">
        <f>IF(OR(R28="C1",R28="C2"),HLOOKUP(R28,$F$1:J28,ROW(),FALSE)-D28,HLOOKUP(R28,$E$1:J28,ROW(),FALSE)+D28)</f>
        <v>#N/A</v>
      </c>
      <c r="AG28" s="33"/>
    </row>
    <row r="29" spans="1:34" s="32" customFormat="1" ht="15.75" thickBot="1">
      <c r="A29" s="29">
        <v>45583</v>
      </c>
      <c r="B29" s="30" t="s">
        <v>57</v>
      </c>
      <c r="C29" s="31">
        <v>3662</v>
      </c>
      <c r="D29" s="31">
        <v>2.5</v>
      </c>
      <c r="E29" s="31">
        <v>1</v>
      </c>
      <c r="F29" s="31">
        <v>271.95</v>
      </c>
      <c r="G29" s="31">
        <v>276.7</v>
      </c>
      <c r="H29" s="31">
        <v>287</v>
      </c>
      <c r="I29" s="31">
        <v>281.5</v>
      </c>
      <c r="J29" s="31">
        <v>286.3</v>
      </c>
      <c r="K29" s="31"/>
      <c r="L29" s="31">
        <v>287.8</v>
      </c>
      <c r="M29" s="31">
        <v>277.8</v>
      </c>
      <c r="N29" s="30"/>
      <c r="O29" s="30"/>
      <c r="P29" s="30" t="s">
        <v>146</v>
      </c>
      <c r="Q29" s="30" t="s">
        <v>146</v>
      </c>
      <c r="R29" s="47"/>
      <c r="S29" s="49"/>
      <c r="T29" s="48"/>
      <c r="U29" s="49"/>
      <c r="AB29" s="32">
        <f t="shared" si="13"/>
        <v>0</v>
      </c>
      <c r="AC29" s="32">
        <f t="shared" si="14"/>
        <v>0</v>
      </c>
      <c r="AD29" s="50" t="e">
        <f>AC29/AB29</f>
        <v>#DIV/0!</v>
      </c>
      <c r="AE29" s="32" t="e">
        <f>IF(OR(R29="C1",R29="C2"),HLOOKUP(R29,$E$1:J29,ROW(),FALSE)+D29,HLOOKUP(R29,$E$1:J29,ROW(),FALSE)-D29)</f>
        <v>#N/A</v>
      </c>
      <c r="AF29" s="32" t="e">
        <f>IF(OR(R29="C1",R29="C2"),HLOOKUP(R29,$F$1:J29,ROW(),FALSE)-D29,HLOOKUP(R29,$E$1:J29,ROW(),FALSE)+D29)</f>
        <v>#N/A</v>
      </c>
      <c r="AG29" s="33"/>
    </row>
    <row r="30" spans="1:34" s="32" customFormat="1" ht="15.75" thickBot="1">
      <c r="A30" s="29">
        <v>45583</v>
      </c>
      <c r="B30" s="30" t="s">
        <v>58</v>
      </c>
      <c r="C30" s="30">
        <v>2101</v>
      </c>
      <c r="D30" s="31">
        <v>25</v>
      </c>
      <c r="E30" s="30">
        <v>4</v>
      </c>
      <c r="F30" s="31">
        <v>552.65</v>
      </c>
      <c r="G30" s="31">
        <v>553.65</v>
      </c>
      <c r="H30" s="31">
        <v>557</v>
      </c>
      <c r="I30" s="31">
        <v>560.1</v>
      </c>
      <c r="J30" s="31">
        <v>563.25</v>
      </c>
      <c r="K30" s="30"/>
      <c r="L30" s="31">
        <v>558.35</v>
      </c>
      <c r="M30" s="31">
        <v>549.04999999999995</v>
      </c>
      <c r="N30" s="30" t="s">
        <v>146</v>
      </c>
      <c r="O30" s="30" t="s">
        <v>146</v>
      </c>
      <c r="P30" s="30"/>
      <c r="Q30" s="30"/>
      <c r="R30" s="47"/>
      <c r="S30" s="49"/>
      <c r="T30" s="48"/>
      <c r="U30" s="49"/>
      <c r="AB30" s="32">
        <f t="shared" si="13"/>
        <v>0</v>
      </c>
      <c r="AC30" s="32">
        <f t="shared" si="14"/>
        <v>0</v>
      </c>
      <c r="AD30" s="50" t="e">
        <f>AC30/AB30</f>
        <v>#DIV/0!</v>
      </c>
      <c r="AE30" s="32" t="e">
        <f>IF(OR(R30="C1",R30="C2"),HLOOKUP(R30,$E$1:J30,ROW(),FALSE)+D30,HLOOKUP(R30,$E$1:J30,ROW(),FALSE)-D30)</f>
        <v>#N/A</v>
      </c>
      <c r="AF30" s="32" t="e">
        <f>IF(OR(R30="C1",R30="C2"),HLOOKUP(R30,$F$1:J30,ROW(),FALSE)-D30,HLOOKUP(R30,$E$1:J30,ROW(),FALSE)+D30)</f>
        <v>#N/A</v>
      </c>
      <c r="AG30" s="33"/>
    </row>
    <row r="31" spans="1:34" s="32" customFormat="1" ht="15.75" thickBot="1">
      <c r="A31" s="29">
        <v>45583</v>
      </c>
      <c r="B31" s="30" t="s">
        <v>59</v>
      </c>
      <c r="C31" s="31">
        <v>1625</v>
      </c>
      <c r="D31" s="31">
        <v>10</v>
      </c>
      <c r="E31" s="31">
        <v>3</v>
      </c>
      <c r="F31" s="31">
        <v>1428.2</v>
      </c>
      <c r="G31" s="31">
        <v>1446.85</v>
      </c>
      <c r="H31" s="31">
        <v>1473.5</v>
      </c>
      <c r="I31" s="31">
        <v>1465.25</v>
      </c>
      <c r="J31" s="31">
        <v>1483.85</v>
      </c>
      <c r="K31" s="30"/>
      <c r="L31" s="31">
        <v>1485</v>
      </c>
      <c r="M31" s="31">
        <v>1454.8</v>
      </c>
      <c r="N31" s="30"/>
      <c r="O31" s="30"/>
      <c r="P31" s="30" t="s">
        <v>146</v>
      </c>
      <c r="Q31" s="30" t="s">
        <v>146</v>
      </c>
      <c r="R31" s="47"/>
      <c r="S31" s="49"/>
      <c r="T31" s="48"/>
      <c r="U31" s="49"/>
      <c r="AD31" s="50"/>
      <c r="AG31" s="33" t="s">
        <v>229</v>
      </c>
    </row>
    <row r="32" spans="1:34" s="32" customFormat="1" ht="15.75" thickBot="1">
      <c r="A32" s="29">
        <v>45583</v>
      </c>
      <c r="B32" s="30" t="s">
        <v>34</v>
      </c>
      <c r="C32" s="31">
        <v>5317</v>
      </c>
      <c r="D32" s="31">
        <v>10</v>
      </c>
      <c r="E32" s="30"/>
      <c r="F32" s="31">
        <v>1668.85</v>
      </c>
      <c r="G32" s="31">
        <v>1687.3</v>
      </c>
      <c r="H32" s="31">
        <v>1702</v>
      </c>
      <c r="I32" s="31">
        <v>1706</v>
      </c>
      <c r="J32" s="31">
        <v>1725.65</v>
      </c>
      <c r="K32" s="30"/>
      <c r="L32" s="31">
        <v>1716.1</v>
      </c>
      <c r="M32" s="31">
        <v>1685.2</v>
      </c>
      <c r="N32" s="30"/>
      <c r="O32" s="30" t="s">
        <v>146</v>
      </c>
      <c r="P32" s="30" t="s">
        <v>146</v>
      </c>
      <c r="Q32" s="30"/>
      <c r="R32" s="47"/>
      <c r="S32" s="49"/>
      <c r="T32" s="48"/>
      <c r="U32" s="49"/>
      <c r="AB32" s="32">
        <f t="shared" ref="AB32:AB33" si="16">Y32*W32</f>
        <v>0</v>
      </c>
      <c r="AC32" s="32">
        <f>IF(T32="TARGET",(Z32*W32)-AB32,(AA32*W32)-AB32)</f>
        <v>0</v>
      </c>
      <c r="AD32" s="50" t="e">
        <f>AC32/AB32</f>
        <v>#DIV/0!</v>
      </c>
      <c r="AE32" s="32" t="e">
        <f>IF(OR(R32="C1",R32="C2"),HLOOKUP(R32,$E$1:J32,ROW(),FALSE)+D32,HLOOKUP(R32,$E$1:J32,ROW(),FALSE)-D32)</f>
        <v>#N/A</v>
      </c>
      <c r="AF32" s="32" t="e">
        <f>IF(OR(R32="C1",R32="C2"),HLOOKUP(R32,$F$1:J32,ROW(),FALSE)-D32,HLOOKUP(R32,$E$1:J32,ROW(),FALSE)+D32)</f>
        <v>#N/A</v>
      </c>
      <c r="AG32" s="33"/>
    </row>
    <row r="33" spans="1:33" s="32" customFormat="1" ht="15.75" thickBot="1">
      <c r="A33" s="29">
        <v>45583</v>
      </c>
      <c r="B33" s="30" t="s">
        <v>60</v>
      </c>
      <c r="C33" s="31">
        <v>5208</v>
      </c>
      <c r="D33" s="31"/>
      <c r="E33" s="31">
        <v>4</v>
      </c>
      <c r="F33" s="31">
        <v>242.05</v>
      </c>
      <c r="G33" s="31">
        <v>247.25</v>
      </c>
      <c r="H33" s="31">
        <v>253.85</v>
      </c>
      <c r="I33" s="31">
        <v>252.05</v>
      </c>
      <c r="J33" s="31">
        <v>256.75</v>
      </c>
      <c r="K33" s="30"/>
      <c r="L33" s="31">
        <v>255.8</v>
      </c>
      <c r="M33" s="31">
        <v>246.5</v>
      </c>
      <c r="N33" s="30"/>
      <c r="O33" s="30" t="s">
        <v>146</v>
      </c>
      <c r="P33" s="30" t="s">
        <v>146</v>
      </c>
      <c r="Q33" s="30"/>
      <c r="R33" s="47"/>
      <c r="S33" s="49"/>
      <c r="T33" s="48"/>
      <c r="U33" s="49"/>
      <c r="AB33" s="32">
        <f t="shared" si="16"/>
        <v>0</v>
      </c>
      <c r="AC33" s="32">
        <f>IF(T33="TARGET",(Z33*W33)-AB33,(AA33*W33)-AB33)</f>
        <v>0</v>
      </c>
      <c r="AD33" s="50" t="e">
        <f>AC33/AB33</f>
        <v>#DIV/0!</v>
      </c>
      <c r="AE33" s="32" t="e">
        <f>IF(OR(R33="C1",R33="C2"),HLOOKUP(R33,$E$1:J33,ROW(),FALSE)+D33,HLOOKUP(R33,$E$1:J33,ROW(),FALSE)-D33)</f>
        <v>#N/A</v>
      </c>
      <c r="AF33" s="32" t="e">
        <f>IF(OR(R33="C1",R33="C2"),HLOOKUP(R33,$F$1:J33,ROW(),FALSE)-D33,HLOOKUP(R33,$E$1:J33,ROW(),FALSE)+D33)</f>
        <v>#N/A</v>
      </c>
      <c r="AG33" s="33" t="s">
        <v>230</v>
      </c>
    </row>
    <row r="34" spans="1:33" s="32" customFormat="1" ht="15.75" thickBot="1">
      <c r="A34" s="29">
        <v>45583</v>
      </c>
      <c r="B34" s="30" t="s">
        <v>61</v>
      </c>
      <c r="C34" s="31">
        <v>1066</v>
      </c>
      <c r="D34" s="31">
        <v>25</v>
      </c>
      <c r="E34" s="31">
        <v>2</v>
      </c>
      <c r="F34" s="31">
        <v>327.2</v>
      </c>
      <c r="G34" s="31">
        <v>331.45</v>
      </c>
      <c r="H34" s="31">
        <v>339.85</v>
      </c>
      <c r="I34" s="31">
        <v>336.15</v>
      </c>
      <c r="J34" s="31">
        <v>341.8</v>
      </c>
      <c r="K34" s="30"/>
      <c r="L34" s="31">
        <v>342.55</v>
      </c>
      <c r="M34" s="31">
        <v>332.5</v>
      </c>
      <c r="N34" s="30"/>
      <c r="O34" s="30"/>
      <c r="P34" s="30" t="s">
        <v>146</v>
      </c>
      <c r="Q34" s="30" t="s">
        <v>146</v>
      </c>
      <c r="R34" s="47"/>
      <c r="S34" s="49"/>
      <c r="T34" s="48"/>
      <c r="U34" s="49"/>
      <c r="AD34" s="50" t="e">
        <f>AC34/AB34</f>
        <v>#DIV/0!</v>
      </c>
      <c r="AE34" s="32" t="e">
        <f>IF(OR(R34="C1",R34="C2"),HLOOKUP(R34,$E$1:J34,ROW(),FALSE)+D34,HLOOKUP(R34,$E$1:J34,ROW(),FALSE)-D34)</f>
        <v>#N/A</v>
      </c>
      <c r="AF34" s="32" t="e">
        <f>IF(OR(R34="C1",R34="C2"),HLOOKUP(R34,$F$1:J34,ROW(),FALSE)-D34,HLOOKUP(R34,$E$1:J34,ROW(),FALSE)+D34)</f>
        <v>#N/A</v>
      </c>
      <c r="AG34" s="33" t="s">
        <v>231</v>
      </c>
    </row>
    <row r="35" spans="1:33" s="32" customFormat="1" ht="15.75" thickBot="1">
      <c r="A35" s="29">
        <v>45583</v>
      </c>
      <c r="B35" s="30" t="s">
        <v>132</v>
      </c>
      <c r="C35" s="31">
        <v>1801</v>
      </c>
      <c r="D35" s="31">
        <v>250</v>
      </c>
      <c r="E35" s="30">
        <v>2</v>
      </c>
      <c r="F35" s="31">
        <v>35677.4</v>
      </c>
      <c r="G35" s="30">
        <v>36116.5</v>
      </c>
      <c r="H35" s="31">
        <v>36775</v>
      </c>
      <c r="I35" s="30">
        <v>36624.800000000003</v>
      </c>
      <c r="J35" s="31">
        <v>37016.550000000003</v>
      </c>
      <c r="K35" s="31"/>
      <c r="L35" s="31">
        <v>36926.949999999997</v>
      </c>
      <c r="M35" s="31">
        <v>36060.15</v>
      </c>
      <c r="N35" s="30"/>
      <c r="O35" s="30" t="s">
        <v>146</v>
      </c>
      <c r="P35" s="30" t="s">
        <v>146</v>
      </c>
      <c r="Q35" s="30"/>
      <c r="R35" s="47"/>
      <c r="S35" s="49"/>
      <c r="T35" s="48"/>
      <c r="U35" s="48"/>
      <c r="AG35" s="33"/>
    </row>
    <row r="36" spans="1:33" s="32" customFormat="1" ht="15.75" thickBot="1">
      <c r="A36" s="29">
        <v>45583</v>
      </c>
      <c r="B36" s="30" t="s">
        <v>62</v>
      </c>
      <c r="C36" s="31">
        <v>5640</v>
      </c>
      <c r="D36" s="31">
        <v>25</v>
      </c>
      <c r="E36" s="31">
        <v>2</v>
      </c>
      <c r="F36" s="31">
        <v>327.14999999999998</v>
      </c>
      <c r="G36" s="31">
        <v>331.9</v>
      </c>
      <c r="H36" s="31">
        <v>342.6</v>
      </c>
      <c r="I36" s="31">
        <v>336.55</v>
      </c>
      <c r="J36" s="31">
        <v>341.4</v>
      </c>
      <c r="K36" s="30"/>
      <c r="L36" s="31">
        <v>343.9</v>
      </c>
      <c r="M36" s="31">
        <v>334.3</v>
      </c>
      <c r="N36" s="30"/>
      <c r="O36" s="30"/>
      <c r="P36" s="30" t="s">
        <v>146</v>
      </c>
      <c r="Q36" s="30" t="s">
        <v>146</v>
      </c>
      <c r="R36" s="47"/>
      <c r="S36" s="49"/>
      <c r="T36" s="48"/>
      <c r="U36" s="48"/>
      <c r="AE36" s="32" t="e">
        <f>IF(OR(R36="C1",R36="C2"),HLOOKUP(R36,$E$1:J36,ROW(),FALSE)+D36,HLOOKUP(R36,$E$1:J36,ROW(),FALSE)-D36)</f>
        <v>#N/A</v>
      </c>
      <c r="AF36" s="32" t="e">
        <f>IF(OR(R36="C1",R36="C2"),HLOOKUP(R36,$F$1:J36,ROW(),FALSE)-D36,HLOOKUP(R36,$E$1:J36,ROW(),FALSE)+D36)</f>
        <v>#N/A</v>
      </c>
      <c r="AG36" s="33"/>
    </row>
    <row r="37" spans="1:33" s="32" customFormat="1" ht="15.75" thickBot="1">
      <c r="A37" s="29">
        <v>45583</v>
      </c>
      <c r="B37" s="30" t="s">
        <v>63</v>
      </c>
      <c r="C37" s="31">
        <v>1877</v>
      </c>
      <c r="D37" s="31">
        <v>25</v>
      </c>
      <c r="E37" s="30">
        <v>3</v>
      </c>
      <c r="F37" s="31">
        <v>5850.45</v>
      </c>
      <c r="G37" s="31">
        <v>5900.4</v>
      </c>
      <c r="H37" s="31">
        <v>5870</v>
      </c>
      <c r="I37" s="31">
        <v>5954.25</v>
      </c>
      <c r="J37" s="31">
        <v>6002.75</v>
      </c>
      <c r="K37" s="30"/>
      <c r="L37" s="31">
        <v>5998</v>
      </c>
      <c r="M37" s="31">
        <v>5870</v>
      </c>
      <c r="N37" s="30"/>
      <c r="O37" s="30" t="s">
        <v>146</v>
      </c>
      <c r="P37" s="30" t="s">
        <v>146</v>
      </c>
      <c r="Q37" s="30"/>
      <c r="R37" s="47"/>
      <c r="S37" s="48"/>
      <c r="T37" s="55"/>
      <c r="U37" s="48"/>
      <c r="AG37" s="33"/>
    </row>
    <row r="38" spans="1:33" s="32" customFormat="1" ht="15.75" thickBot="1">
      <c r="A38" s="29">
        <v>45583</v>
      </c>
      <c r="B38" s="30" t="s">
        <v>64</v>
      </c>
      <c r="C38" s="31">
        <v>1711</v>
      </c>
      <c r="D38" s="31">
        <v>5</v>
      </c>
      <c r="E38" s="31">
        <v>2</v>
      </c>
      <c r="F38" s="30">
        <v>559.75</v>
      </c>
      <c r="G38" s="31">
        <v>577.15</v>
      </c>
      <c r="H38" s="31">
        <v>595</v>
      </c>
      <c r="I38" s="31">
        <v>587.15</v>
      </c>
      <c r="J38" s="31">
        <v>596.5</v>
      </c>
      <c r="K38" s="31"/>
      <c r="L38" s="31">
        <v>597.6</v>
      </c>
      <c r="M38" s="31">
        <v>576</v>
      </c>
      <c r="N38" s="30"/>
      <c r="O38" s="30" t="s">
        <v>146</v>
      </c>
      <c r="P38" s="30" t="s">
        <v>146</v>
      </c>
      <c r="Q38" s="30" t="s">
        <v>146</v>
      </c>
      <c r="R38" s="47"/>
      <c r="S38" s="48"/>
      <c r="T38" s="48"/>
      <c r="U38" s="48"/>
      <c r="AG38" s="33"/>
    </row>
    <row r="39" spans="1:33" s="32" customFormat="1" ht="15.75" thickBot="1">
      <c r="A39" s="29">
        <v>45583</v>
      </c>
      <c r="B39" s="30" t="s">
        <v>65</v>
      </c>
      <c r="C39" s="31">
        <v>3542</v>
      </c>
      <c r="D39" s="31">
        <v>0.5</v>
      </c>
      <c r="E39" s="30">
        <v>4</v>
      </c>
      <c r="F39" s="31">
        <v>99.36</v>
      </c>
      <c r="G39" s="31">
        <v>100.26</v>
      </c>
      <c r="H39" s="31">
        <v>104.6</v>
      </c>
      <c r="I39" s="31">
        <v>101.36</v>
      </c>
      <c r="J39" s="31">
        <v>102.11</v>
      </c>
      <c r="K39" s="30"/>
      <c r="L39" s="31">
        <v>104.99</v>
      </c>
      <c r="M39" s="31">
        <v>100.77</v>
      </c>
      <c r="N39" s="30"/>
      <c r="O39" s="30"/>
      <c r="P39" s="30" t="s">
        <v>146</v>
      </c>
      <c r="Q39" s="30" t="s">
        <v>146</v>
      </c>
      <c r="R39" s="47"/>
      <c r="S39" s="48"/>
      <c r="T39" s="48"/>
      <c r="U39" s="48"/>
      <c r="AG39" s="33"/>
    </row>
    <row r="40" spans="1:33" s="32" customFormat="1" ht="15.75" thickBot="1">
      <c r="A40" s="29">
        <v>45583</v>
      </c>
      <c r="B40" s="30" t="s">
        <v>66</v>
      </c>
      <c r="C40" s="31">
        <v>783</v>
      </c>
      <c r="D40" s="31">
        <v>5</v>
      </c>
      <c r="E40" s="30">
        <v>4</v>
      </c>
      <c r="F40" s="31">
        <v>840.25</v>
      </c>
      <c r="G40" s="31">
        <v>843.45</v>
      </c>
      <c r="H40" s="31">
        <v>860</v>
      </c>
      <c r="I40" s="31">
        <v>858.2</v>
      </c>
      <c r="J40" s="31">
        <v>867.5</v>
      </c>
      <c r="K40" s="31"/>
      <c r="L40" s="31">
        <v>865</v>
      </c>
      <c r="M40" s="31">
        <v>842.05</v>
      </c>
      <c r="N40" s="30"/>
      <c r="O40" s="30" t="s">
        <v>146</v>
      </c>
      <c r="P40" s="30" t="s">
        <v>146</v>
      </c>
      <c r="Q40" s="30"/>
      <c r="R40" s="47"/>
      <c r="S40" s="49"/>
      <c r="T40" s="48"/>
      <c r="U40" s="49"/>
      <c r="AD40" s="50" t="e">
        <f>AC40/AB40</f>
        <v>#DIV/0!</v>
      </c>
      <c r="AE40" s="32" t="e">
        <f>IF(OR(R40="C1",R40="C2"),HLOOKUP(R40,$E$1:J40,ROW(),FALSE)+D40,HLOOKUP(R40,$E$1:J40,ROW(),FALSE)-D40)</f>
        <v>#N/A</v>
      </c>
      <c r="AF40" s="32" t="e">
        <f>IF(OR(R40="C1",R40="C2"),HLOOKUP(R40,$F$1:J40,ROW(),FALSE)-D40,HLOOKUP(R40,$E$1:J40,ROW(),FALSE)+D40)</f>
        <v>#N/A</v>
      </c>
      <c r="AG40" s="33"/>
    </row>
    <row r="41" spans="1:33" s="32" customFormat="1" ht="15.75" thickBot="1">
      <c r="A41" s="29">
        <v>45583</v>
      </c>
      <c r="B41" s="30" t="s">
        <v>67</v>
      </c>
      <c r="C41" s="31">
        <v>360</v>
      </c>
      <c r="D41" s="31">
        <v>5</v>
      </c>
      <c r="E41" s="30">
        <v>2</v>
      </c>
      <c r="F41" s="31">
        <v>479.65</v>
      </c>
      <c r="G41" s="31">
        <v>472.75</v>
      </c>
      <c r="H41" s="31">
        <v>493.5</v>
      </c>
      <c r="I41" s="31">
        <v>490.65</v>
      </c>
      <c r="J41" s="31">
        <v>489.75</v>
      </c>
      <c r="K41" s="30"/>
      <c r="L41" s="31">
        <v>499.8</v>
      </c>
      <c r="M41" s="31">
        <v>486.15</v>
      </c>
      <c r="N41" s="30"/>
      <c r="O41" s="30"/>
      <c r="P41" s="30" t="s">
        <v>146</v>
      </c>
      <c r="Q41" s="30" t="s">
        <v>146</v>
      </c>
      <c r="R41" s="47"/>
      <c r="S41" s="49"/>
      <c r="T41" s="48"/>
      <c r="U41" s="48"/>
      <c r="AE41" s="32" t="e">
        <f>IF(OR(R41="C1",R41="C2"),HLOOKUP(R41,$E$1:J41,ROW(),FALSE)+D41,HLOOKUP(R41,$E$1:J41,ROW(),FALSE)-D41)</f>
        <v>#N/A</v>
      </c>
      <c r="AF41" s="32" t="e">
        <f>IF(OR(R41="C1",R41="C2"),HLOOKUP(R41,$F$1:J41,ROW(),FALSE)-D41,HLOOKUP(R41,$E$1:J41,ROW(),FALSE)+D41)</f>
        <v>#N/A</v>
      </c>
      <c r="AG41" s="33"/>
    </row>
    <row r="42" spans="1:33" s="32" customFormat="1" ht="15.75" thickBot="1">
      <c r="A42" s="29">
        <v>45583</v>
      </c>
      <c r="B42" s="30" t="s">
        <v>68</v>
      </c>
      <c r="C42" s="31">
        <v>1818</v>
      </c>
      <c r="D42" s="31">
        <v>10</v>
      </c>
      <c r="E42" s="31">
        <v>1</v>
      </c>
      <c r="F42" s="31">
        <v>1397.7</v>
      </c>
      <c r="G42" s="31">
        <v>1430.3</v>
      </c>
      <c r="H42" s="31">
        <v>1463</v>
      </c>
      <c r="I42" s="31">
        <v>1447.75</v>
      </c>
      <c r="J42" s="31">
        <v>1465.35</v>
      </c>
      <c r="K42" s="30"/>
      <c r="L42" s="31">
        <v>1468.25</v>
      </c>
      <c r="M42" s="31">
        <v>1427.5</v>
      </c>
      <c r="N42" s="30"/>
      <c r="O42" s="30" t="s">
        <v>146</v>
      </c>
      <c r="P42" s="30" t="s">
        <v>146</v>
      </c>
      <c r="Q42" s="30" t="s">
        <v>146</v>
      </c>
      <c r="R42" s="47"/>
      <c r="S42" s="49"/>
      <c r="T42" s="48"/>
      <c r="U42" s="48"/>
      <c r="AE42" s="32" t="e">
        <f>IF(OR(R42="C1",R42="C2"),HLOOKUP(R42,$E$1:J42,ROW(),FALSE)+D42,HLOOKUP(R42,$E$1:J42,ROW(),FALSE)-D42)</f>
        <v>#N/A</v>
      </c>
      <c r="AF42" s="32" t="e">
        <f>IF(OR(R42="C1",R42="C2"),HLOOKUP(R42,$F$1:J42,ROW(),FALSE)-D42,HLOOKUP(R42,$E$1:J42,ROW(),FALSE)+D42)</f>
        <v>#N/A</v>
      </c>
      <c r="AG42" s="33"/>
    </row>
    <row r="43" spans="1:33" s="32" customFormat="1" ht="15.75" thickBot="1">
      <c r="A43" s="29">
        <v>45583</v>
      </c>
      <c r="B43" s="30" t="s">
        <v>69</v>
      </c>
      <c r="C43" s="31">
        <v>2518</v>
      </c>
      <c r="D43" s="31">
        <v>10</v>
      </c>
      <c r="E43" s="30"/>
      <c r="F43" s="31">
        <v>1505.25</v>
      </c>
      <c r="G43" s="31">
        <v>1524.15</v>
      </c>
      <c r="H43" s="31">
        <v>1552</v>
      </c>
      <c r="I43" s="31">
        <v>1543.7</v>
      </c>
      <c r="J43" s="31">
        <v>1563.6</v>
      </c>
      <c r="K43" s="30"/>
      <c r="L43" s="31">
        <v>1562.05</v>
      </c>
      <c r="M43" s="31">
        <v>1536.35</v>
      </c>
      <c r="N43" s="30"/>
      <c r="O43" s="30"/>
      <c r="P43" s="30" t="s">
        <v>146</v>
      </c>
      <c r="Q43" s="30"/>
      <c r="R43" s="47"/>
      <c r="S43" s="49"/>
      <c r="T43" s="48"/>
      <c r="U43" s="49"/>
      <c r="AD43" s="50" t="e">
        <f>AC43/AB43</f>
        <v>#DIV/0!</v>
      </c>
      <c r="AE43" s="32" t="e">
        <f>IF(OR(R43="C1",R43="C2"),HLOOKUP(R43,$E$1:J43,ROW(),FALSE)+D43,HLOOKUP(R43,$E$1:J43,ROW(),FALSE)-D43)</f>
        <v>#N/A</v>
      </c>
      <c r="AF43" s="32" t="e">
        <f>IF(OR(R43="C1",R43="C2"),HLOOKUP(R43,$F$1:J43,ROW(),FALSE)-D43,HLOOKUP(R43,$E$1:J43,ROW(),FALSE)+D43)</f>
        <v>#N/A</v>
      </c>
      <c r="AG43" s="33"/>
    </row>
    <row r="44" spans="1:33" s="32" customFormat="1" ht="15.75" thickBot="1">
      <c r="A44" s="29">
        <v>45583</v>
      </c>
      <c r="B44" s="30" t="s">
        <v>70</v>
      </c>
      <c r="C44" s="31">
        <v>1720</v>
      </c>
      <c r="D44" s="31">
        <v>25</v>
      </c>
      <c r="E44" s="30"/>
      <c r="F44" s="31">
        <v>475.8</v>
      </c>
      <c r="G44" s="31">
        <v>480.35</v>
      </c>
      <c r="H44" s="31">
        <v>491.05</v>
      </c>
      <c r="I44" s="31">
        <v>485.6</v>
      </c>
      <c r="J44" s="31">
        <v>490.2</v>
      </c>
      <c r="K44" s="30"/>
      <c r="L44" s="31">
        <v>493.75</v>
      </c>
      <c r="M44" s="31">
        <v>483.35</v>
      </c>
      <c r="N44" s="30"/>
      <c r="O44" s="30"/>
      <c r="P44" s="30" t="s">
        <v>146</v>
      </c>
      <c r="Q44" s="30" t="s">
        <v>146</v>
      </c>
      <c r="R44" s="47"/>
      <c r="S44" s="49"/>
      <c r="T44" s="48"/>
      <c r="U44" s="49"/>
      <c r="AD44" s="50" t="e">
        <f>AC44/AB44</f>
        <v>#DIV/0!</v>
      </c>
      <c r="AE44" s="32" t="e">
        <f>IF(OR(R44="C1",R44="C2"),HLOOKUP(R44,$E$1:J44,ROW(),FALSE)+D44,HLOOKUP(R44,$E$1:J44,ROW(),FALSE)-D44)</f>
        <v>#N/A</v>
      </c>
      <c r="AF44" s="32" t="e">
        <f>IF(OR(R44="C1",R44="C2"),HLOOKUP(R44,$F$1:J44,ROW(),FALSE)-D44,HLOOKUP(R44,$E$1:J44,ROW(),FALSE)+D44)</f>
        <v>#N/A</v>
      </c>
      <c r="AG44" s="33"/>
    </row>
    <row r="45" spans="1:33" s="32" customFormat="1" ht="15.75" thickBot="1">
      <c r="A45" s="29">
        <v>45583</v>
      </c>
      <c r="B45" s="30" t="s">
        <v>71</v>
      </c>
      <c r="C45" s="31">
        <v>2219</v>
      </c>
      <c r="D45" s="31">
        <v>50</v>
      </c>
      <c r="E45" s="31"/>
      <c r="F45" s="31">
        <v>7026.5</v>
      </c>
      <c r="G45" s="31">
        <v>7122.45</v>
      </c>
      <c r="H45" s="31">
        <v>7219.3</v>
      </c>
      <c r="I45" s="31">
        <v>7218.55</v>
      </c>
      <c r="J45" s="31">
        <v>7316.9</v>
      </c>
      <c r="K45" s="30">
        <v>2</v>
      </c>
      <c r="L45" s="31">
        <v>7233.95</v>
      </c>
      <c r="M45" s="31">
        <v>7130.05</v>
      </c>
      <c r="N45" s="30"/>
      <c r="O45" s="30"/>
      <c r="P45" s="30" t="s">
        <v>146</v>
      </c>
      <c r="Q45" s="30"/>
      <c r="R45" s="47"/>
      <c r="S45" s="49"/>
      <c r="T45" s="48"/>
      <c r="U45" s="49"/>
      <c r="AD45" s="50" t="e">
        <f>AC45/AB45</f>
        <v>#DIV/0!</v>
      </c>
      <c r="AE45" s="32" t="e">
        <f>IF(OR(R45="C1",R45="C2"),HLOOKUP(R45,$E$1:J45,ROW(),FALSE)+D45,HLOOKUP(R45,$E$1:J45,ROW(),FALSE)-D45)</f>
        <v>#N/A</v>
      </c>
      <c r="AF45" s="32" t="e">
        <f>IF(OR(R45="C1",R45="C2"),HLOOKUP(R45,$F$1:J45,ROW(),FALSE)-D45,HLOOKUP(R45,$E$1:J45,ROW(),FALSE)+D45)</f>
        <v>#N/A</v>
      </c>
      <c r="AG45" s="33"/>
    </row>
    <row r="46" spans="1:33" s="32" customFormat="1" ht="15.75" thickBot="1">
      <c r="A46" s="29">
        <v>45583</v>
      </c>
      <c r="B46" s="30" t="s">
        <v>156</v>
      </c>
      <c r="C46" s="31">
        <v>1978</v>
      </c>
      <c r="D46" s="31">
        <v>20</v>
      </c>
      <c r="E46" s="30">
        <v>3</v>
      </c>
      <c r="F46" s="31">
        <v>3356.15</v>
      </c>
      <c r="G46" s="31" t="s">
        <v>133</v>
      </c>
      <c r="H46" s="31">
        <v>3359.9</v>
      </c>
      <c r="I46" s="31" t="s">
        <v>133</v>
      </c>
      <c r="J46" s="31">
        <v>3427.2</v>
      </c>
      <c r="K46" s="30"/>
      <c r="L46" s="31">
        <v>3433.85</v>
      </c>
      <c r="M46" s="31">
        <v>3349</v>
      </c>
      <c r="N46" s="30" t="s">
        <v>146</v>
      </c>
      <c r="O46" s="30"/>
      <c r="P46" s="30"/>
      <c r="Q46" s="30" t="s">
        <v>146</v>
      </c>
      <c r="R46" s="47"/>
      <c r="S46" s="49"/>
      <c r="T46" s="48"/>
      <c r="U46" s="48"/>
      <c r="AD46" s="50" t="e">
        <f>AC46/AB46</f>
        <v>#DIV/0!</v>
      </c>
      <c r="AE46" s="32" t="e">
        <f>IF(OR(R46="C1",R46="C2"),HLOOKUP(R46,$E$1:J46,ROW(),FALSE)+D46,HLOOKUP(R46,$E$1:J46,ROW(),FALSE)-D46)</f>
        <v>#N/A</v>
      </c>
      <c r="AF46" s="32" t="e">
        <f>IF(OR(R46="C1",R46="C2"),HLOOKUP(R46,$F$1:J46,ROW(),FALSE)-D46,HLOOKUP(R46,$E$1:J46,ROW(),FALSE)+D46)</f>
        <v>#N/A</v>
      </c>
      <c r="AG46" s="33"/>
    </row>
    <row r="47" spans="1:33" s="32" customFormat="1" ht="15.75" thickBot="1">
      <c r="A47" s="29">
        <v>45583</v>
      </c>
      <c r="B47" s="30" t="s">
        <v>72</v>
      </c>
      <c r="C47" s="31">
        <v>2229</v>
      </c>
      <c r="D47" s="31">
        <v>5</v>
      </c>
      <c r="E47" s="30">
        <v>3</v>
      </c>
      <c r="F47" s="31">
        <v>843.9</v>
      </c>
      <c r="G47" s="31">
        <v>853.3</v>
      </c>
      <c r="H47" s="31">
        <v>874</v>
      </c>
      <c r="I47" s="31">
        <v>861.95</v>
      </c>
      <c r="J47" s="31">
        <v>872.6</v>
      </c>
      <c r="K47" s="30"/>
      <c r="L47" s="31">
        <v>876</v>
      </c>
      <c r="M47" s="31">
        <v>854.55</v>
      </c>
      <c r="N47" s="30"/>
      <c r="O47" s="30"/>
      <c r="P47" s="30" t="s">
        <v>146</v>
      </c>
      <c r="Q47" s="30" t="s">
        <v>146</v>
      </c>
      <c r="R47" s="47"/>
      <c r="S47" s="48"/>
      <c r="T47" s="48"/>
      <c r="U47" s="48"/>
      <c r="AG47" s="33"/>
    </row>
    <row r="48" spans="1:33" s="32" customFormat="1" ht="15.75" thickBot="1">
      <c r="A48" s="29">
        <v>45583</v>
      </c>
      <c r="B48" s="30" t="s">
        <v>73</v>
      </c>
      <c r="C48" s="31">
        <v>731</v>
      </c>
      <c r="D48" s="31">
        <v>10</v>
      </c>
      <c r="E48" s="30">
        <v>5</v>
      </c>
      <c r="F48" s="30">
        <v>1556.8</v>
      </c>
      <c r="G48" s="30">
        <v>1575.9</v>
      </c>
      <c r="H48" s="31">
        <v>1615</v>
      </c>
      <c r="I48" s="30">
        <v>1597</v>
      </c>
      <c r="J48" s="30">
        <v>1610.3</v>
      </c>
      <c r="K48" s="31"/>
      <c r="L48" s="31">
        <v>1626.25</v>
      </c>
      <c r="M48" s="31">
        <v>1570.7</v>
      </c>
      <c r="N48" s="30"/>
      <c r="O48" s="30" t="s">
        <v>146</v>
      </c>
      <c r="P48" s="30" t="s">
        <v>146</v>
      </c>
      <c r="Q48" s="30" t="s">
        <v>146</v>
      </c>
      <c r="R48" s="47"/>
      <c r="S48" s="48"/>
      <c r="T48" s="48"/>
      <c r="U48" s="48"/>
      <c r="AG48" s="33"/>
    </row>
    <row r="49" spans="1:35" s="32" customFormat="1" ht="15.75" thickBot="1">
      <c r="A49" s="29">
        <v>45583</v>
      </c>
      <c r="B49" s="30" t="s">
        <v>74</v>
      </c>
      <c r="C49" s="31">
        <v>1146</v>
      </c>
      <c r="D49" s="31">
        <v>2.5</v>
      </c>
      <c r="E49" s="30">
        <v>3</v>
      </c>
      <c r="F49" s="31">
        <v>397.8</v>
      </c>
      <c r="G49" s="31">
        <v>405.05</v>
      </c>
      <c r="H49" s="31">
        <v>409.85</v>
      </c>
      <c r="I49" s="31">
        <v>411</v>
      </c>
      <c r="J49" s="31">
        <v>416.1</v>
      </c>
      <c r="K49" s="31"/>
      <c r="L49" s="31">
        <v>414.95</v>
      </c>
      <c r="M49" s="31">
        <v>406.1</v>
      </c>
      <c r="N49" s="30"/>
      <c r="O49" s="30"/>
      <c r="P49" s="30" t="s">
        <v>146</v>
      </c>
      <c r="Q49" s="30"/>
      <c r="R49" s="47"/>
      <c r="S49" s="49"/>
      <c r="T49" s="48"/>
      <c r="U49" s="49"/>
      <c r="AD49" s="50" t="e">
        <f>AC49/AB49</f>
        <v>#DIV/0!</v>
      </c>
      <c r="AE49" s="32" t="e">
        <f>IF(OR(R49="C1",R49="C2"),HLOOKUP(R49,$E$1:J49,ROW(),FALSE)+D49,HLOOKUP(R49,$E$1:J49,ROW(),FALSE)-D49)</f>
        <v>#N/A</v>
      </c>
      <c r="AF49" s="32" t="e">
        <f>IF(OR(R49="C1",R49="C2"),HLOOKUP(R49,$F$1:J49,ROW(),FALSE)-D49,HLOOKUP(R49,$E$1:J49,ROW(),FALSE)+D49)</f>
        <v>#N/A</v>
      </c>
      <c r="AG49" s="33"/>
      <c r="AH49" s="51"/>
      <c r="AI49" s="51"/>
    </row>
    <row r="50" spans="1:35" s="32" customFormat="1" ht="15.75" thickBot="1">
      <c r="A50" s="29">
        <v>45583</v>
      </c>
      <c r="B50" s="30" t="s">
        <v>75</v>
      </c>
      <c r="C50" s="31">
        <v>537</v>
      </c>
      <c r="D50" s="31">
        <v>1.25</v>
      </c>
      <c r="E50" s="31">
        <v>2</v>
      </c>
      <c r="F50" s="31">
        <v>148.49</v>
      </c>
      <c r="G50" s="31">
        <v>150.09</v>
      </c>
      <c r="H50" s="31">
        <v>154.28</v>
      </c>
      <c r="I50" s="31">
        <v>152.34</v>
      </c>
      <c r="J50" s="31"/>
      <c r="K50" s="30"/>
      <c r="L50" s="31">
        <v>155.04</v>
      </c>
      <c r="M50" s="31">
        <v>151.22999999999999</v>
      </c>
      <c r="N50" s="30"/>
      <c r="O50" s="30"/>
      <c r="P50" s="30" t="s">
        <v>146</v>
      </c>
      <c r="Q50" s="30"/>
      <c r="R50" s="47"/>
      <c r="S50" s="49"/>
      <c r="T50" s="48"/>
      <c r="U50" s="49"/>
      <c r="AE50" s="32" t="e">
        <f>IF(OR(R50="C1",R50="C2"),HLOOKUP(R50,$E$1:J50,ROW(),FALSE)+D50,HLOOKUP(R50,$E$1:J50,ROW(),FALSE)-D50)</f>
        <v>#N/A</v>
      </c>
      <c r="AF50" s="32" t="e">
        <f>IF(OR(R50="C1",R50="C2"),HLOOKUP(R50,$F$1:J50,ROW(),FALSE)-D50,HLOOKUP(R50,$E$1:J50,ROW(),FALSE)+D50)</f>
        <v>#N/A</v>
      </c>
      <c r="AG50" s="33"/>
    </row>
    <row r="51" spans="1:35" s="32" customFormat="1" ht="15.75" thickBot="1">
      <c r="A51" s="29">
        <v>45583</v>
      </c>
      <c r="B51" s="30" t="s">
        <v>76</v>
      </c>
      <c r="C51" s="31">
        <v>1983</v>
      </c>
      <c r="D51" s="31">
        <v>25</v>
      </c>
      <c r="E51" s="31"/>
      <c r="F51" s="31">
        <v>3526.6</v>
      </c>
      <c r="G51" s="31">
        <v>3615.1</v>
      </c>
      <c r="H51" s="31">
        <v>3711.8</v>
      </c>
      <c r="I51" s="31">
        <v>3657.5</v>
      </c>
      <c r="J51" s="31">
        <v>3709.35</v>
      </c>
      <c r="K51" s="30">
        <v>3</v>
      </c>
      <c r="L51" s="31">
        <v>3715.5</v>
      </c>
      <c r="M51" s="31">
        <v>3640</v>
      </c>
      <c r="N51" s="30"/>
      <c r="O51" s="30"/>
      <c r="P51" s="30" t="s">
        <v>146</v>
      </c>
      <c r="Q51" s="30" t="s">
        <v>146</v>
      </c>
      <c r="R51" s="47"/>
      <c r="S51" s="49"/>
      <c r="T51" s="48"/>
      <c r="U51" s="49"/>
      <c r="AD51" s="50" t="e">
        <f t="shared" ref="AD51:AD57" si="17">AC51/AB51</f>
        <v>#DIV/0!</v>
      </c>
      <c r="AE51" s="32" t="e">
        <f>IF(OR(R51="C1",R51="C2"),HLOOKUP(R51,$E$1:J51,ROW(),FALSE)+D51,HLOOKUP(R51,$E$1:J51,ROW(),FALSE)-D51)</f>
        <v>#N/A</v>
      </c>
      <c r="AF51" s="32" t="e">
        <f>IF(OR(R51="C1",R51="C2"),HLOOKUP(R51,$F$1:J51,ROW(),FALSE)-D51,HLOOKUP(R51,$E$1:J51,ROW(),FALSE)+D51)</f>
        <v>#N/A</v>
      </c>
      <c r="AG51" s="33"/>
    </row>
    <row r="52" spans="1:35" s="32" customFormat="1" ht="15.75" thickBot="1">
      <c r="A52" s="29">
        <v>45583</v>
      </c>
      <c r="B52" s="30" t="s">
        <v>77</v>
      </c>
      <c r="C52" s="31">
        <v>1619</v>
      </c>
      <c r="D52" s="31">
        <v>2.5</v>
      </c>
      <c r="E52" s="31">
        <v>2</v>
      </c>
      <c r="F52" s="31">
        <v>557.65</v>
      </c>
      <c r="G52" s="31">
        <v>566.25</v>
      </c>
      <c r="H52" s="31">
        <v>571.20000000000005</v>
      </c>
      <c r="I52" s="31">
        <v>570.95000000000005</v>
      </c>
      <c r="J52" s="31">
        <v>576.04999999999995</v>
      </c>
      <c r="K52" s="30"/>
      <c r="L52" s="31">
        <v>572.1</v>
      </c>
      <c r="M52" s="31">
        <v>564.95000000000005</v>
      </c>
      <c r="N52" s="30"/>
      <c r="O52" s="30" t="s">
        <v>146</v>
      </c>
      <c r="P52" s="30" t="s">
        <v>146</v>
      </c>
      <c r="Q52" s="30"/>
      <c r="R52" s="47"/>
      <c r="S52" s="49"/>
      <c r="T52" s="48"/>
      <c r="U52" s="49"/>
      <c r="AD52" s="50" t="e">
        <f t="shared" si="17"/>
        <v>#DIV/0!</v>
      </c>
      <c r="AE52" s="32" t="e">
        <f>IF(OR(R52="C1",R52="C2"),HLOOKUP(R52,$E$1:J52,ROW(),FALSE)+D52,HLOOKUP(R52,$E$1:J52,ROW(),FALSE)-D52)</f>
        <v>#N/A</v>
      </c>
      <c r="AF52" s="32" t="e">
        <f>IF(OR(R52="C1",R52="C2"),HLOOKUP(R52,$F$1:J52,ROW(),FALSE)-D52,HLOOKUP(R52,$E$1:J52,ROW(),FALSE)+D52)</f>
        <v>#N/A</v>
      </c>
      <c r="AG52" s="33"/>
    </row>
    <row r="53" spans="1:35" s="32" customFormat="1" ht="15.75" thickBot="1">
      <c r="A53" s="29">
        <v>45583</v>
      </c>
      <c r="B53" s="30" t="s">
        <v>78</v>
      </c>
      <c r="C53" s="31">
        <v>811</v>
      </c>
      <c r="D53" s="31">
        <v>10</v>
      </c>
      <c r="E53" s="30">
        <v>4</v>
      </c>
      <c r="F53" s="31">
        <v>1771.4</v>
      </c>
      <c r="G53" s="31">
        <v>1802.4</v>
      </c>
      <c r="H53" s="31">
        <v>1840</v>
      </c>
      <c r="I53" s="31">
        <v>1832.5</v>
      </c>
      <c r="J53" s="31">
        <v>1852.6</v>
      </c>
      <c r="K53" s="31"/>
      <c r="L53" s="31">
        <v>1859.8</v>
      </c>
      <c r="M53" s="31">
        <v>1815</v>
      </c>
      <c r="N53" s="30"/>
      <c r="O53" s="30"/>
      <c r="P53" s="30" t="s">
        <v>146</v>
      </c>
      <c r="Q53" s="30" t="s">
        <v>146</v>
      </c>
      <c r="R53" s="47"/>
      <c r="S53" s="49"/>
      <c r="T53" s="48"/>
      <c r="U53" s="49"/>
      <c r="AD53" s="50" t="e">
        <f t="shared" si="17"/>
        <v>#DIV/0!</v>
      </c>
      <c r="AE53" s="32" t="e">
        <f>IF(OR(R53="C1",R53="C2"),HLOOKUP(R53,$E$1:J53,ROW(),FALSE)+D53,HLOOKUP(R53,$E$1:J53,ROW(),FALSE)-D53)</f>
        <v>#N/A</v>
      </c>
      <c r="AF53" s="32" t="e">
        <f>IF(OR(R53="C1",R53="C2"),HLOOKUP(R53,$F$1:J53,ROW(),FALSE)-D53,HLOOKUP(R53,$E$1:J53,ROW(),FALSE)+D53)</f>
        <v>#N/A</v>
      </c>
      <c r="AG53" s="33"/>
    </row>
    <row r="54" spans="1:35" s="32" customFormat="1" ht="15.75" thickBot="1">
      <c r="A54" s="29">
        <v>45583</v>
      </c>
      <c r="B54" s="30" t="s">
        <v>79</v>
      </c>
      <c r="C54" s="31">
        <v>3565</v>
      </c>
      <c r="D54" s="31">
        <v>10</v>
      </c>
      <c r="E54" s="31">
        <v>3</v>
      </c>
      <c r="F54" s="31">
        <v>2792.3</v>
      </c>
      <c r="G54" s="31">
        <v>2788.65</v>
      </c>
      <c r="H54" s="31">
        <v>2830</v>
      </c>
      <c r="I54" s="31">
        <v>2831.15</v>
      </c>
      <c r="J54" s="31">
        <v>2845.05</v>
      </c>
      <c r="K54" s="30"/>
      <c r="L54" s="31">
        <v>2877.9</v>
      </c>
      <c r="M54" s="31">
        <v>2820.05</v>
      </c>
      <c r="N54" s="30"/>
      <c r="O54" s="30"/>
      <c r="P54" s="30" t="s">
        <v>146</v>
      </c>
      <c r="Q54" s="30" t="s">
        <v>146</v>
      </c>
      <c r="R54" s="47"/>
      <c r="S54" s="49"/>
      <c r="T54" s="48"/>
      <c r="U54" s="49"/>
      <c r="AD54" s="50" t="e">
        <f t="shared" si="17"/>
        <v>#DIV/0!</v>
      </c>
      <c r="AE54" s="32" t="e">
        <f>IF(OR(R54="C1",R54="C2"),HLOOKUP(R54,$E$1:J54,ROW(),FALSE)+D54,HLOOKUP(R54,$E$1:J54,ROW(),FALSE)-D54)</f>
        <v>#N/A</v>
      </c>
      <c r="AF54" s="32" t="e">
        <f>IF(OR(R54="C1",R54="C2"),HLOOKUP(R54,$F$1:J54,ROW(),FALSE)-D54,HLOOKUP(R54,$E$1:J54,ROW(),FALSE)+D54)</f>
        <v>#N/A</v>
      </c>
      <c r="AG54" s="33"/>
    </row>
    <row r="55" spans="1:35" s="32" customFormat="1" ht="15.75" thickBot="1">
      <c r="A55" s="29">
        <v>45583</v>
      </c>
      <c r="B55" s="30" t="s">
        <v>80</v>
      </c>
      <c r="C55" s="31">
        <v>3244</v>
      </c>
      <c r="D55" s="31">
        <v>25</v>
      </c>
      <c r="E55" s="30"/>
      <c r="F55" s="31">
        <v>5963.2</v>
      </c>
      <c r="G55" s="31">
        <v>6004.15</v>
      </c>
      <c r="H55" s="31">
        <v>6033.5</v>
      </c>
      <c r="I55" s="31">
        <v>6054.45</v>
      </c>
      <c r="J55" s="31">
        <v>6102.1</v>
      </c>
      <c r="K55" s="30"/>
      <c r="L55" s="31">
        <v>6091.9</v>
      </c>
      <c r="M55" s="31">
        <v>6004.65</v>
      </c>
      <c r="N55" s="30"/>
      <c r="O55" s="30"/>
      <c r="P55" s="30" t="s">
        <v>146</v>
      </c>
      <c r="Q55" s="30"/>
      <c r="R55" s="47"/>
      <c r="S55" s="49"/>
      <c r="T55" s="48"/>
      <c r="U55" s="49"/>
      <c r="AD55" s="50" t="e">
        <f t="shared" si="17"/>
        <v>#DIV/0!</v>
      </c>
      <c r="AE55" s="32" t="e">
        <f>IF(OR(R55="C1",R55="C2"),HLOOKUP(R55,$E$1:J55,ROW(),FALSE)+D55,HLOOKUP(R55,$E$1:J55,ROW(),FALSE)-D55)</f>
        <v>#N/A</v>
      </c>
      <c r="AF55" s="32" t="e">
        <f>IF(OR(R55="C1",R55="C2"),HLOOKUP(R55,$F$1:J55,ROW(),FALSE)-D55,HLOOKUP(R55,$E$1:J55,ROW(),FALSE)+D55)</f>
        <v>#N/A</v>
      </c>
      <c r="AG55" s="33"/>
    </row>
    <row r="56" spans="1:35" s="32" customFormat="1" ht="15.75" thickBot="1">
      <c r="A56" s="29">
        <v>45583</v>
      </c>
      <c r="B56" s="30" t="s">
        <v>22</v>
      </c>
      <c r="C56" s="31">
        <v>4729</v>
      </c>
      <c r="D56" s="31">
        <v>50</v>
      </c>
      <c r="E56" s="31"/>
      <c r="F56" s="31">
        <v>14794.45</v>
      </c>
      <c r="G56" s="31">
        <v>14901.8</v>
      </c>
      <c r="H56" s="31">
        <v>14950</v>
      </c>
      <c r="I56" s="31">
        <v>14992.75</v>
      </c>
      <c r="J56" s="31" t="s">
        <v>133</v>
      </c>
      <c r="K56" s="30">
        <v>6</v>
      </c>
      <c r="L56" s="31">
        <v>15453.1</v>
      </c>
      <c r="M56" s="31">
        <v>14909</v>
      </c>
      <c r="N56" s="30"/>
      <c r="O56" s="30"/>
      <c r="P56" s="30" t="s">
        <v>146</v>
      </c>
      <c r="Q56" s="30"/>
      <c r="R56" s="47"/>
      <c r="S56" s="49"/>
      <c r="T56" s="48"/>
      <c r="U56" s="49"/>
      <c r="AD56" s="50" t="e">
        <f t="shared" si="17"/>
        <v>#DIV/0!</v>
      </c>
      <c r="AE56" s="32" t="e">
        <f>IF(OR(R56="C1",R56="C2"),HLOOKUP(R56,$E$1:J56,ROW(),FALSE)+D56,HLOOKUP(R56,$E$1:J56,ROW(),FALSE)-D56)</f>
        <v>#N/A</v>
      </c>
      <c r="AF56" s="32" t="e">
        <f>IF(OR(R56="C1",R56="C2"),HLOOKUP(R56,$F$1:J56,ROW(),FALSE)-D56,HLOOKUP(R56,$E$1:J56,ROW(),FALSE)+D56)</f>
        <v>#N/A</v>
      </c>
      <c r="AG56" s="33"/>
    </row>
    <row r="57" spans="1:35" s="32" customFormat="1" ht="15.75" thickBot="1">
      <c r="A57" s="29">
        <v>45583</v>
      </c>
      <c r="B57" s="30" t="s">
        <v>81</v>
      </c>
      <c r="C57" s="31">
        <v>5590</v>
      </c>
      <c r="D57" s="31">
        <v>5</v>
      </c>
      <c r="E57" s="30"/>
      <c r="F57" s="31">
        <v>833.6</v>
      </c>
      <c r="G57" s="31">
        <v>842.55</v>
      </c>
      <c r="H57" s="31">
        <v>874</v>
      </c>
      <c r="I57" s="31">
        <v>852.25</v>
      </c>
      <c r="J57" s="31">
        <v>861.75</v>
      </c>
      <c r="K57" s="30"/>
      <c r="L57" s="31">
        <v>880.35</v>
      </c>
      <c r="M57" s="31">
        <v>846.75</v>
      </c>
      <c r="N57" s="30"/>
      <c r="O57" s="30"/>
      <c r="P57" s="30" t="s">
        <v>146</v>
      </c>
      <c r="Q57" s="30" t="s">
        <v>146</v>
      </c>
      <c r="R57" s="47"/>
      <c r="S57" s="49"/>
      <c r="T57" s="48"/>
      <c r="U57" s="49"/>
      <c r="AD57" s="50" t="e">
        <f t="shared" si="17"/>
        <v>#DIV/0!</v>
      </c>
      <c r="AE57" s="32" t="e">
        <f>IF(OR(R57="C1",R57="C2"),HLOOKUP(R57,$E$1:J57,ROW(),FALSE)+D57,HLOOKUP(R57,$E$1:J57,ROW(),FALSE)-D57)</f>
        <v>#N/A</v>
      </c>
      <c r="AF57" s="32" t="e">
        <f>IF(OR(R57="C1",R57="C2"),HLOOKUP(R57,$F$1:J57,ROW(),FALSE)-D57,HLOOKUP(R57,$E$1:J57,ROW(),FALSE)+D57)</f>
        <v>#N/A</v>
      </c>
      <c r="AG57" s="33"/>
    </row>
    <row r="58" spans="1:35" s="32" customFormat="1" ht="15.75" thickBot="1">
      <c r="A58" s="29">
        <v>45583</v>
      </c>
      <c r="B58" s="30" t="s">
        <v>82</v>
      </c>
      <c r="C58" s="30">
        <v>2417</v>
      </c>
      <c r="D58" s="31">
        <v>25</v>
      </c>
      <c r="E58" s="31"/>
      <c r="F58" s="31">
        <v>6620.35</v>
      </c>
      <c r="G58" s="31">
        <v>6663.3</v>
      </c>
      <c r="H58" s="31">
        <v>6736.5</v>
      </c>
      <c r="I58" s="31">
        <v>6715.85</v>
      </c>
      <c r="J58" s="31">
        <v>6763.4</v>
      </c>
      <c r="K58" s="31"/>
      <c r="L58" s="31">
        <v>6774</v>
      </c>
      <c r="M58" s="31">
        <v>6662.4</v>
      </c>
      <c r="N58" s="30"/>
      <c r="O58" s="30" t="s">
        <v>146</v>
      </c>
      <c r="P58" s="30" t="s">
        <v>146</v>
      </c>
      <c r="Q58" s="30" t="s">
        <v>146</v>
      </c>
      <c r="R58" s="47"/>
      <c r="S58" s="48"/>
      <c r="T58" s="48"/>
      <c r="U58" s="48"/>
      <c r="AG58" s="33"/>
    </row>
    <row r="59" spans="1:35" s="32" customFormat="1" ht="15.75" thickBot="1">
      <c r="A59" s="29">
        <v>45583</v>
      </c>
      <c r="B59" s="30" t="s">
        <v>83</v>
      </c>
      <c r="C59" s="31">
        <v>6945</v>
      </c>
      <c r="D59" s="31">
        <v>25</v>
      </c>
      <c r="E59" s="30">
        <v>2</v>
      </c>
      <c r="F59" s="31">
        <v>4610.3500000000004</v>
      </c>
      <c r="G59" s="31">
        <v>4658.6000000000004</v>
      </c>
      <c r="H59" s="31">
        <v>4761.75</v>
      </c>
      <c r="I59" s="31">
        <v>4708</v>
      </c>
      <c r="J59" s="31">
        <v>4755.7</v>
      </c>
      <c r="K59" s="31"/>
      <c r="L59" s="31">
        <v>4799.8999999999996</v>
      </c>
      <c r="M59" s="31">
        <v>4612.05</v>
      </c>
      <c r="N59" s="30"/>
      <c r="O59" s="30" t="s">
        <v>146</v>
      </c>
      <c r="P59" s="30" t="s">
        <v>146</v>
      </c>
      <c r="Q59" s="30" t="s">
        <v>146</v>
      </c>
      <c r="R59" s="47"/>
      <c r="S59" s="48"/>
      <c r="T59" s="48"/>
      <c r="U59" s="48"/>
      <c r="AG59" s="33"/>
    </row>
    <row r="60" spans="1:35" s="32" customFormat="1" ht="15.75" thickBot="1">
      <c r="A60" s="29">
        <v>45583</v>
      </c>
      <c r="B60" s="30" t="s">
        <v>84</v>
      </c>
      <c r="C60" s="31">
        <v>2424</v>
      </c>
      <c r="D60" s="31">
        <v>25</v>
      </c>
      <c r="E60" s="30">
        <v>3</v>
      </c>
      <c r="F60" s="31">
        <v>3647.45</v>
      </c>
      <c r="G60" s="31">
        <v>3723.75</v>
      </c>
      <c r="H60" s="30">
        <v>3791.6</v>
      </c>
      <c r="I60" s="31">
        <v>3769.25</v>
      </c>
      <c r="J60" s="31">
        <v>3818.4</v>
      </c>
      <c r="K60" s="30"/>
      <c r="L60" s="31">
        <v>3835.25</v>
      </c>
      <c r="M60" s="31">
        <v>3701</v>
      </c>
      <c r="N60" s="30"/>
      <c r="O60" s="30" t="s">
        <v>146</v>
      </c>
      <c r="P60" s="30" t="s">
        <v>146</v>
      </c>
      <c r="Q60" s="30" t="s">
        <v>146</v>
      </c>
      <c r="R60" s="47"/>
      <c r="S60" s="48"/>
      <c r="T60" s="48"/>
      <c r="U60" s="48"/>
      <c r="AG60" s="33"/>
    </row>
    <row r="61" spans="1:35" s="32" customFormat="1" ht="15.75" thickBot="1">
      <c r="A61" s="29">
        <v>45583</v>
      </c>
      <c r="B61" s="30" t="s">
        <v>158</v>
      </c>
      <c r="C61" s="31">
        <v>4928</v>
      </c>
      <c r="D61" s="31">
        <v>5</v>
      </c>
      <c r="E61" s="30">
        <v>3</v>
      </c>
      <c r="F61" s="31">
        <v>474.35</v>
      </c>
      <c r="G61" s="31">
        <v>483.85</v>
      </c>
      <c r="H61" s="31">
        <v>495.25</v>
      </c>
      <c r="I61" s="31">
        <v>492.85</v>
      </c>
      <c r="J61" s="31">
        <v>502.3</v>
      </c>
      <c r="K61" s="30"/>
      <c r="L61" s="31">
        <v>500.5</v>
      </c>
      <c r="M61" s="31">
        <v>486</v>
      </c>
      <c r="N61" s="30"/>
      <c r="O61" s="30"/>
      <c r="P61" s="30" t="s">
        <v>146</v>
      </c>
      <c r="Q61" s="30"/>
      <c r="R61" s="47"/>
      <c r="S61" s="49"/>
      <c r="T61" s="48"/>
      <c r="U61" s="49"/>
      <c r="AD61" s="50" t="e">
        <f>AC61/AB61</f>
        <v>#DIV/0!</v>
      </c>
      <c r="AE61" s="32" t="e">
        <f>IF(OR(R61="C1",R61="C2"),HLOOKUP(R61,$E$1:J61,ROW(),FALSE)+D61,HLOOKUP(R61,$E$1:J61,ROW(),FALSE)-D61)</f>
        <v>#N/A</v>
      </c>
      <c r="AF61" s="32" t="e">
        <f>IF(OR(R61="C1",R61="C2"),HLOOKUP(R61,$F$1:J61,ROW(),FALSE)-D61,HLOOKUP(R61,$E$1:J61,ROW(),FALSE)+D61)</f>
        <v>#N/A</v>
      </c>
      <c r="AG61" s="33"/>
    </row>
    <row r="62" spans="1:35" s="32" customFormat="1" ht="15.75" thickBot="1">
      <c r="A62" s="29">
        <v>45583</v>
      </c>
      <c r="B62" s="30" t="s">
        <v>86</v>
      </c>
      <c r="C62" s="31">
        <v>2620</v>
      </c>
      <c r="D62" s="31">
        <v>1.25</v>
      </c>
      <c r="E62" s="31"/>
      <c r="F62" s="31">
        <v>185.97</v>
      </c>
      <c r="G62" s="31">
        <v>188.52</v>
      </c>
      <c r="H62" s="31">
        <v>195.05</v>
      </c>
      <c r="I62" s="31">
        <v>190.87</v>
      </c>
      <c r="J62" s="31">
        <v>193.37</v>
      </c>
      <c r="K62" s="30"/>
      <c r="L62" s="31">
        <v>196.25</v>
      </c>
      <c r="M62" s="31">
        <v>190.27</v>
      </c>
      <c r="N62" s="30"/>
      <c r="O62" s="30"/>
      <c r="P62" s="30" t="s">
        <v>146</v>
      </c>
      <c r="Q62" s="30" t="s">
        <v>146</v>
      </c>
      <c r="R62" s="47"/>
      <c r="S62" s="48"/>
      <c r="T62" s="48"/>
      <c r="U62" s="48"/>
      <c r="AG62" s="33"/>
    </row>
    <row r="63" spans="1:35" s="32" customFormat="1" ht="15.75" thickBot="1">
      <c r="A63" s="29">
        <v>45583</v>
      </c>
      <c r="B63" s="30" t="s">
        <v>87</v>
      </c>
      <c r="C63" s="30">
        <v>5068</v>
      </c>
      <c r="D63" s="31">
        <v>1.25</v>
      </c>
      <c r="E63" s="31">
        <v>2</v>
      </c>
      <c r="F63" s="31">
        <v>213.73</v>
      </c>
      <c r="G63" s="31">
        <v>216.13</v>
      </c>
      <c r="H63" s="31">
        <v>221.65</v>
      </c>
      <c r="I63" s="31">
        <v>218.78</v>
      </c>
      <c r="J63" s="31">
        <v>221.13</v>
      </c>
      <c r="K63" s="30"/>
      <c r="L63" s="31">
        <v>222.18</v>
      </c>
      <c r="M63" s="31">
        <v>217.35</v>
      </c>
      <c r="N63" s="30"/>
      <c r="O63" s="30"/>
      <c r="P63" s="30" t="s">
        <v>146</v>
      </c>
      <c r="Q63" s="30" t="s">
        <v>146</v>
      </c>
      <c r="R63" s="47"/>
      <c r="S63" s="48"/>
      <c r="T63" s="48"/>
      <c r="U63" s="48"/>
      <c r="AG63" s="33"/>
    </row>
    <row r="64" spans="1:35" s="32" customFormat="1" ht="15.75" thickBot="1">
      <c r="A64" s="29">
        <v>45583</v>
      </c>
      <c r="B64" s="30" t="s">
        <v>88</v>
      </c>
      <c r="C64" s="31">
        <v>911</v>
      </c>
      <c r="D64" s="31">
        <v>10</v>
      </c>
      <c r="E64" s="30"/>
      <c r="F64" s="31">
        <v>1708.1</v>
      </c>
      <c r="G64" s="31">
        <v>1726.15</v>
      </c>
      <c r="H64" s="31">
        <v>1735.5</v>
      </c>
      <c r="I64" s="31">
        <v>1744.8</v>
      </c>
      <c r="J64" s="31">
        <v>1764.45</v>
      </c>
      <c r="K64" s="31"/>
      <c r="L64" s="31">
        <v>1747.2</v>
      </c>
      <c r="M64" s="31">
        <v>1715.3</v>
      </c>
      <c r="N64" s="30"/>
      <c r="O64" s="30" t="s">
        <v>146</v>
      </c>
      <c r="P64" s="30" t="s">
        <v>146</v>
      </c>
      <c r="Q64" s="30"/>
      <c r="R64" s="47"/>
      <c r="S64" s="49"/>
      <c r="T64" s="48"/>
      <c r="U64" s="48"/>
      <c r="AG64" s="33"/>
    </row>
    <row r="65" spans="1:35" s="32" customFormat="1" ht="15.75" thickBot="1">
      <c r="A65" s="29">
        <v>45583</v>
      </c>
      <c r="B65" s="30" t="s">
        <v>89</v>
      </c>
      <c r="C65" s="30">
        <v>2240</v>
      </c>
      <c r="D65" s="31">
        <v>0.5</v>
      </c>
      <c r="E65" s="30">
        <v>5</v>
      </c>
      <c r="F65" s="31">
        <v>83.45</v>
      </c>
      <c r="G65" s="31">
        <v>84.35</v>
      </c>
      <c r="H65" s="31">
        <v>85.69</v>
      </c>
      <c r="I65" s="31">
        <v>85.4</v>
      </c>
      <c r="J65" s="31">
        <v>86.35</v>
      </c>
      <c r="K65" s="30"/>
      <c r="L65" s="31">
        <v>86.43</v>
      </c>
      <c r="M65" s="31">
        <v>84.68</v>
      </c>
      <c r="N65" s="30"/>
      <c r="O65" s="30"/>
      <c r="P65" s="30" t="s">
        <v>146</v>
      </c>
      <c r="Q65" s="30" t="s">
        <v>146</v>
      </c>
      <c r="R65" s="47"/>
      <c r="S65" s="49"/>
      <c r="T65" s="48"/>
      <c r="U65" s="49"/>
      <c r="AD65" s="50" t="e">
        <f t="shared" ref="AD65:AD70" si="18">AC65/AB65</f>
        <v>#DIV/0!</v>
      </c>
      <c r="AE65" s="32" t="e">
        <f>IF(OR(R65="C1",R65="C2"),HLOOKUP(R65,$E$1:J65,ROW(),FALSE)+D65,HLOOKUP(R65,$E$1:J65,ROW(),FALSE)-D65)</f>
        <v>#N/A</v>
      </c>
      <c r="AF65" s="32" t="e">
        <f>IF(OR(R65="C1",R65="C2"),HLOOKUP(R65,$F$1:J65,ROW(),FALSE)-D65,HLOOKUP(R65,$E$1:J65,ROW(),FALSE)+D65)</f>
        <v>#N/A</v>
      </c>
      <c r="AG65" s="33"/>
      <c r="AH65" s="51"/>
      <c r="AI65" s="51"/>
    </row>
    <row r="66" spans="1:35" s="32" customFormat="1" ht="15.75" thickBot="1">
      <c r="A66" s="29">
        <v>45583</v>
      </c>
      <c r="B66" s="30" t="s">
        <v>159</v>
      </c>
      <c r="C66" s="31">
        <v>525</v>
      </c>
      <c r="D66" s="31">
        <v>1.75</v>
      </c>
      <c r="E66" s="31">
        <v>5</v>
      </c>
      <c r="F66" s="31" t="s">
        <v>133</v>
      </c>
      <c r="G66" s="31">
        <v>622.9</v>
      </c>
      <c r="H66" s="31">
        <v>627.5</v>
      </c>
      <c r="I66" s="31">
        <v>640.9</v>
      </c>
      <c r="J66" s="31">
        <v>648.54999999999995</v>
      </c>
      <c r="K66" s="30"/>
      <c r="L66" s="31">
        <v>644.70000000000005</v>
      </c>
      <c r="M66" s="31">
        <v>627</v>
      </c>
      <c r="N66" s="30"/>
      <c r="O66" s="30"/>
      <c r="P66" s="30" t="s">
        <v>146</v>
      </c>
      <c r="Q66" s="30"/>
      <c r="R66" s="47"/>
      <c r="S66" s="49"/>
      <c r="T66" s="54"/>
      <c r="U66" s="49"/>
      <c r="AD66" s="50" t="e">
        <f t="shared" si="18"/>
        <v>#DIV/0!</v>
      </c>
      <c r="AE66" s="32" t="e">
        <f>IF(OR(R66="C1",R66="C2"),HLOOKUP(R66,$E$1:J66,ROW(),FALSE)+D66,HLOOKUP(R66,$E$1:J66,ROW(),FALSE)-D66)</f>
        <v>#N/A</v>
      </c>
      <c r="AF66" s="32" t="e">
        <f>IF(OR(R66="C1",R66="C2"),HLOOKUP(R66,$F$1:J66,ROW(),FALSE)-D66,HLOOKUP(R66,$E$1:J66,ROW(),FALSE)+D66)</f>
        <v>#N/A</v>
      </c>
      <c r="AG66" s="33"/>
    </row>
    <row r="67" spans="1:35" s="32" customFormat="1" ht="15.75" thickBot="1">
      <c r="A67" s="29">
        <v>45583</v>
      </c>
      <c r="B67" s="30" t="s">
        <v>90</v>
      </c>
      <c r="C67" s="31">
        <v>1050</v>
      </c>
      <c r="D67" s="31">
        <v>10</v>
      </c>
      <c r="E67" s="31"/>
      <c r="F67" s="31">
        <v>1315.15</v>
      </c>
      <c r="G67" s="31">
        <v>1332.6</v>
      </c>
      <c r="H67" s="31">
        <v>1333</v>
      </c>
      <c r="I67" s="31">
        <v>1350.95</v>
      </c>
      <c r="J67" s="31">
        <v>1371.15</v>
      </c>
      <c r="K67" s="30"/>
      <c r="L67" s="31">
        <v>1358.95</v>
      </c>
      <c r="M67" s="31">
        <v>1333</v>
      </c>
      <c r="N67" s="30"/>
      <c r="O67" s="30"/>
      <c r="P67" s="30" t="s">
        <v>146</v>
      </c>
      <c r="Q67" s="30"/>
      <c r="R67" s="47"/>
      <c r="S67" s="49"/>
      <c r="T67" s="48"/>
      <c r="U67" s="49"/>
      <c r="AD67" s="50" t="e">
        <f t="shared" si="18"/>
        <v>#DIV/0!</v>
      </c>
      <c r="AE67" s="32" t="e">
        <f>IF(OR(R67="C1",R67="C2"),HLOOKUP(R67,$E$1:J67,ROW(),FALSE)+D67,HLOOKUP(R67,$E$1:J67,ROW(),FALSE)-D67)</f>
        <v>#N/A</v>
      </c>
      <c r="AF67" s="32" t="e">
        <f>IF(OR(R67="C1",R67="C2"),HLOOKUP(R67,$F$1:J67,ROW(),FALSE)-D67,HLOOKUP(R67,$E$1:J67,ROW(),FALSE)+D67)</f>
        <v>#N/A</v>
      </c>
      <c r="AG67" s="33"/>
    </row>
    <row r="68" spans="1:35" s="32" customFormat="1" ht="15.75" thickBot="1">
      <c r="A68" s="29">
        <v>45583</v>
      </c>
      <c r="B68" s="30" t="s">
        <v>28</v>
      </c>
      <c r="C68" s="31">
        <v>3284</v>
      </c>
      <c r="D68" s="31">
        <v>25</v>
      </c>
      <c r="E68" s="31"/>
      <c r="F68" s="31">
        <v>2963.45</v>
      </c>
      <c r="G68" s="31">
        <v>3011.6</v>
      </c>
      <c r="H68" s="31">
        <v>3125</v>
      </c>
      <c r="I68" s="31">
        <v>3060.35</v>
      </c>
      <c r="J68" s="31">
        <v>3108.6</v>
      </c>
      <c r="K68" s="30"/>
      <c r="L68" s="31">
        <v>3150</v>
      </c>
      <c r="M68" s="31">
        <v>3001</v>
      </c>
      <c r="N68" s="30"/>
      <c r="O68" s="30" t="s">
        <v>146</v>
      </c>
      <c r="P68" s="30" t="s">
        <v>146</v>
      </c>
      <c r="Q68" s="30" t="s">
        <v>146</v>
      </c>
      <c r="R68" s="47"/>
      <c r="S68" s="49"/>
      <c r="T68" s="48"/>
      <c r="U68" s="49"/>
      <c r="AD68" s="50" t="e">
        <f t="shared" si="18"/>
        <v>#DIV/0!</v>
      </c>
      <c r="AE68" s="32" t="e">
        <f>IF(OR(R68="C1",R68="C2"),HLOOKUP(R68,$E$1:J68,ROW(),FALSE)+D68,HLOOKUP(R68,$E$1:J68,ROW(),FALSE)-D68)</f>
        <v>#N/A</v>
      </c>
      <c r="AF68" s="32" t="e">
        <f>IF(OR(R68="C1",R68="C2"),HLOOKUP(R68,$F$1:J68,ROW(),FALSE)-D68,HLOOKUP(R68,$E$1:J68,ROW(),FALSE)+D68)</f>
        <v>#N/A</v>
      </c>
      <c r="AG68" s="33"/>
    </row>
    <row r="69" spans="1:35" s="32" customFormat="1" ht="15.75" thickBot="1">
      <c r="A69" s="29">
        <v>45583</v>
      </c>
      <c r="B69" s="30" t="s">
        <v>91</v>
      </c>
      <c r="C69" s="31">
        <v>345</v>
      </c>
      <c r="D69" s="31">
        <v>2.5</v>
      </c>
      <c r="E69" s="30"/>
      <c r="F69" s="31">
        <v>552.20000000000005</v>
      </c>
      <c r="G69" s="31" t="s">
        <v>133</v>
      </c>
      <c r="H69" s="31">
        <v>581</v>
      </c>
      <c r="I69" s="31">
        <v>603.75</v>
      </c>
      <c r="J69" s="30">
        <v>589.1</v>
      </c>
      <c r="K69" s="31">
        <v>2</v>
      </c>
      <c r="L69" s="31">
        <v>601.95000000000005</v>
      </c>
      <c r="M69" s="31">
        <v>577.35</v>
      </c>
      <c r="N69" s="30"/>
      <c r="O69" s="30"/>
      <c r="P69" s="30"/>
      <c r="Q69" s="30" t="s">
        <v>146</v>
      </c>
      <c r="R69" s="47"/>
      <c r="S69" s="49"/>
      <c r="T69" s="48"/>
      <c r="U69" s="49"/>
      <c r="AD69" s="50" t="e">
        <f t="shared" si="18"/>
        <v>#DIV/0!</v>
      </c>
      <c r="AE69" s="32" t="e">
        <f>IF(OR(R69="C1",R69="C2"),HLOOKUP(R69,$E$1:J69,ROW(),FALSE)+D69,HLOOKUP(R69,$E$1:J69,ROW(),FALSE)-D69)</f>
        <v>#N/A</v>
      </c>
      <c r="AF69" s="32" t="e">
        <f>IF(OR(R69="C1",R69="C2"),HLOOKUP(R69,$F$1:J69,ROW(),FALSE)-D69,HLOOKUP(R69,$E$1:J69,ROW(),FALSE)+D69)</f>
        <v>#N/A</v>
      </c>
      <c r="AG69" s="33"/>
    </row>
    <row r="70" spans="1:35" s="32" customFormat="1" ht="15.75" thickBot="1">
      <c r="A70" s="29">
        <v>45583</v>
      </c>
      <c r="B70" s="30" t="s">
        <v>92</v>
      </c>
      <c r="C70" s="31">
        <v>3059</v>
      </c>
      <c r="D70" s="31">
        <v>10</v>
      </c>
      <c r="E70" s="30">
        <v>3</v>
      </c>
      <c r="F70" s="31">
        <v>2642.35</v>
      </c>
      <c r="G70" s="31">
        <v>2679.6</v>
      </c>
      <c r="H70" s="31">
        <v>2746</v>
      </c>
      <c r="I70" s="31">
        <v>2696.95</v>
      </c>
      <c r="J70" s="31">
        <v>2720.95</v>
      </c>
      <c r="K70" s="30"/>
      <c r="L70" s="31">
        <v>2766</v>
      </c>
      <c r="M70" s="31">
        <v>2674.65</v>
      </c>
      <c r="N70" s="30"/>
      <c r="O70" s="30" t="s">
        <v>146</v>
      </c>
      <c r="P70" s="30" t="s">
        <v>146</v>
      </c>
      <c r="Q70" s="30" t="s">
        <v>146</v>
      </c>
      <c r="R70" s="47"/>
      <c r="S70" s="49"/>
      <c r="T70" s="48"/>
      <c r="U70" s="49"/>
      <c r="AD70" s="50" t="e">
        <f t="shared" si="18"/>
        <v>#DIV/0!</v>
      </c>
      <c r="AE70" s="32" t="e">
        <f>IF(OR(R70="C1",R70="C2"),HLOOKUP(R70,$E$1:J70,ROW(),FALSE)+D70,HLOOKUP(R70,$E$1:J70,ROW(),FALSE)-D70)</f>
        <v>#N/A</v>
      </c>
      <c r="AF70" s="32" t="e">
        <f>IF(OR(R70="C1",R70="C2"),HLOOKUP(R70,$F$1:J70,ROW(),FALSE)-D70,HLOOKUP(R70,$E$1:J70,ROW(),FALSE)+D70)</f>
        <v>#N/A</v>
      </c>
      <c r="AG70" s="33"/>
    </row>
    <row r="71" spans="1:35" s="32" customFormat="1" ht="15.75" thickBot="1">
      <c r="A71" s="29">
        <v>45583</v>
      </c>
      <c r="B71" s="30" t="s">
        <v>93</v>
      </c>
      <c r="C71" s="31">
        <v>4769</v>
      </c>
      <c r="D71" s="31">
        <v>5</v>
      </c>
      <c r="E71" s="31">
        <v>3</v>
      </c>
      <c r="F71" s="31">
        <v>535.9</v>
      </c>
      <c r="G71" s="31">
        <v>547.04999999999995</v>
      </c>
      <c r="H71" s="31">
        <v>563.4</v>
      </c>
      <c r="I71" s="31">
        <v>556.20000000000005</v>
      </c>
      <c r="J71" s="31">
        <v>565.6</v>
      </c>
      <c r="K71" s="30"/>
      <c r="L71" s="31">
        <v>566.54999999999995</v>
      </c>
      <c r="M71" s="31">
        <v>543.35</v>
      </c>
      <c r="N71" s="30"/>
      <c r="O71" s="30" t="s">
        <v>146</v>
      </c>
      <c r="P71" s="30" t="s">
        <v>146</v>
      </c>
      <c r="Q71" s="30" t="s">
        <v>146</v>
      </c>
      <c r="R71" s="47"/>
      <c r="S71" s="48"/>
      <c r="T71" s="48"/>
      <c r="U71" s="48"/>
      <c r="AG71" s="33"/>
    </row>
    <row r="72" spans="1:35" s="32" customFormat="1" ht="15.75" thickBot="1">
      <c r="A72" s="29">
        <v>45583</v>
      </c>
      <c r="B72" s="30" t="s">
        <v>94</v>
      </c>
      <c r="C72" s="31">
        <v>5608</v>
      </c>
      <c r="D72" s="31">
        <v>50</v>
      </c>
      <c r="E72" s="30"/>
      <c r="F72" s="31">
        <v>4339.6499999999996</v>
      </c>
      <c r="G72" s="31">
        <v>4426.75</v>
      </c>
      <c r="H72" s="31">
        <v>4528</v>
      </c>
      <c r="I72" s="31">
        <v>4516.5</v>
      </c>
      <c r="J72" s="31">
        <v>4612.2</v>
      </c>
      <c r="K72" s="30"/>
      <c r="L72" s="31">
        <v>4559</v>
      </c>
      <c r="M72" s="31">
        <v>4423.25</v>
      </c>
      <c r="N72" s="30"/>
      <c r="O72" s="30" t="s">
        <v>146</v>
      </c>
      <c r="P72" s="30" t="s">
        <v>146</v>
      </c>
      <c r="Q72" s="30"/>
      <c r="R72" s="47"/>
      <c r="S72" s="48"/>
      <c r="T72" s="48"/>
      <c r="U72" s="48"/>
      <c r="AG72" s="33"/>
    </row>
    <row r="73" spans="1:35" s="32" customFormat="1" ht="15.75" thickBot="1">
      <c r="A73" s="29">
        <v>45583</v>
      </c>
      <c r="B73" s="30" t="s">
        <v>95</v>
      </c>
      <c r="C73" s="31">
        <v>12096</v>
      </c>
      <c r="D73" s="31">
        <v>10</v>
      </c>
      <c r="E73" s="30">
        <v>5</v>
      </c>
      <c r="F73" s="31">
        <v>1768.7</v>
      </c>
      <c r="G73" s="31">
        <v>1784.35</v>
      </c>
      <c r="H73" s="31">
        <v>1845.05</v>
      </c>
      <c r="I73" s="31">
        <v>1804.4</v>
      </c>
      <c r="J73" s="31">
        <v>1828.2</v>
      </c>
      <c r="K73" s="30"/>
      <c r="L73" s="31">
        <v>1865</v>
      </c>
      <c r="M73" s="31">
        <v>1763.65</v>
      </c>
      <c r="N73" s="30" t="s">
        <v>146</v>
      </c>
      <c r="O73" s="30" t="s">
        <v>146</v>
      </c>
      <c r="P73" s="30" t="s">
        <v>146</v>
      </c>
      <c r="Q73" s="30" t="s">
        <v>146</v>
      </c>
      <c r="R73" s="47"/>
      <c r="S73" s="49"/>
      <c r="T73" s="48"/>
      <c r="U73" s="49"/>
      <c r="AD73" s="50" t="e">
        <f>AC73/AB73</f>
        <v>#DIV/0!</v>
      </c>
      <c r="AE73" s="32" t="e">
        <f>IF(OR(R73="C1",R73="C2"),HLOOKUP(R73,$E$1:J73,ROW(),FALSE)+D73,HLOOKUP(R73,$E$1:J73,ROW(),FALSE)-D73)</f>
        <v>#N/A</v>
      </c>
      <c r="AF73" s="32" t="e">
        <f>IF(OR(R73="C1",R73="C2"),HLOOKUP(R73,$F$1:J73,ROW(),FALSE)-D73,HLOOKUP(R73,$E$1:J73,ROW(),FALSE)+D73)</f>
        <v>#N/A</v>
      </c>
      <c r="AG73" s="33"/>
    </row>
    <row r="74" spans="1:35" s="32" customFormat="1" ht="15.75" thickBot="1">
      <c r="A74" s="29">
        <v>45583</v>
      </c>
      <c r="B74" s="30" t="s">
        <v>35</v>
      </c>
      <c r="C74" s="31">
        <v>3978</v>
      </c>
      <c r="D74" s="31">
        <v>10</v>
      </c>
      <c r="E74" s="31"/>
      <c r="F74" s="31">
        <v>1837.9</v>
      </c>
      <c r="G74" s="31">
        <v>1856.1</v>
      </c>
      <c r="H74" s="31">
        <v>1856.55</v>
      </c>
      <c r="I74" s="31">
        <v>1875.1</v>
      </c>
      <c r="J74" s="31">
        <v>1894.9</v>
      </c>
      <c r="K74" s="30">
        <v>3</v>
      </c>
      <c r="L74" s="31">
        <v>1873.9</v>
      </c>
      <c r="M74" s="31">
        <v>1843</v>
      </c>
      <c r="N74" s="30"/>
      <c r="O74" s="30" t="s">
        <v>146</v>
      </c>
      <c r="P74" s="30"/>
      <c r="Q74" s="30"/>
      <c r="R74" s="47"/>
      <c r="S74" s="49"/>
      <c r="T74" s="48"/>
      <c r="U74" s="49"/>
      <c r="AD74" s="50" t="e">
        <f>AC74/AB74</f>
        <v>#DIV/0!</v>
      </c>
      <c r="AE74" s="32" t="e">
        <f>IF(OR(R74="C1",R74="C2"),HLOOKUP(R74,$E$1:J74,ROW(),FALSE)+D74,HLOOKUP(R74,$E$1:J74,ROW(),FALSE)-D74)</f>
        <v>#N/A</v>
      </c>
      <c r="AF74" s="32" t="e">
        <f>IF(OR(R74="C1",R74="C2"),HLOOKUP(R74,$F$1:J74,ROW(),FALSE)-D74,HLOOKUP(R74,$E$1:J74,ROW(),FALSE)+D74)</f>
        <v>#N/A</v>
      </c>
      <c r="AG74" s="33"/>
    </row>
    <row r="75" spans="1:35" s="32" customFormat="1" ht="15.75" thickBot="1">
      <c r="A75" s="29">
        <v>45583</v>
      </c>
      <c r="B75" s="30" t="s">
        <v>32</v>
      </c>
      <c r="C75" s="31">
        <v>5486</v>
      </c>
      <c r="D75" s="31">
        <v>25</v>
      </c>
      <c r="E75" s="30"/>
      <c r="F75" s="31">
        <v>4563.55</v>
      </c>
      <c r="G75" s="31">
        <v>4609.75</v>
      </c>
      <c r="H75" s="31">
        <v>4708.8999999999996</v>
      </c>
      <c r="I75" s="31">
        <v>4657.95</v>
      </c>
      <c r="J75" s="31">
        <v>4705.25</v>
      </c>
      <c r="K75" s="30"/>
      <c r="L75" s="31">
        <v>4750.2</v>
      </c>
      <c r="M75" s="31">
        <v>4605</v>
      </c>
      <c r="N75" s="30"/>
      <c r="O75" s="30" t="s">
        <v>146</v>
      </c>
      <c r="P75" s="30" t="s">
        <v>146</v>
      </c>
      <c r="Q75" s="30" t="s">
        <v>146</v>
      </c>
      <c r="R75" s="47"/>
      <c r="S75" s="48"/>
      <c r="T75" s="48"/>
      <c r="U75" s="48"/>
      <c r="AG75" s="33"/>
    </row>
    <row r="76" spans="1:35" s="32" customFormat="1" ht="15.75" thickBot="1">
      <c r="A76" s="29">
        <v>45583</v>
      </c>
      <c r="B76" s="30" t="s">
        <v>96</v>
      </c>
      <c r="C76" s="31">
        <v>16126</v>
      </c>
      <c r="D76" s="31">
        <v>5</v>
      </c>
      <c r="E76" s="30"/>
      <c r="F76" s="31">
        <v>1640.85</v>
      </c>
      <c r="G76" s="31">
        <v>1650.25</v>
      </c>
      <c r="H76" s="31">
        <v>1684.8</v>
      </c>
      <c r="I76" s="31">
        <v>1660.2</v>
      </c>
      <c r="J76" s="31">
        <v>1670.15</v>
      </c>
      <c r="K76" s="30"/>
      <c r="L76" s="31">
        <v>1691</v>
      </c>
      <c r="M76" s="31">
        <v>1654.1</v>
      </c>
      <c r="N76" s="30"/>
      <c r="O76" s="30"/>
      <c r="P76" s="30" t="s">
        <v>146</v>
      </c>
      <c r="Q76" s="30" t="s">
        <v>146</v>
      </c>
      <c r="R76" s="47"/>
      <c r="S76" s="48"/>
      <c r="T76" s="48"/>
      <c r="U76" s="48"/>
      <c r="AG76" s="33"/>
    </row>
    <row r="77" spans="1:35" s="32" customFormat="1" ht="15.75" thickBot="1">
      <c r="A77" s="29">
        <v>45583</v>
      </c>
      <c r="B77" s="30" t="s">
        <v>97</v>
      </c>
      <c r="C77" s="31">
        <v>2865</v>
      </c>
      <c r="D77" s="31">
        <v>2.5</v>
      </c>
      <c r="E77" s="30">
        <v>3</v>
      </c>
      <c r="F77" s="31">
        <v>716.9</v>
      </c>
      <c r="G77" s="31">
        <v>721.45</v>
      </c>
      <c r="H77" s="31">
        <v>743.55</v>
      </c>
      <c r="I77" s="31">
        <v>726.45</v>
      </c>
      <c r="J77" s="31">
        <v>730.95</v>
      </c>
      <c r="K77" s="30"/>
      <c r="L77" s="31">
        <v>744</v>
      </c>
      <c r="M77" s="31">
        <v>720.1</v>
      </c>
      <c r="N77" s="30"/>
      <c r="O77" s="30" t="s">
        <v>146</v>
      </c>
      <c r="P77" s="30" t="s">
        <v>146</v>
      </c>
      <c r="Q77" s="30" t="s">
        <v>146</v>
      </c>
      <c r="R77" s="47"/>
      <c r="S77" s="49"/>
      <c r="T77" s="48"/>
      <c r="U77" s="49"/>
      <c r="AD77" s="50" t="e">
        <f>AC77/AB77</f>
        <v>#DIV/0!</v>
      </c>
      <c r="AE77" s="32" t="e">
        <f>IF(OR(R77="C1",R77="C2"),HLOOKUP(R77,$E$1:J77,ROW(),FALSE)+D77,HLOOKUP(R77,$E$1:J77,ROW(),FALSE)-D77)</f>
        <v>#N/A</v>
      </c>
      <c r="AF77" s="32" t="e">
        <f>IF(OR(R77="C1",R77="C2"),HLOOKUP(R77,$F$1:J77,ROW(),FALSE)-D77,HLOOKUP(R77,$E$1:J77,ROW(),FALSE)+D77)</f>
        <v>#N/A</v>
      </c>
      <c r="AG77" s="33"/>
    </row>
    <row r="78" spans="1:35" s="32" customFormat="1" ht="15.75" thickBot="1">
      <c r="A78" s="29">
        <v>45583</v>
      </c>
      <c r="B78" s="30" t="s">
        <v>98</v>
      </c>
      <c r="C78" s="31">
        <v>9613</v>
      </c>
      <c r="D78" s="31">
        <v>50</v>
      </c>
      <c r="E78" s="31"/>
      <c r="F78" s="31">
        <v>5038.1000000000004</v>
      </c>
      <c r="G78" s="31">
        <v>5132.3</v>
      </c>
      <c r="H78" s="31">
        <v>5210</v>
      </c>
      <c r="I78" s="31">
        <v>5227.95</v>
      </c>
      <c r="J78" s="31">
        <v>5324</v>
      </c>
      <c r="K78" s="30"/>
      <c r="L78" s="31">
        <v>5288.65</v>
      </c>
      <c r="M78" s="31">
        <v>5146.05</v>
      </c>
      <c r="N78" s="30"/>
      <c r="O78" s="30"/>
      <c r="P78" s="30" t="s">
        <v>146</v>
      </c>
      <c r="Q78" s="30"/>
      <c r="R78" s="47"/>
      <c r="S78" s="48"/>
      <c r="T78" s="48"/>
      <c r="U78" s="48"/>
      <c r="AG78" s="33"/>
    </row>
    <row r="79" spans="1:35" s="32" customFormat="1" ht="15.75" thickBot="1">
      <c r="A79" s="29">
        <v>45583</v>
      </c>
      <c r="B79" s="30" t="s">
        <v>99</v>
      </c>
      <c r="C79" s="31">
        <v>3057</v>
      </c>
      <c r="D79" s="31">
        <v>5</v>
      </c>
      <c r="E79" s="30"/>
      <c r="F79" s="31">
        <v>712.35</v>
      </c>
      <c r="G79" s="31">
        <v>722.35</v>
      </c>
      <c r="H79" s="31">
        <v>753.2</v>
      </c>
      <c r="I79" s="31">
        <v>732.15</v>
      </c>
      <c r="J79" s="31">
        <v>742.05</v>
      </c>
      <c r="K79" s="30"/>
      <c r="L79" s="31">
        <v>756.45</v>
      </c>
      <c r="M79" s="31">
        <v>725.05</v>
      </c>
      <c r="N79" s="30"/>
      <c r="O79" s="30"/>
      <c r="P79" s="30" t="s">
        <v>146</v>
      </c>
      <c r="Q79" s="30" t="s">
        <v>146</v>
      </c>
      <c r="R79" s="47"/>
      <c r="S79" s="49"/>
      <c r="T79" s="48"/>
      <c r="U79" s="49"/>
      <c r="AD79" s="50" t="e">
        <f>AC79/AB79</f>
        <v>#DIV/0!</v>
      </c>
      <c r="AE79" s="32" t="e">
        <f>IF(OR(R79="C1",R79="C2"),HLOOKUP(R79,$E$1:J79,ROW(),FALSE)+D79,HLOOKUP(R79,$E$1:J79,ROW(),FALSE)-D79)</f>
        <v>#N/A</v>
      </c>
      <c r="AF79" s="32" t="e">
        <f>IF(OR(R79="C1",R79="C2"),HLOOKUP(R79,$F$1:J79,ROW(),FALSE)-D79,HLOOKUP(R79,$E$1:J79,ROW(),FALSE)+D79)</f>
        <v>#N/A</v>
      </c>
      <c r="AG79" s="33"/>
    </row>
    <row r="80" spans="1:35" s="32" customFormat="1" ht="15.75" thickBot="1">
      <c r="A80" s="29">
        <v>45583</v>
      </c>
      <c r="B80" s="30" t="s">
        <v>100</v>
      </c>
      <c r="C80" s="31">
        <v>230</v>
      </c>
      <c r="D80" s="31">
        <v>2.5</v>
      </c>
      <c r="E80" s="31">
        <v>3</v>
      </c>
      <c r="F80" s="31">
        <v>308</v>
      </c>
      <c r="G80" s="31">
        <v>291.95</v>
      </c>
      <c r="H80" s="31">
        <v>321</v>
      </c>
      <c r="I80" s="31">
        <v>317.25</v>
      </c>
      <c r="J80" s="31">
        <v>317.35000000000002</v>
      </c>
      <c r="K80" s="31"/>
      <c r="L80" s="31">
        <v>326.5</v>
      </c>
      <c r="M80" s="31">
        <v>306.89999999999998</v>
      </c>
      <c r="N80" s="30" t="s">
        <v>146</v>
      </c>
      <c r="O80" s="30"/>
      <c r="P80" s="30" t="s">
        <v>146</v>
      </c>
      <c r="Q80" s="30" t="s">
        <v>146</v>
      </c>
      <c r="R80" s="47"/>
      <c r="S80" s="48"/>
      <c r="T80" s="48"/>
      <c r="U80" s="48"/>
      <c r="AG80" s="33"/>
    </row>
    <row r="81" spans="1:33" s="32" customFormat="1" ht="15.75" thickBot="1">
      <c r="A81" s="29">
        <v>45583</v>
      </c>
      <c r="B81" s="30" t="s">
        <v>101</v>
      </c>
      <c r="C81" s="31">
        <v>2572</v>
      </c>
      <c r="D81" s="31">
        <v>2</v>
      </c>
      <c r="E81" s="30"/>
      <c r="F81" s="31">
        <v>417</v>
      </c>
      <c r="G81" s="31">
        <v>422.05</v>
      </c>
      <c r="H81" s="31">
        <v>425.2</v>
      </c>
      <c r="I81" s="31">
        <v>426.65</v>
      </c>
      <c r="J81" s="31" t="s">
        <v>133</v>
      </c>
      <c r="K81" s="30"/>
      <c r="L81" s="31">
        <v>435.3</v>
      </c>
      <c r="M81" s="31">
        <v>422.65</v>
      </c>
      <c r="N81" s="30"/>
      <c r="O81" s="30"/>
      <c r="P81" s="30" t="s">
        <v>146</v>
      </c>
      <c r="Q81" s="30"/>
      <c r="R81" s="47"/>
      <c r="S81" s="49"/>
      <c r="T81" s="48"/>
      <c r="U81" s="48"/>
      <c r="AG81" s="33"/>
    </row>
    <row r="82" spans="1:33" s="32" customFormat="1" ht="15.75" thickBot="1">
      <c r="A82" s="29">
        <v>45583</v>
      </c>
      <c r="B82" s="30" t="s">
        <v>36</v>
      </c>
      <c r="C82" s="31">
        <v>4281</v>
      </c>
      <c r="D82" s="31">
        <v>10</v>
      </c>
      <c r="E82" s="30">
        <v>3</v>
      </c>
      <c r="F82" s="31">
        <v>2682.35</v>
      </c>
      <c r="G82" s="31">
        <v>2702.15</v>
      </c>
      <c r="H82" s="31">
        <v>2722.95</v>
      </c>
      <c r="I82" s="31">
        <v>2723</v>
      </c>
      <c r="J82" s="31">
        <v>2742.15</v>
      </c>
      <c r="K82" s="30"/>
      <c r="L82" s="31">
        <v>2740</v>
      </c>
      <c r="M82" s="31">
        <v>2693.45</v>
      </c>
      <c r="N82" s="30"/>
      <c r="O82" s="30" t="s">
        <v>146</v>
      </c>
      <c r="P82" s="30" t="s">
        <v>146</v>
      </c>
      <c r="Q82" s="30"/>
      <c r="R82" s="47"/>
      <c r="S82" s="49"/>
      <c r="T82" s="48"/>
      <c r="U82" s="48"/>
      <c r="AG82" s="33"/>
    </row>
    <row r="83" spans="1:33" s="32" customFormat="1" ht="15.75" thickBot="1">
      <c r="A83" s="29">
        <v>45583</v>
      </c>
      <c r="B83" s="30" t="s">
        <v>103</v>
      </c>
      <c r="C83" s="31">
        <v>5782</v>
      </c>
      <c r="D83" s="31">
        <v>5</v>
      </c>
      <c r="E83" s="30"/>
      <c r="F83" s="31">
        <v>1211.1500000000001</v>
      </c>
      <c r="G83" s="31">
        <v>1220.95</v>
      </c>
      <c r="H83" s="31">
        <v>1267</v>
      </c>
      <c r="I83" s="31">
        <v>1230.8499999999999</v>
      </c>
      <c r="J83" s="31">
        <v>1240.7</v>
      </c>
      <c r="K83" s="30"/>
      <c r="L83" s="31">
        <v>1268.9000000000001</v>
      </c>
      <c r="M83" s="31">
        <v>1225.25</v>
      </c>
      <c r="N83" s="30"/>
      <c r="O83" s="30"/>
      <c r="P83" s="30" t="s">
        <v>146</v>
      </c>
      <c r="Q83" s="30" t="s">
        <v>146</v>
      </c>
      <c r="R83" s="47"/>
      <c r="S83" s="49"/>
      <c r="T83" s="48"/>
      <c r="U83" s="49"/>
      <c r="AD83" s="50" t="e">
        <f>AC83/AB83</f>
        <v>#DIV/0!</v>
      </c>
      <c r="AE83" s="32" t="e">
        <f>IF(OR(R83="C1",R83="C2"),HLOOKUP(R83,$E$1:J83,ROW(),FALSE)+D83,HLOOKUP(R83,$E$1:J83,ROW(),FALSE)-D83)</f>
        <v>#N/A</v>
      </c>
      <c r="AF83" s="32" t="e">
        <f>IF(OR(R83="C1",R83="C2"),HLOOKUP(R83,$F$1:J83,ROW(),FALSE)-D83,HLOOKUP(R83,$E$1:J83,ROW(),FALSE)+D83)</f>
        <v>#N/A</v>
      </c>
      <c r="AG83" s="33"/>
    </row>
    <row r="84" spans="1:33" s="32" customFormat="1" ht="15.75" thickBot="1">
      <c r="A84" s="29">
        <v>45583</v>
      </c>
      <c r="B84" s="30" t="s">
        <v>162</v>
      </c>
      <c r="C84" s="31">
        <v>1139</v>
      </c>
      <c r="D84" s="31">
        <v>10</v>
      </c>
      <c r="E84" s="30">
        <v>2</v>
      </c>
      <c r="F84" s="31">
        <v>1986.35</v>
      </c>
      <c r="G84" s="31">
        <v>1975.85</v>
      </c>
      <c r="H84" s="31">
        <v>2011</v>
      </c>
      <c r="I84" s="31">
        <v>2025.65</v>
      </c>
      <c r="J84" s="31">
        <v>2045.5</v>
      </c>
      <c r="K84" s="30"/>
      <c r="L84" s="31">
        <v>2043</v>
      </c>
      <c r="M84" s="31">
        <v>1988.55</v>
      </c>
      <c r="N84" s="30"/>
      <c r="O84" s="30"/>
      <c r="P84" s="30" t="s">
        <v>146</v>
      </c>
      <c r="Q84" s="30"/>
      <c r="R84" s="47"/>
      <c r="S84" s="49"/>
      <c r="T84" s="48"/>
      <c r="U84" s="49"/>
      <c r="AD84" s="50" t="e">
        <f>AC84/AB84</f>
        <v>#DIV/0!</v>
      </c>
      <c r="AE84" s="32" t="e">
        <f>IF(OR(R84="C1",R84="C2"),HLOOKUP(R84,$E$1:J84,ROW(),FALSE)+D84,HLOOKUP(R84,$E$1:J84,ROW(),FALSE)-D84)</f>
        <v>#N/A</v>
      </c>
      <c r="AF84" s="32" t="e">
        <f>IF(OR(R84="C1",R84="C2"),HLOOKUP(R84,$F$1:J84,ROW(),FALSE)-D84,HLOOKUP(R84,$E$1:J84,ROW(),FALSE)+D84)</f>
        <v>#N/A</v>
      </c>
      <c r="AG84" s="33"/>
    </row>
    <row r="85" spans="1:33" s="32" customFormat="1" ht="15.75" thickBot="1">
      <c r="A85" s="29">
        <v>45583</v>
      </c>
      <c r="B85" s="30" t="s">
        <v>104</v>
      </c>
      <c r="C85" s="31">
        <v>1135</v>
      </c>
      <c r="D85" s="31">
        <v>5</v>
      </c>
      <c r="E85" s="30">
        <v>5</v>
      </c>
      <c r="F85" s="31">
        <v>714.6</v>
      </c>
      <c r="G85" s="31">
        <v>720.5</v>
      </c>
      <c r="H85" s="31">
        <v>745.05</v>
      </c>
      <c r="I85" s="31">
        <v>732.9</v>
      </c>
      <c r="J85" s="31">
        <v>742.5</v>
      </c>
      <c r="K85" s="30"/>
      <c r="L85" s="31">
        <v>748.6</v>
      </c>
      <c r="M85" s="31">
        <v>723.15</v>
      </c>
      <c r="N85" s="30"/>
      <c r="O85" s="30"/>
      <c r="P85" s="30" t="s">
        <v>146</v>
      </c>
      <c r="Q85" s="30" t="s">
        <v>146</v>
      </c>
      <c r="R85" s="47"/>
      <c r="S85" s="49"/>
      <c r="T85" s="48"/>
      <c r="U85" s="48"/>
      <c r="AD85" s="50" t="e">
        <f>AC85/AB85</f>
        <v>#DIV/0!</v>
      </c>
      <c r="AE85" s="32" t="e">
        <f>IF(OR(R85="C1",R85="C2"),HLOOKUP(R85,$E$1:J85,ROW(),FALSE)+D85,HLOOKUP(R85,$E$1:J85,ROW(),FALSE)-D85)</f>
        <v>#N/A</v>
      </c>
      <c r="AF85" s="32" t="e">
        <f>IF(OR(R85="C1",R85="C2"),HLOOKUP(R85,$F$1:J85,ROW(),FALSE)-D85,HLOOKUP(R85,$E$1:J85,ROW(),FALSE)+D85)</f>
        <v>#N/A</v>
      </c>
      <c r="AG85" s="33"/>
    </row>
    <row r="86" spans="1:33" s="32" customFormat="1" ht="15.75" thickBot="1">
      <c r="A86" s="29">
        <v>45583</v>
      </c>
      <c r="B86" s="30" t="s">
        <v>105</v>
      </c>
      <c r="C86" s="31">
        <v>3285</v>
      </c>
      <c r="D86" s="31">
        <v>0.5</v>
      </c>
      <c r="E86" s="31"/>
      <c r="F86" s="31">
        <v>7.48</v>
      </c>
      <c r="G86" s="31">
        <v>8.5299999999999994</v>
      </c>
      <c r="H86" s="31">
        <v>9.0500000000000007</v>
      </c>
      <c r="I86" s="31">
        <v>9.2799999999999994</v>
      </c>
      <c r="J86" s="31">
        <v>10.38</v>
      </c>
      <c r="K86" s="30"/>
      <c r="L86" s="31">
        <v>9.1</v>
      </c>
      <c r="M86" s="31">
        <v>8.86</v>
      </c>
      <c r="N86" s="30"/>
      <c r="O86" s="30"/>
      <c r="P86" s="30"/>
      <c r="Q86" s="30"/>
      <c r="R86" s="53"/>
      <c r="S86" s="49"/>
      <c r="T86" s="37"/>
      <c r="U86" s="49"/>
      <c r="AD86" s="50" t="e">
        <f>AC86/AB86</f>
        <v>#DIV/0!</v>
      </c>
      <c r="AE86" s="32" t="e">
        <f>IF(OR(R86="C1",R86="C2"),HLOOKUP(R86,$E$1:J86,ROW(),FALSE)+D86,HLOOKUP(R86,$E$1:J86,ROW(),FALSE)-D86)</f>
        <v>#N/A</v>
      </c>
      <c r="AF86" s="32" t="e">
        <f>IF(OR(R86="C1",R86="C2"),HLOOKUP(R86,$F$1:J86,ROW(),FALSE)-D86,HLOOKUP(R86,$E$1:J86,ROW(),FALSE)+D86)</f>
        <v>#N/A</v>
      </c>
      <c r="AG86" s="33"/>
    </row>
    <row r="87" spans="1:33" s="32" customFormat="1" ht="15.75" thickBot="1">
      <c r="A87" s="29">
        <v>45583</v>
      </c>
      <c r="B87" s="30" t="s">
        <v>107</v>
      </c>
      <c r="C87" s="31">
        <v>593</v>
      </c>
      <c r="D87" s="31">
        <v>0.5</v>
      </c>
      <c r="E87" s="31"/>
      <c r="F87" s="31">
        <v>69.89</v>
      </c>
      <c r="G87" s="31">
        <v>71.290000000000006</v>
      </c>
      <c r="H87" s="31">
        <v>71.55</v>
      </c>
      <c r="I87" s="31">
        <v>71.290000000000006</v>
      </c>
      <c r="J87" s="31">
        <v>73.239999999999995</v>
      </c>
      <c r="K87" s="31"/>
      <c r="L87" s="31">
        <v>72.069999999999993</v>
      </c>
      <c r="M87" s="31">
        <v>71</v>
      </c>
      <c r="N87" s="30"/>
      <c r="O87" s="30" t="s">
        <v>146</v>
      </c>
      <c r="P87" s="30" t="s">
        <v>146</v>
      </c>
      <c r="Q87" s="30"/>
      <c r="R87" s="47"/>
      <c r="S87" s="49"/>
      <c r="T87" s="48"/>
      <c r="U87" s="49"/>
      <c r="AD87" s="50" t="e">
        <f>AC87/AB87</f>
        <v>#DIV/0!</v>
      </c>
      <c r="AE87" s="32" t="e">
        <f>IF(OR(R87="C1",R87="C2"),HLOOKUP(R87,$E$1:J87,ROW(),FALSE)+D87,HLOOKUP(R87,$E$1:J87,ROW(),FALSE)-D87)</f>
        <v>#N/A</v>
      </c>
      <c r="AF87" s="32" t="e">
        <f>IF(OR(R87="C1",R87="C2"),HLOOKUP(R87,$F$1:J87,ROW(),FALSE)-D87,HLOOKUP(R87,$E$1:J87,ROW(),FALSE)+D87)</f>
        <v>#N/A</v>
      </c>
      <c r="AG87" s="33"/>
    </row>
    <row r="88" spans="1:33" s="32" customFormat="1" ht="15.75" thickBot="1">
      <c r="A88" s="29">
        <v>45583</v>
      </c>
      <c r="B88" s="30" t="s">
        <v>108</v>
      </c>
      <c r="C88" s="31">
        <v>1070</v>
      </c>
      <c r="D88" s="31">
        <v>1.25</v>
      </c>
      <c r="E88" s="31"/>
      <c r="F88" s="31">
        <v>184.5</v>
      </c>
      <c r="G88" s="31">
        <v>182</v>
      </c>
      <c r="H88" s="31">
        <v>190.92</v>
      </c>
      <c r="I88" s="31">
        <v>189.3</v>
      </c>
      <c r="J88" s="31">
        <v>191.05</v>
      </c>
      <c r="K88" s="30"/>
      <c r="L88" s="31">
        <v>192.5</v>
      </c>
      <c r="M88" s="31">
        <v>186.71</v>
      </c>
      <c r="N88" s="30"/>
      <c r="O88" s="30"/>
      <c r="P88" s="30" t="s">
        <v>146</v>
      </c>
      <c r="Q88" s="30" t="s">
        <v>146</v>
      </c>
      <c r="R88" s="47"/>
      <c r="S88" s="49"/>
      <c r="T88" s="48"/>
      <c r="U88" s="48"/>
      <c r="AE88" s="32" t="e">
        <f>IF(OR(R88="C1",R88="C2"),HLOOKUP(R88,$E$1:J88,ROW(),FALSE)+D88,HLOOKUP(R88,$E$1:J88,ROW(),FALSE)-D88)</f>
        <v>#N/A</v>
      </c>
      <c r="AF88" s="32" t="e">
        <f>IF(OR(R88="C1",R88="C2"),HLOOKUP(R88,$F$1:J88,ROW(),FALSE)-D88,HLOOKUP(R88,$E$1:J88,ROW(),FALSE)+D88)</f>
        <v>#N/A</v>
      </c>
      <c r="AG88" s="33"/>
    </row>
    <row r="89" spans="1:33" s="32" customFormat="1" ht="15.75" thickBot="1">
      <c r="A89" s="29">
        <v>45583</v>
      </c>
      <c r="B89" s="30" t="s">
        <v>109</v>
      </c>
      <c r="C89" s="31">
        <v>15847</v>
      </c>
      <c r="D89" s="31">
        <v>5</v>
      </c>
      <c r="E89" s="31"/>
      <c r="F89" s="31">
        <v>431.7</v>
      </c>
      <c r="G89" s="31">
        <v>448.05</v>
      </c>
      <c r="H89" s="31">
        <v>452.8</v>
      </c>
      <c r="I89" s="31">
        <v>458.7</v>
      </c>
      <c r="J89" s="31">
        <v>467.7</v>
      </c>
      <c r="K89" s="30"/>
      <c r="L89" s="31">
        <v>486.55</v>
      </c>
      <c r="M89" s="31">
        <v>439.35</v>
      </c>
      <c r="N89" s="30"/>
      <c r="O89" s="30" t="s">
        <v>146</v>
      </c>
      <c r="P89" s="30" t="s">
        <v>146</v>
      </c>
      <c r="Q89" s="30" t="s">
        <v>146</v>
      </c>
      <c r="R89" s="47"/>
      <c r="S89" s="48"/>
      <c r="T89" s="48"/>
      <c r="U89" s="48"/>
      <c r="AG89" s="33"/>
    </row>
    <row r="90" spans="1:33" s="32" customFormat="1" ht="15.75" thickBot="1">
      <c r="A90" s="29">
        <v>45583</v>
      </c>
      <c r="B90" s="30" t="s">
        <v>110</v>
      </c>
      <c r="C90" s="31">
        <v>2045</v>
      </c>
      <c r="D90" s="31">
        <v>5</v>
      </c>
      <c r="E90" s="31"/>
      <c r="F90" s="31">
        <v>663.45</v>
      </c>
      <c r="G90" s="31">
        <v>674.3</v>
      </c>
      <c r="H90" s="31">
        <v>686.55</v>
      </c>
      <c r="I90" s="31">
        <v>683.4</v>
      </c>
      <c r="J90" s="31">
        <v>692.95</v>
      </c>
      <c r="K90" s="30">
        <v>1</v>
      </c>
      <c r="L90" s="31">
        <v>693</v>
      </c>
      <c r="M90" s="31">
        <v>680.4</v>
      </c>
      <c r="N90" s="30"/>
      <c r="O90" s="30"/>
      <c r="P90" s="30" t="s">
        <v>146</v>
      </c>
      <c r="Q90" s="30" t="s">
        <v>146</v>
      </c>
      <c r="R90" s="53"/>
      <c r="S90" s="49"/>
      <c r="T90" s="37"/>
      <c r="U90" s="49"/>
      <c r="AD90" s="50" t="e">
        <f>AC90/AB90</f>
        <v>#DIV/0!</v>
      </c>
      <c r="AE90" s="32" t="e">
        <f>IF(OR(R90="C1",R90="C2"),HLOOKUP(R90,$E$1:J90,ROW(),FALSE)+D90,HLOOKUP(R90,$E$1:J90,ROW(),FALSE)-D90)</f>
        <v>#N/A</v>
      </c>
      <c r="AF90" s="32" t="e">
        <f>IF(OR(R90="C1",R90="C2"),HLOOKUP(R90,$F$1:J90,ROW(),FALSE)-D90,HLOOKUP(R90,$E$1:J90,ROW(),FALSE)+D90)</f>
        <v>#N/A</v>
      </c>
      <c r="AG90" s="33"/>
    </row>
    <row r="91" spans="1:33" s="32" customFormat="1" ht="15.75" thickBot="1">
      <c r="A91" s="29">
        <v>45583</v>
      </c>
      <c r="B91" s="30" t="s">
        <v>163</v>
      </c>
      <c r="C91" s="31">
        <v>751</v>
      </c>
      <c r="D91" s="31">
        <v>5</v>
      </c>
      <c r="E91" s="31"/>
      <c r="F91" s="31" t="s">
        <v>133</v>
      </c>
      <c r="G91" s="31">
        <v>2982.45</v>
      </c>
      <c r="H91" s="31">
        <v>3000.3</v>
      </c>
      <c r="I91" s="31">
        <v>3007.8</v>
      </c>
      <c r="J91" s="31" t="s">
        <v>133</v>
      </c>
      <c r="K91" s="30">
        <v>3</v>
      </c>
      <c r="L91" s="31">
        <v>3066.6</v>
      </c>
      <c r="M91" s="31">
        <v>2969.05</v>
      </c>
      <c r="N91" s="30"/>
      <c r="O91" s="30" t="s">
        <v>146</v>
      </c>
      <c r="P91" s="30" t="s">
        <v>146</v>
      </c>
      <c r="Q91" s="30"/>
      <c r="R91" s="53"/>
      <c r="S91" s="49"/>
      <c r="T91" s="48"/>
      <c r="U91" s="49"/>
      <c r="AD91" s="50" t="e">
        <f>AC91/AB91</f>
        <v>#DIV/0!</v>
      </c>
      <c r="AE91" s="32" t="e">
        <f>IF(OR(R91="C1",R91="C2"),HLOOKUP(R91,$E$1:J91,ROW(),FALSE)+D91,HLOOKUP(R91,$E$1:J91,ROW(),FALSE)-D91)</f>
        <v>#N/A</v>
      </c>
      <c r="AF91" s="32" t="e">
        <f>IF(OR(R91="C1",R91="C2"),HLOOKUP(R91,$F$1:J91,ROW(),FALSE)-D91,HLOOKUP(R91,$E$1:J91,ROW(),FALSE)+D91)</f>
        <v>#N/A</v>
      </c>
      <c r="AG91" s="33"/>
    </row>
    <row r="92" spans="1:33" s="32" customFormat="1" ht="15.75" thickBot="1">
      <c r="A92" s="29">
        <v>45583</v>
      </c>
      <c r="B92" s="30" t="s">
        <v>111</v>
      </c>
      <c r="C92" s="31">
        <v>2079</v>
      </c>
      <c r="D92" s="31">
        <v>25</v>
      </c>
      <c r="E92" s="30">
        <v>2</v>
      </c>
      <c r="F92" s="31">
        <v>4471.7</v>
      </c>
      <c r="G92" s="31">
        <v>4560.2</v>
      </c>
      <c r="H92" s="31">
        <v>4647.8</v>
      </c>
      <c r="I92" s="31">
        <v>4613.3</v>
      </c>
      <c r="J92" s="31">
        <v>4656.8</v>
      </c>
      <c r="K92" s="30"/>
      <c r="L92" s="31">
        <v>4697</v>
      </c>
      <c r="M92" s="31">
        <v>4573.6000000000004</v>
      </c>
      <c r="N92" s="30"/>
      <c r="O92" s="30"/>
      <c r="P92" s="30" t="s">
        <v>146</v>
      </c>
      <c r="Q92" s="30" t="s">
        <v>146</v>
      </c>
      <c r="R92" s="47"/>
      <c r="S92" s="49"/>
      <c r="T92" s="48"/>
      <c r="U92" s="49"/>
      <c r="AD92" s="50" t="e">
        <f>AC92/AB92</f>
        <v>#DIV/0!</v>
      </c>
      <c r="AE92" s="32" t="e">
        <f>IF(OR(R92="C1",R92="C2"),HLOOKUP(R92,$E$1:J92,ROW(),FALSE)+D92,HLOOKUP(R92,$E$1:J92,ROW(),FALSE)-D92)</f>
        <v>#N/A</v>
      </c>
      <c r="AF92" s="32" t="e">
        <f>IF(OR(R92="C1",R92="C2"),HLOOKUP(R92,$F$1:J92,ROW(),FALSE)-D92,HLOOKUP(R92,$E$1:J92,ROW(),FALSE)+D92)</f>
        <v>#N/A</v>
      </c>
      <c r="AG92" s="33"/>
    </row>
    <row r="93" spans="1:33" s="32" customFormat="1" ht="15.75" thickBot="1">
      <c r="A93" s="29">
        <v>45583</v>
      </c>
      <c r="B93" s="30" t="s">
        <v>112</v>
      </c>
      <c r="C93" s="31">
        <v>3177</v>
      </c>
      <c r="D93" s="31">
        <v>10</v>
      </c>
      <c r="E93" s="30">
        <v>1</v>
      </c>
      <c r="F93" s="31">
        <v>1308.4000000000001</v>
      </c>
      <c r="G93" s="31">
        <v>1327.45</v>
      </c>
      <c r="H93" s="31">
        <v>1347.95</v>
      </c>
      <c r="I93" s="31">
        <v>1346.6</v>
      </c>
      <c r="J93" s="31">
        <v>1367.3</v>
      </c>
      <c r="K93" s="30"/>
      <c r="L93" s="31">
        <v>1354.95</v>
      </c>
      <c r="M93" s="31">
        <v>1331</v>
      </c>
      <c r="N93" s="30"/>
      <c r="O93" s="30"/>
      <c r="P93" s="30" t="s">
        <v>146</v>
      </c>
      <c r="Q93" s="30"/>
      <c r="R93" s="47"/>
      <c r="S93" s="54"/>
      <c r="T93" s="48"/>
      <c r="U93" s="49"/>
      <c r="AD93" s="50" t="e">
        <f>AC93/AB93</f>
        <v>#DIV/0!</v>
      </c>
      <c r="AE93" s="32" t="e">
        <f>IF(OR(R93="C1",R93="C2"),HLOOKUP(R93,$E$1:J93,ROW(),FALSE)+D93,HLOOKUP(R93,$E$1:J93,ROW(),FALSE)-D93)</f>
        <v>#N/A</v>
      </c>
      <c r="AF93" s="32" t="e">
        <f>IF(OR(R93="C1",R93="C2"),HLOOKUP(R93,$F$1:J93,ROW(),FALSE)-D93,HLOOKUP(R93,$E$1:J93,ROW(),FALSE)+D93)</f>
        <v>#N/A</v>
      </c>
      <c r="AG93" s="33"/>
    </row>
    <row r="94" spans="1:33" s="32" customFormat="1" ht="15.75" thickBot="1">
      <c r="A94" s="29">
        <v>45583</v>
      </c>
      <c r="B94" s="30" t="s">
        <v>113</v>
      </c>
      <c r="C94" s="31">
        <v>1297</v>
      </c>
      <c r="D94" s="31">
        <v>2.5</v>
      </c>
      <c r="E94" s="31">
        <v>4</v>
      </c>
      <c r="F94" s="31">
        <v>371.1</v>
      </c>
      <c r="G94" s="30">
        <v>376.15</v>
      </c>
      <c r="H94" s="31">
        <v>384.4</v>
      </c>
      <c r="I94" s="30">
        <v>380.5</v>
      </c>
      <c r="J94" s="31">
        <v>385.9</v>
      </c>
      <c r="K94" s="31"/>
      <c r="L94" s="31">
        <v>386.35</v>
      </c>
      <c r="M94" s="31">
        <v>378.2</v>
      </c>
      <c r="N94" s="30"/>
      <c r="O94" s="30"/>
      <c r="P94" s="30" t="s">
        <v>146</v>
      </c>
      <c r="Q94" s="30" t="s">
        <v>146</v>
      </c>
      <c r="R94" s="47"/>
      <c r="S94" s="48"/>
      <c r="T94" s="48"/>
      <c r="U94" s="48"/>
      <c r="AG94" s="33"/>
    </row>
    <row r="95" spans="1:33" s="32" customFormat="1" ht="15.75" thickBot="1">
      <c r="A95" s="29">
        <v>45583</v>
      </c>
      <c r="B95" s="30" t="s">
        <v>37</v>
      </c>
      <c r="C95" s="31">
        <v>98819</v>
      </c>
      <c r="D95" s="31">
        <v>10</v>
      </c>
      <c r="E95" s="31"/>
      <c r="F95" s="31">
        <v>1907.6</v>
      </c>
      <c r="G95" s="31">
        <v>1926.85</v>
      </c>
      <c r="H95" s="31">
        <v>1885</v>
      </c>
      <c r="I95" s="31">
        <v>1946.25</v>
      </c>
      <c r="J95" s="31">
        <v>1965.55</v>
      </c>
      <c r="K95" s="30"/>
      <c r="L95" s="31">
        <v>1936.85</v>
      </c>
      <c r="M95" s="31">
        <v>1869.25</v>
      </c>
      <c r="N95" s="30" t="s">
        <v>146</v>
      </c>
      <c r="O95" s="30" t="s">
        <v>146</v>
      </c>
      <c r="P95" s="30"/>
      <c r="Q95" s="30"/>
      <c r="R95" s="53"/>
      <c r="S95" s="49"/>
      <c r="T95" s="48"/>
      <c r="U95" s="49"/>
      <c r="AD95" s="50" t="e">
        <f>AC95/AB95</f>
        <v>#DIV/0!</v>
      </c>
      <c r="AE95" s="32" t="e">
        <f>IF(OR(R95="C1",R95="C2"),HLOOKUP(R95,$E$1:J95,ROW(),FALSE)+D95,HLOOKUP(R95,$E$1:J95,ROW(),FALSE)-D95)</f>
        <v>#N/A</v>
      </c>
      <c r="AF95" s="32" t="e">
        <f>IF(OR(R95="C1",R95="C2"),HLOOKUP(R95,$F$1:J95,ROW(),FALSE)-D95,HLOOKUP(R95,$E$1:J95,ROW(),FALSE)+D95)</f>
        <v>#N/A</v>
      </c>
      <c r="AG95" s="33"/>
    </row>
    <row r="96" spans="1:33" s="32" customFormat="1" ht="15.75" thickBot="1">
      <c r="A96" s="29">
        <v>45583</v>
      </c>
      <c r="B96" s="30" t="s">
        <v>114</v>
      </c>
      <c r="C96" s="31">
        <v>3280</v>
      </c>
      <c r="D96" s="31">
        <v>1.25</v>
      </c>
      <c r="E96" s="30"/>
      <c r="F96" s="31">
        <v>158.62</v>
      </c>
      <c r="G96" s="31">
        <v>161.02000000000001</v>
      </c>
      <c r="H96" s="31">
        <v>165.3</v>
      </c>
      <c r="I96" s="31">
        <v>163.22</v>
      </c>
      <c r="J96" s="31">
        <v>165.62</v>
      </c>
      <c r="K96" s="30"/>
      <c r="L96" s="31">
        <v>165.97</v>
      </c>
      <c r="M96" s="31">
        <v>161.74</v>
      </c>
      <c r="N96" s="30"/>
      <c r="O96" s="30"/>
      <c r="P96" s="30" t="s">
        <v>146</v>
      </c>
      <c r="Q96" s="30" t="s">
        <v>146</v>
      </c>
      <c r="R96" s="53"/>
      <c r="S96" s="49"/>
      <c r="T96" s="37"/>
      <c r="U96" s="49"/>
      <c r="AD96" s="50" t="e">
        <f>AC96/AB96</f>
        <v>#DIV/0!</v>
      </c>
      <c r="AE96" s="32" t="e">
        <f>IF(OR(R96="C1",R96="C2"),HLOOKUP(R96,$E$1:J96,ROW(),FALSE)+D96,HLOOKUP(R96,$E$1:J96,ROW(),FALSE)-D96)</f>
        <v>#N/A</v>
      </c>
      <c r="AF96" s="32" t="e">
        <f>IF(OR(R96="C1",R96="C2"),HLOOKUP(R96,$F$1:J96,ROW(),FALSE)-D96,HLOOKUP(R96,$E$1:J96,ROW(),FALSE)+D96)</f>
        <v>#N/A</v>
      </c>
      <c r="AG96" s="33"/>
    </row>
    <row r="97" spans="1:47" s="32" customFormat="1" ht="15.75" thickBot="1">
      <c r="A97" s="29">
        <v>45583</v>
      </c>
      <c r="B97" s="30" t="s">
        <v>115</v>
      </c>
      <c r="C97" s="31">
        <v>1189</v>
      </c>
      <c r="D97" s="31">
        <v>10</v>
      </c>
      <c r="E97" s="31"/>
      <c r="F97" s="31">
        <v>1592.1</v>
      </c>
      <c r="G97" s="31">
        <v>1619.7</v>
      </c>
      <c r="H97" s="31">
        <v>1647</v>
      </c>
      <c r="I97" s="31">
        <v>1643.3</v>
      </c>
      <c r="J97" s="31">
        <v>1660.95</v>
      </c>
      <c r="K97" s="30">
        <v>1</v>
      </c>
      <c r="L97" s="31">
        <v>1673.55</v>
      </c>
      <c r="M97" s="31">
        <v>1630.05</v>
      </c>
      <c r="N97" s="30"/>
      <c r="O97" s="30"/>
      <c r="P97" s="30" t="s">
        <v>146</v>
      </c>
      <c r="Q97" s="30" t="s">
        <v>146</v>
      </c>
      <c r="R97" s="53"/>
      <c r="S97" s="49"/>
      <c r="T97" s="48"/>
      <c r="U97" s="49"/>
      <c r="AD97" s="50" t="e">
        <f>AC97/AB97</f>
        <v>#DIV/0!</v>
      </c>
      <c r="AE97" s="32" t="e">
        <f>IF(OR(R97="C1",R97="C2"),HLOOKUP(R97,$E$1:J97,ROW(),FALSE)+D97,HLOOKUP(R97,$E$1:J97,ROW(),FALSE)-D97)</f>
        <v>#N/A</v>
      </c>
      <c r="AF97" s="32" t="e">
        <f>IF(OR(R97="C1",R97="C2"),HLOOKUP(R97,$F$1:J97,ROW(),FALSE)-D97,HLOOKUP(R97,$E$1:J97,ROW(),FALSE)+D97)</f>
        <v>#N/A</v>
      </c>
      <c r="AG97" s="33"/>
    </row>
    <row r="98" spans="1:47" s="32" customFormat="1" ht="15.75" thickBot="1">
      <c r="A98" s="29">
        <v>45583</v>
      </c>
      <c r="B98" s="30" t="s">
        <v>116</v>
      </c>
      <c r="C98" s="31">
        <v>2614</v>
      </c>
      <c r="D98" s="31">
        <v>5</v>
      </c>
      <c r="E98" s="31">
        <v>2</v>
      </c>
      <c r="F98" s="31">
        <v>851.6</v>
      </c>
      <c r="G98" s="31">
        <v>861.1</v>
      </c>
      <c r="H98" s="31">
        <v>880</v>
      </c>
      <c r="I98" s="31">
        <v>870.9</v>
      </c>
      <c r="J98" s="31">
        <v>879.25</v>
      </c>
      <c r="K98" s="30"/>
      <c r="L98" s="31">
        <v>883.85</v>
      </c>
      <c r="M98" s="31">
        <v>862.7</v>
      </c>
      <c r="N98" s="30"/>
      <c r="O98" s="30"/>
      <c r="P98" s="30" t="s">
        <v>146</v>
      </c>
      <c r="Q98" s="30" t="s">
        <v>146</v>
      </c>
      <c r="R98" s="53"/>
      <c r="S98" s="49"/>
      <c r="T98" s="48"/>
      <c r="U98" s="49"/>
      <c r="AD98" s="50" t="e">
        <f>AC98/AB98</f>
        <v>#DIV/0!</v>
      </c>
      <c r="AE98" s="32" t="e">
        <f>IF(OR(R98="C1",R98="C2"),HLOOKUP(R98,$E$1:J98,ROW(),FALSE)+D98,HLOOKUP(R98,$E$1:J98,ROW(),FALSE)-D98)</f>
        <v>#N/A</v>
      </c>
      <c r="AF98" s="32" t="e">
        <f>IF(OR(R98="C1",R98="C2"),HLOOKUP(R98,$F$1:J98,ROW(),FALSE)-D98,HLOOKUP(R98,$E$1:J98,ROW(),FALSE)+D98)</f>
        <v>#N/A</v>
      </c>
      <c r="AG98" s="33"/>
    </row>
    <row r="99" spans="1:47" s="32" customFormat="1" ht="15.75" thickBot="1">
      <c r="A99" s="29">
        <v>45583</v>
      </c>
      <c r="B99" s="30" t="s">
        <v>117</v>
      </c>
      <c r="C99" s="31">
        <v>4124</v>
      </c>
      <c r="D99" s="31">
        <v>2.5</v>
      </c>
      <c r="E99" s="31">
        <v>2</v>
      </c>
      <c r="F99" s="31">
        <v>476.25</v>
      </c>
      <c r="G99" s="31">
        <v>481</v>
      </c>
      <c r="H99" s="31">
        <v>486.15</v>
      </c>
      <c r="I99" s="31">
        <v>486.05</v>
      </c>
      <c r="J99" s="31">
        <v>490.7</v>
      </c>
      <c r="K99" s="30"/>
      <c r="L99" s="31">
        <v>491.55</v>
      </c>
      <c r="M99" s="31">
        <v>478.4</v>
      </c>
      <c r="N99" s="30"/>
      <c r="O99" s="30" t="s">
        <v>146</v>
      </c>
      <c r="P99" s="30" t="s">
        <v>146</v>
      </c>
      <c r="Q99" s="30" t="s">
        <v>146</v>
      </c>
      <c r="R99" s="53"/>
      <c r="S99" s="49"/>
      <c r="T99" s="48"/>
      <c r="U99" s="49"/>
      <c r="AD99" s="50" t="e">
        <f>AC99/AB99</f>
        <v>#DIV/0!</v>
      </c>
      <c r="AE99" s="32" t="e">
        <f>IF(OR(R99="C1",R99="C2"),HLOOKUP(R99,$E$1:J99,ROW(),FALSE)+D99,HLOOKUP(R99,$E$1:J99,ROW(),FALSE)-D99)</f>
        <v>#N/A</v>
      </c>
      <c r="AF99" s="32" t="e">
        <f>IF(OR(R99="C1",R99="C2"),HLOOKUP(R99,$F$1:J99,ROW(),FALSE)-D99,HLOOKUP(R99,$E$1:J99,ROW(),FALSE)+D99)</f>
        <v>#N/A</v>
      </c>
      <c r="AG99" s="33"/>
    </row>
    <row r="100" spans="1:47" s="32" customFormat="1" ht="15.75" thickBot="1">
      <c r="A100" s="29">
        <v>45583</v>
      </c>
      <c r="B100" s="30" t="s">
        <v>118</v>
      </c>
      <c r="C100" s="31">
        <v>2549</v>
      </c>
      <c r="D100" s="31">
        <v>5</v>
      </c>
      <c r="E100" s="31">
        <v>3</v>
      </c>
      <c r="F100" s="30">
        <v>912.8</v>
      </c>
      <c r="G100" s="31">
        <v>922.7</v>
      </c>
      <c r="H100" s="31">
        <v>965</v>
      </c>
      <c r="I100" s="31">
        <v>932.8</v>
      </c>
      <c r="J100" s="31">
        <v>941.65</v>
      </c>
      <c r="K100" s="31"/>
      <c r="L100" s="31">
        <v>973.2</v>
      </c>
      <c r="M100" s="31">
        <v>923.7</v>
      </c>
      <c r="N100" s="30"/>
      <c r="O100" s="30"/>
      <c r="P100" s="30" t="s">
        <v>146</v>
      </c>
      <c r="Q100" s="30" t="s">
        <v>146</v>
      </c>
      <c r="R100" s="53"/>
      <c r="S100" s="49"/>
      <c r="T100" s="48"/>
      <c r="U100" s="49"/>
      <c r="AD100" s="50"/>
      <c r="AE100" s="32" t="e">
        <f>IF(OR(R100="C1",R100="C2"),HLOOKUP(R100,$E$1:J100,ROW(),FALSE)+D100,HLOOKUP(R100,$E$1:J100,ROW(),FALSE)-D100)</f>
        <v>#N/A</v>
      </c>
      <c r="AF100" s="32" t="e">
        <f>IF(OR(R100="C1",R100="C2"),HLOOKUP(R100,$F$1:J100,ROW(),FALSE)-D100,HLOOKUP(R100,$E$1:J100,ROW(),FALSE)+D100)</f>
        <v>#N/A</v>
      </c>
      <c r="AG100" s="33"/>
    </row>
    <row r="101" spans="1:47" s="32" customFormat="1" ht="15.75" thickBot="1">
      <c r="A101" s="29">
        <v>45583</v>
      </c>
      <c r="B101" s="30" t="s">
        <v>119</v>
      </c>
      <c r="C101" s="31">
        <v>976</v>
      </c>
      <c r="D101" s="31">
        <v>25</v>
      </c>
      <c r="E101" s="30">
        <v>3</v>
      </c>
      <c r="F101" s="31">
        <v>4160.95</v>
      </c>
      <c r="G101" s="31">
        <v>4137.55</v>
      </c>
      <c r="H101" s="31">
        <v>4299</v>
      </c>
      <c r="I101" s="31">
        <v>4239.55</v>
      </c>
      <c r="J101" s="31">
        <v>4279.75</v>
      </c>
      <c r="K101" s="31"/>
      <c r="L101" s="31">
        <v>4319</v>
      </c>
      <c r="M101" s="31">
        <v>4227.55</v>
      </c>
      <c r="N101" s="30"/>
      <c r="O101" s="30"/>
      <c r="P101" s="30" t="s">
        <v>146</v>
      </c>
      <c r="Q101" s="30" t="s">
        <v>146</v>
      </c>
      <c r="R101" s="53"/>
      <c r="S101" s="49"/>
      <c r="T101" s="48"/>
      <c r="U101" s="49"/>
      <c r="AD101" s="50" t="e">
        <f>AC101/AB101</f>
        <v>#DIV/0!</v>
      </c>
      <c r="AE101" s="32" t="e">
        <f>IF(OR(R101="C1",R101="C2"),HLOOKUP(R101,$E$1:J101,ROW(),FALSE)+D101,HLOOKUP(R101,$E$1:J101,ROW(),FALSE)-D101)</f>
        <v>#N/A</v>
      </c>
      <c r="AF101" s="32" t="e">
        <f>IF(OR(R101="C1",R101="C2"),HLOOKUP(R101,$F$1:J101,ROW(),FALSE)-D101,HLOOKUP(R101,$E$1:J101,ROW(),FALSE)+D101)</f>
        <v>#N/A</v>
      </c>
      <c r="AG101" s="33"/>
      <c r="AH101" s="32" t="s">
        <v>18</v>
      </c>
      <c r="AI101" s="51">
        <v>0.48402777777777778</v>
      </c>
      <c r="AJ101" s="32" t="s">
        <v>5</v>
      </c>
      <c r="AK101" s="51">
        <v>0.52152777777777781</v>
      </c>
      <c r="AL101" s="32">
        <v>125</v>
      </c>
      <c r="AM101" s="32" t="s">
        <v>21</v>
      </c>
      <c r="AN101" s="32">
        <v>284</v>
      </c>
      <c r="AO101" s="32">
        <v>311</v>
      </c>
      <c r="AQ101" s="32">
        <f>AL101*AN101</f>
        <v>35500</v>
      </c>
      <c r="AR101" s="32">
        <f>IF(AJ101="TARGET",(AL101*AO101)-AQ101,(AP101*AL101)-AQ101)</f>
        <v>3375</v>
      </c>
      <c r="AS101" s="50" t="e">
        <f>AC101/AB101</f>
        <v>#DIV/0!</v>
      </c>
      <c r="AT101" s="32">
        <f>IF(OR(AH101="C1",AH101="C2"),HLOOKUP(AH101,$E$1:J101,ROW(),FALSE)+D101,HLOOKUP(AH101,$E$1:J101,ROW(),FALSE)-D101)</f>
        <v>4254.75</v>
      </c>
      <c r="AU101" s="32">
        <f>IF(OR(AH101="C1",AH101="C2"),HLOOKUP(AH101,$F$1:J101,ROW(),FALSE)-D101,HLOOKUP(AH101,$E$1:J101,ROW(),FALSE)+D101)</f>
        <v>4304.75</v>
      </c>
    </row>
    <row r="102" spans="1:47" s="32" customFormat="1" ht="15.75" thickBo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47"/>
      <c r="S102" s="48"/>
      <c r="T102" s="48"/>
      <c r="U102" s="48"/>
      <c r="AG102" s="33"/>
    </row>
    <row r="103" spans="1:47" s="32" customFormat="1" ht="15.75" thickBo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47"/>
      <c r="S103" s="48"/>
      <c r="T103" s="48"/>
      <c r="U103" s="48"/>
      <c r="AG103" s="33"/>
    </row>
    <row r="104" spans="1:47" s="32" customFormat="1" ht="15.75" thickBo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47"/>
      <c r="S104" s="48"/>
      <c r="T104" s="48"/>
      <c r="U104" s="48"/>
      <c r="AG104" s="33"/>
    </row>
    <row r="105" spans="1:47" s="32" customFormat="1" ht="15.75" thickBo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47"/>
      <c r="S105" s="48"/>
      <c r="T105" s="48"/>
      <c r="U105" s="48"/>
      <c r="AG105" s="33"/>
    </row>
    <row r="106" spans="1:47" s="32" customFormat="1" ht="15.75" thickBo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47"/>
      <c r="S106" s="48"/>
      <c r="T106" s="48"/>
      <c r="U106" s="48"/>
      <c r="AG106" s="33"/>
    </row>
    <row r="107" spans="1:47" s="32" customFormat="1" ht="15.75" thickBo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47"/>
      <c r="S107" s="48"/>
      <c r="T107" s="48"/>
      <c r="U107" s="48"/>
      <c r="AG107" s="33"/>
    </row>
    <row r="108" spans="1:47" s="32" customFormat="1" ht="15.75" thickBo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47"/>
      <c r="S108" s="48"/>
      <c r="T108" s="48"/>
      <c r="U108" s="48"/>
      <c r="AG108" s="33"/>
    </row>
    <row r="109" spans="1:47" s="32" customFormat="1" ht="15.75" thickBo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47"/>
      <c r="S109" s="48"/>
      <c r="T109" s="48"/>
      <c r="U109" s="48"/>
      <c r="AG109" s="33"/>
    </row>
    <row r="110" spans="1:47" s="32" customFormat="1" ht="15.75" thickBo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47"/>
      <c r="S110" s="48"/>
      <c r="T110" s="48"/>
      <c r="U110" s="48"/>
      <c r="AG110" s="33"/>
    </row>
    <row r="111" spans="1:47" s="32" customFormat="1" ht="15.75" thickBo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47"/>
      <c r="S111" s="48"/>
      <c r="T111" s="48"/>
      <c r="U111" s="48"/>
      <c r="AG111" s="33"/>
    </row>
    <row r="112" spans="1:47" s="32" customFormat="1" ht="15.75" thickBo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47"/>
      <c r="S112" s="48"/>
      <c r="T112" s="48"/>
      <c r="U112" s="48"/>
      <c r="AG112" s="33"/>
    </row>
    <row r="113" spans="1:33" s="32" customFormat="1" ht="15.75" thickBo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47"/>
      <c r="S113" s="48"/>
      <c r="T113" s="48"/>
      <c r="U113" s="48"/>
      <c r="AG113" s="33"/>
    </row>
    <row r="114" spans="1:33" s="32" customFormat="1" ht="15.75" thickBo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7"/>
      <c r="S114" s="48"/>
      <c r="T114" s="48"/>
      <c r="U114" s="48"/>
      <c r="AG114" s="33"/>
    </row>
    <row r="115" spans="1:33" s="32" customFormat="1" ht="15.75" thickBo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47"/>
      <c r="S115" s="48"/>
      <c r="T115" s="48"/>
      <c r="U115" s="48"/>
      <c r="AG115" s="33"/>
    </row>
    <row r="116" spans="1:33" s="32" customFormat="1" ht="15.75" thickBo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47"/>
      <c r="S116" s="48"/>
      <c r="T116" s="48"/>
      <c r="U116" s="48"/>
      <c r="AG116" s="33"/>
    </row>
    <row r="117" spans="1:33" s="32" customFormat="1" ht="15.75" thickBo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47"/>
      <c r="S117" s="48"/>
      <c r="T117" s="48"/>
      <c r="U117" s="48"/>
      <c r="AG117" s="33"/>
    </row>
    <row r="118" spans="1:33" s="32" customFormat="1" ht="15.75" thickBo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47"/>
      <c r="S118" s="48"/>
      <c r="T118" s="48"/>
      <c r="U118" s="48"/>
      <c r="AG118" s="33"/>
    </row>
    <row r="119" spans="1:33" s="32" customFormat="1" ht="15.75" thickBo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47"/>
      <c r="S119" s="48"/>
      <c r="T119" s="48"/>
      <c r="U119" s="48"/>
      <c r="AG119" s="33"/>
    </row>
    <row r="120" spans="1:33" s="32" customFormat="1" ht="15.75" thickBo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47"/>
      <c r="S120" s="48"/>
      <c r="T120" s="48"/>
      <c r="U120" s="48"/>
      <c r="AG120" s="33"/>
    </row>
    <row r="121" spans="1:33" s="32" customFormat="1" ht="15.75" thickBo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47"/>
      <c r="S121" s="48"/>
      <c r="T121" s="48"/>
      <c r="U121" s="48"/>
      <c r="AG121" s="33"/>
    </row>
    <row r="122" spans="1:33" s="32" customFormat="1" ht="15.75" thickBo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47"/>
      <c r="S122" s="48"/>
      <c r="T122" s="48"/>
      <c r="U122" s="48"/>
      <c r="AG122" s="33"/>
    </row>
    <row r="123" spans="1:33" s="32" customFormat="1" ht="15.75" thickBo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47"/>
      <c r="S123" s="48"/>
      <c r="T123" s="48"/>
      <c r="U123" s="48"/>
      <c r="AG123" s="33"/>
    </row>
    <row r="124" spans="1:33" s="32" customFormat="1" ht="15.75" thickBo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47"/>
      <c r="S124" s="48"/>
      <c r="T124" s="48"/>
      <c r="U124" s="48"/>
      <c r="AG124" s="33"/>
    </row>
    <row r="125" spans="1:33" s="32" customFormat="1" ht="15.75" thickBo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47"/>
      <c r="S125" s="48"/>
      <c r="T125" s="48"/>
      <c r="U125" s="48"/>
      <c r="AG125" s="33"/>
    </row>
    <row r="126" spans="1:33" s="32" customFormat="1" ht="15.75" thickBo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47"/>
      <c r="S126" s="48"/>
      <c r="T126" s="48"/>
      <c r="U126" s="48"/>
      <c r="AG126" s="33"/>
    </row>
    <row r="127" spans="1:33" s="32" customFormat="1" ht="15.75" thickBo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47"/>
      <c r="S127" s="48"/>
      <c r="T127" s="48"/>
      <c r="U127" s="48"/>
      <c r="AG127" s="33"/>
    </row>
    <row r="128" spans="1:33" s="32" customFormat="1" ht="15.75" thickBo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47"/>
      <c r="S128" s="48"/>
      <c r="T128" s="48"/>
      <c r="U128" s="48"/>
      <c r="AG128" s="33"/>
    </row>
    <row r="129" spans="1:33" s="32" customFormat="1" ht="15.75" thickBo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47"/>
      <c r="S129" s="48"/>
      <c r="T129" s="48"/>
      <c r="U129" s="48"/>
      <c r="AG129" s="33"/>
    </row>
    <row r="130" spans="1:33" s="32" customFormat="1" ht="15.75" thickBo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47"/>
      <c r="S130" s="48"/>
      <c r="T130" s="48"/>
      <c r="U130" s="48"/>
      <c r="AG130" s="33"/>
    </row>
    <row r="131" spans="1:33" s="32" customFormat="1" ht="15.75" thickBo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47"/>
      <c r="S131" s="48"/>
      <c r="T131" s="48"/>
      <c r="U131" s="48"/>
      <c r="AG131" s="33"/>
    </row>
    <row r="132" spans="1:33" s="32" customFormat="1" ht="15.75" thickBo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47"/>
      <c r="S132" s="48"/>
      <c r="T132" s="48"/>
      <c r="U132" s="48"/>
      <c r="AG132" s="33"/>
    </row>
    <row r="133" spans="1:33" s="32" customFormat="1" ht="15.75" thickBo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47"/>
      <c r="S133" s="48"/>
      <c r="T133" s="48"/>
      <c r="U133" s="48"/>
      <c r="AG133" s="33"/>
    </row>
    <row r="134" spans="1:33" s="32" customFormat="1" ht="15.75" thickBo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47"/>
      <c r="S134" s="48"/>
      <c r="T134" s="48"/>
      <c r="U134" s="48"/>
      <c r="AG134" s="33"/>
    </row>
    <row r="135" spans="1:33" s="32" customFormat="1" ht="15.75" thickBo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47"/>
      <c r="S135" s="48"/>
      <c r="T135" s="48"/>
      <c r="U135" s="48"/>
      <c r="AG135" s="33"/>
    </row>
    <row r="136" spans="1:33" s="32" customFormat="1" ht="15.75" thickBo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47"/>
      <c r="S136" s="48"/>
      <c r="T136" s="48"/>
      <c r="U136" s="48"/>
      <c r="AG136" s="33"/>
    </row>
    <row r="137" spans="1:33" s="32" customFormat="1" ht="15.75" thickBo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47"/>
      <c r="S137" s="48"/>
      <c r="T137" s="48"/>
      <c r="U137" s="48"/>
      <c r="AG137" s="33"/>
    </row>
    <row r="138" spans="1:33" s="32" customFormat="1" ht="15.75" thickBo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47"/>
      <c r="S138" s="48"/>
      <c r="T138" s="48"/>
      <c r="U138" s="48"/>
      <c r="AG138" s="33"/>
    </row>
    <row r="139" spans="1:33" s="32" customFormat="1" ht="15.75" thickBo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47"/>
      <c r="S139" s="48"/>
      <c r="T139" s="48"/>
      <c r="U139" s="48"/>
      <c r="AG139" s="33"/>
    </row>
    <row r="140" spans="1:33" s="32" customFormat="1" ht="15.75" thickBo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47"/>
      <c r="S140" s="48"/>
      <c r="T140" s="48"/>
      <c r="U140" s="48"/>
      <c r="AG140" s="33"/>
    </row>
    <row r="141" spans="1:33" s="32" customFormat="1" ht="15.75" thickBo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47"/>
      <c r="S141" s="48"/>
      <c r="T141" s="48"/>
      <c r="U141" s="48"/>
      <c r="AG141" s="33"/>
    </row>
    <row r="142" spans="1:33" s="32" customFormat="1" ht="15.75" thickBo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47"/>
      <c r="S142" s="48"/>
      <c r="T142" s="48"/>
      <c r="U142" s="48"/>
      <c r="AG142" s="33"/>
    </row>
    <row r="143" spans="1:33" s="32" customFormat="1" ht="15.75" thickBo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47"/>
      <c r="S143" s="48"/>
      <c r="T143" s="48"/>
      <c r="U143" s="48"/>
      <c r="AG143" s="33"/>
    </row>
    <row r="144" spans="1:33" s="32" customFormat="1" ht="15.75" thickBo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47"/>
      <c r="S144" s="48"/>
      <c r="T144" s="48"/>
      <c r="U144" s="48"/>
      <c r="AG144" s="33"/>
    </row>
    <row r="145" spans="1:33" s="32" customFormat="1" ht="15.75" thickBo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47"/>
      <c r="S145" s="48"/>
      <c r="T145" s="48"/>
      <c r="U145" s="48"/>
      <c r="AG145" s="33"/>
    </row>
    <row r="146" spans="1:33" s="32" customFormat="1" ht="15.75" thickBo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47"/>
      <c r="S146" s="48"/>
      <c r="T146" s="48"/>
      <c r="U146" s="48"/>
      <c r="AG146" s="33"/>
    </row>
    <row r="147" spans="1:33" s="32" customFormat="1" ht="15.75" thickBo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47"/>
      <c r="S147" s="48"/>
      <c r="T147" s="48"/>
      <c r="U147" s="48"/>
      <c r="AG147" s="33"/>
    </row>
    <row r="148" spans="1:33" s="32" customFormat="1" ht="15.75" thickBo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47"/>
      <c r="S148" s="48"/>
      <c r="T148" s="48"/>
      <c r="U148" s="48"/>
      <c r="AG148" s="33"/>
    </row>
    <row r="149" spans="1:33" s="32" customFormat="1" ht="15.75" thickBo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47"/>
      <c r="S149" s="48"/>
      <c r="T149" s="48"/>
      <c r="U149" s="48"/>
      <c r="AG149" s="33"/>
    </row>
    <row r="150" spans="1:33" s="32" customFormat="1" ht="15.75" thickBo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47"/>
      <c r="S150" s="48"/>
      <c r="T150" s="48"/>
      <c r="U150" s="48"/>
      <c r="AG150" s="33"/>
    </row>
    <row r="151" spans="1:33" s="32" customFormat="1" ht="15.75" thickBo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47"/>
      <c r="S151" s="48"/>
      <c r="T151" s="48"/>
      <c r="U151" s="48"/>
      <c r="AG151" s="33"/>
    </row>
    <row r="152" spans="1:33" s="32" customFormat="1" ht="15.75" thickBo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47"/>
      <c r="S152" s="48"/>
      <c r="T152" s="48"/>
      <c r="U152" s="48"/>
      <c r="AG152" s="33"/>
    </row>
    <row r="153" spans="1:33" s="32" customFormat="1" ht="15.75" thickBo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47"/>
      <c r="S153" s="48"/>
      <c r="T153" s="48"/>
      <c r="U153" s="48"/>
      <c r="AG153" s="33"/>
    </row>
    <row r="154" spans="1:33" s="32" customFormat="1" ht="15.75" thickBo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47"/>
      <c r="S154" s="48"/>
      <c r="T154" s="48"/>
      <c r="U154" s="48"/>
      <c r="AG154" s="33"/>
    </row>
    <row r="155" spans="1:33" s="32" customFormat="1" ht="15.75" thickBo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47"/>
      <c r="S155" s="48"/>
      <c r="T155" s="48"/>
      <c r="U155" s="48"/>
      <c r="AG155" s="33"/>
    </row>
    <row r="156" spans="1:33" s="32" customFormat="1" ht="15.75" thickBo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47"/>
      <c r="S156" s="48"/>
      <c r="T156" s="48"/>
      <c r="U156" s="48"/>
      <c r="AG156" s="33"/>
    </row>
    <row r="157" spans="1:33" s="32" customFormat="1" ht="15.75" thickBo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47"/>
      <c r="S157" s="48"/>
      <c r="T157" s="48"/>
      <c r="U157" s="48"/>
      <c r="AG157" s="33"/>
    </row>
    <row r="158" spans="1:33" s="32" customFormat="1" ht="15.75" thickBo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47"/>
      <c r="S158" s="48"/>
      <c r="T158" s="48"/>
      <c r="U158" s="48"/>
      <c r="AG158" s="33"/>
    </row>
    <row r="159" spans="1:33" s="32" customFormat="1" ht="15.75" thickBo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47"/>
      <c r="S159" s="48"/>
      <c r="T159" s="48"/>
      <c r="U159" s="48"/>
      <c r="AG159" s="33"/>
    </row>
    <row r="160" spans="1:33" s="32" customFormat="1" ht="15.75" thickBo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47"/>
      <c r="S160" s="48"/>
      <c r="T160" s="48"/>
      <c r="U160" s="48"/>
      <c r="AG160" s="33"/>
    </row>
    <row r="161" spans="1:33" s="32" customFormat="1" ht="15.75" thickBo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47"/>
      <c r="S161" s="48"/>
      <c r="T161" s="48"/>
      <c r="U161" s="48"/>
      <c r="AG161" s="33"/>
    </row>
    <row r="162" spans="1:33" s="32" customFormat="1" ht="15.75" thickBo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47"/>
      <c r="S162" s="48"/>
      <c r="T162" s="48"/>
      <c r="U162" s="48"/>
      <c r="AG162" s="33"/>
    </row>
    <row r="163" spans="1:33" s="32" customFormat="1" ht="15.75" thickBo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47"/>
      <c r="S163" s="48"/>
      <c r="T163" s="48"/>
      <c r="U163" s="48"/>
      <c r="AG163" s="33"/>
    </row>
    <row r="164" spans="1:33" s="32" customFormat="1" ht="15.75" thickBo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47"/>
      <c r="S164" s="48"/>
      <c r="T164" s="48"/>
      <c r="U164" s="48"/>
      <c r="AG164" s="33"/>
    </row>
    <row r="165" spans="1:33" s="32" customFormat="1" ht="15.75" thickBo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47"/>
      <c r="S165" s="48"/>
      <c r="T165" s="48"/>
      <c r="U165" s="48"/>
      <c r="AG165" s="33"/>
    </row>
    <row r="166" spans="1:33" s="32" customFormat="1" ht="15.75" thickBo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47"/>
      <c r="S166" s="48"/>
      <c r="T166" s="48"/>
      <c r="U166" s="48"/>
      <c r="AG166" s="33"/>
    </row>
    <row r="167" spans="1:33" s="32" customFormat="1" ht="15.75" thickBo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47"/>
      <c r="S167" s="48"/>
      <c r="T167" s="48"/>
      <c r="U167" s="48"/>
      <c r="AG167" s="33"/>
    </row>
    <row r="168" spans="1:33" s="32" customFormat="1" ht="15.75" thickBo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47"/>
      <c r="S168" s="48"/>
      <c r="T168" s="48"/>
      <c r="U168" s="48"/>
      <c r="AG168" s="33"/>
    </row>
    <row r="169" spans="1:33" s="32" customFormat="1" ht="15.75" thickBo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47"/>
      <c r="S169" s="48"/>
      <c r="T169" s="48"/>
      <c r="U169" s="48"/>
      <c r="AG169" s="33"/>
    </row>
    <row r="170" spans="1:33" s="32" customFormat="1" ht="15.75" thickBo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47"/>
      <c r="S170" s="48"/>
      <c r="T170" s="48"/>
      <c r="U170" s="48"/>
      <c r="AG170" s="33"/>
    </row>
    <row r="171" spans="1:33" s="32" customFormat="1" ht="15.75" thickBo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47"/>
      <c r="S171" s="48"/>
      <c r="T171" s="48"/>
      <c r="U171" s="48"/>
      <c r="AG171" s="33"/>
    </row>
    <row r="172" spans="1:33" s="32" customFormat="1" ht="15.75" thickBo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47"/>
      <c r="S172" s="48"/>
      <c r="T172" s="48"/>
      <c r="U172" s="48"/>
      <c r="AG172" s="33"/>
    </row>
    <row r="173" spans="1:33" s="32" customFormat="1" ht="15.75" thickBo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47"/>
      <c r="S173" s="48"/>
      <c r="T173" s="48"/>
      <c r="U173" s="48"/>
      <c r="AG173" s="33"/>
    </row>
    <row r="174" spans="1:33" s="32" customFormat="1" ht="15.75" thickBo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47"/>
      <c r="S174" s="48"/>
      <c r="T174" s="48"/>
      <c r="U174" s="48"/>
      <c r="AG174" s="33"/>
    </row>
    <row r="175" spans="1:33" s="32" customFormat="1" ht="15.75" thickBo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47"/>
      <c r="S175" s="48"/>
      <c r="T175" s="48"/>
      <c r="U175" s="48"/>
      <c r="AG175" s="33"/>
    </row>
    <row r="176" spans="1:33" s="32" customFormat="1" ht="15.75" thickBo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47"/>
      <c r="S176" s="48"/>
      <c r="T176" s="48"/>
      <c r="U176" s="48"/>
      <c r="AG176" s="33"/>
    </row>
    <row r="177" spans="1:33" s="32" customFormat="1" ht="15.75" thickBo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47"/>
      <c r="S177" s="48"/>
      <c r="T177" s="48"/>
      <c r="U177" s="48"/>
      <c r="AG177" s="33"/>
    </row>
    <row r="178" spans="1:33" s="32" customFormat="1" ht="15.75" thickBo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47"/>
      <c r="S178" s="48"/>
      <c r="T178" s="48"/>
      <c r="U178" s="48"/>
      <c r="AG178" s="33"/>
    </row>
    <row r="179" spans="1:33" s="32" customFormat="1" ht="15.75" thickBo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47"/>
      <c r="S179" s="48"/>
      <c r="T179" s="48"/>
      <c r="U179" s="48"/>
      <c r="AG179" s="33"/>
    </row>
    <row r="180" spans="1:33" s="32" customFormat="1" ht="15.75" thickBo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47"/>
      <c r="S180" s="48"/>
      <c r="T180" s="48"/>
      <c r="U180" s="48"/>
      <c r="AG180" s="33"/>
    </row>
    <row r="181" spans="1:33" s="32" customFormat="1" ht="15.75" thickBo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47"/>
      <c r="S181" s="48"/>
      <c r="T181" s="48"/>
      <c r="U181" s="48"/>
      <c r="AG181" s="33"/>
    </row>
    <row r="182" spans="1:33" s="32" customFormat="1" ht="15.75" thickBo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47"/>
      <c r="S182" s="48"/>
      <c r="T182" s="48"/>
      <c r="U182" s="48"/>
      <c r="AG182" s="33"/>
    </row>
    <row r="183" spans="1:33" s="32" customFormat="1" ht="15.75" thickBo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47"/>
      <c r="S183" s="48"/>
      <c r="T183" s="48"/>
      <c r="U183" s="48"/>
      <c r="AG183" s="33"/>
    </row>
    <row r="184" spans="1:33" s="32" customFormat="1" ht="15.75" thickBo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47"/>
      <c r="S184" s="48"/>
      <c r="T184" s="48"/>
      <c r="U184" s="48"/>
      <c r="AG184" s="33"/>
    </row>
    <row r="185" spans="1:33" s="32" customFormat="1" ht="15.75" thickBo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47"/>
      <c r="S185" s="48"/>
      <c r="T185" s="48"/>
      <c r="U185" s="48"/>
      <c r="AG185" s="33"/>
    </row>
    <row r="186" spans="1:33" s="32" customFormat="1" ht="15.75" thickBo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47"/>
      <c r="S186" s="48"/>
      <c r="T186" s="48"/>
      <c r="U186" s="48"/>
      <c r="AG186" s="33"/>
    </row>
    <row r="187" spans="1:33" s="32" customFormat="1" ht="15.75" thickBo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47"/>
      <c r="S187" s="48"/>
      <c r="T187" s="48"/>
      <c r="U187" s="48"/>
      <c r="AG187" s="33"/>
    </row>
    <row r="188" spans="1:33" s="32" customFormat="1" ht="15.75" thickBo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47"/>
      <c r="S188" s="48"/>
      <c r="T188" s="48"/>
      <c r="U188" s="48"/>
      <c r="AG188" s="33"/>
    </row>
    <row r="189" spans="1:33" s="32" customFormat="1" ht="15.75" thickBo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47"/>
      <c r="S189" s="48"/>
      <c r="T189" s="48"/>
      <c r="U189" s="48"/>
      <c r="AG189" s="33"/>
    </row>
    <row r="190" spans="1:33" s="32" customFormat="1" ht="15.75" thickBo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47"/>
      <c r="S190" s="48"/>
      <c r="T190" s="48"/>
      <c r="U190" s="48"/>
      <c r="AG190" s="33"/>
    </row>
    <row r="191" spans="1:33" s="32" customFormat="1" ht="15.75" thickBo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47"/>
      <c r="S191" s="48"/>
      <c r="T191" s="48"/>
      <c r="U191" s="48"/>
      <c r="AG191" s="33"/>
    </row>
    <row r="192" spans="1:33" s="32" customFormat="1" ht="15.75" thickBo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47"/>
      <c r="S192" s="48"/>
      <c r="T192" s="48"/>
      <c r="U192" s="48"/>
      <c r="AG192" s="33"/>
    </row>
    <row r="193" spans="1:33" s="32" customFormat="1" ht="15.75" thickBo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47"/>
      <c r="S193" s="48"/>
      <c r="T193" s="48"/>
      <c r="U193" s="48"/>
      <c r="AG193" s="33"/>
    </row>
    <row r="194" spans="1:33" s="32" customFormat="1" ht="15.75" thickBo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47"/>
      <c r="S194" s="48"/>
      <c r="T194" s="48"/>
      <c r="U194" s="48"/>
      <c r="AG194" s="33"/>
    </row>
    <row r="195" spans="1:33" s="32" customFormat="1" ht="15.75" thickBo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47"/>
      <c r="S195" s="48"/>
      <c r="T195" s="48"/>
      <c r="U195" s="48"/>
      <c r="AG195" s="33"/>
    </row>
    <row r="196" spans="1:33" s="32" customFormat="1" ht="15.75" thickBo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47"/>
      <c r="S196" s="48"/>
      <c r="T196" s="48"/>
      <c r="U196" s="48"/>
      <c r="AG196" s="33"/>
    </row>
    <row r="197" spans="1:33" s="32" customFormat="1" ht="15.75" thickBo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47"/>
      <c r="S197" s="48"/>
      <c r="T197" s="48"/>
      <c r="U197" s="48"/>
      <c r="AG197" s="33"/>
    </row>
    <row r="198" spans="1:33" s="32" customFormat="1" ht="15.75" thickBo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47"/>
      <c r="S198" s="48"/>
      <c r="T198" s="48"/>
      <c r="U198" s="48"/>
      <c r="AG198" s="33"/>
    </row>
    <row r="199" spans="1:33" s="32" customFormat="1" ht="15.75" thickBo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47"/>
      <c r="S199" s="48"/>
      <c r="T199" s="48"/>
      <c r="U199" s="48"/>
      <c r="AG199" s="33"/>
    </row>
    <row r="200" spans="1:33" s="32" customFormat="1" ht="15.75" thickBo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47"/>
      <c r="S200" s="48"/>
      <c r="T200" s="48"/>
      <c r="U200" s="48"/>
      <c r="AG200" s="33"/>
    </row>
    <row r="201" spans="1:33" s="32" customFormat="1" ht="15.75" thickBo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47"/>
      <c r="S201" s="48"/>
      <c r="T201" s="48"/>
      <c r="U201" s="48"/>
      <c r="AG201" s="33"/>
    </row>
    <row r="202" spans="1:33" s="32" customFormat="1" ht="15.75" thickBo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47"/>
      <c r="S202" s="48"/>
      <c r="T202" s="48"/>
      <c r="U202" s="48"/>
      <c r="AG202" s="33"/>
    </row>
    <row r="203" spans="1:33" s="32" customFormat="1" ht="15.75" thickBo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47"/>
      <c r="S203" s="48"/>
      <c r="T203" s="48"/>
      <c r="U203" s="48"/>
      <c r="AG203" s="33"/>
    </row>
    <row r="204" spans="1:33" s="32" customFormat="1" ht="15.75" thickBo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47"/>
      <c r="S204" s="48"/>
      <c r="T204" s="48"/>
      <c r="U204" s="48"/>
      <c r="AG204" s="33"/>
    </row>
    <row r="205" spans="1:33" s="32" customFormat="1" ht="15.75" thickBo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47"/>
      <c r="S205" s="48"/>
      <c r="T205" s="48"/>
      <c r="U205" s="48"/>
      <c r="AG205" s="33"/>
    </row>
    <row r="206" spans="1:33" s="32" customFormat="1" ht="15.75" thickBo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47"/>
      <c r="S206" s="48"/>
      <c r="T206" s="48"/>
      <c r="U206" s="48"/>
      <c r="AG206" s="33"/>
    </row>
    <row r="207" spans="1:33" s="32" customFormat="1" ht="15.75" thickBo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47"/>
      <c r="S207" s="48"/>
      <c r="T207" s="48"/>
      <c r="U207" s="48"/>
      <c r="AG207" s="33"/>
    </row>
    <row r="208" spans="1:33" s="32" customFormat="1" ht="15.75" thickBo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47"/>
      <c r="S208" s="48"/>
      <c r="T208" s="48"/>
      <c r="U208" s="48"/>
      <c r="AG208" s="33"/>
    </row>
    <row r="209" spans="1:33" s="32" customFormat="1" ht="15.75" thickBo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47"/>
      <c r="S209" s="48"/>
      <c r="T209" s="48"/>
      <c r="U209" s="48"/>
      <c r="AG209" s="33"/>
    </row>
    <row r="210" spans="1:33" s="32" customFormat="1" ht="15.75" thickBo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47"/>
      <c r="S210" s="48"/>
      <c r="T210" s="48"/>
      <c r="U210" s="48"/>
      <c r="AG210" s="33"/>
    </row>
    <row r="211" spans="1:33" s="32" customFormat="1" ht="15.75" thickBo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47"/>
      <c r="S211" s="48"/>
      <c r="T211" s="48"/>
      <c r="U211" s="48"/>
      <c r="AG211" s="33"/>
    </row>
    <row r="212" spans="1:33" s="32" customFormat="1" ht="15.75" thickBo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47"/>
      <c r="S212" s="48"/>
      <c r="T212" s="48"/>
      <c r="U212" s="48"/>
      <c r="AG212" s="33"/>
    </row>
    <row r="213" spans="1:33" s="32" customFormat="1" ht="15.75" thickBo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47"/>
      <c r="S213" s="48"/>
      <c r="T213" s="48"/>
      <c r="U213" s="48"/>
      <c r="AG213" s="33"/>
    </row>
    <row r="214" spans="1:33" s="32" customFormat="1" ht="15.75" thickBo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47"/>
      <c r="S214" s="48"/>
      <c r="T214" s="48"/>
      <c r="U214" s="48"/>
      <c r="AG214" s="33"/>
    </row>
    <row r="215" spans="1:33" s="32" customFormat="1" ht="15.75" thickBo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47"/>
      <c r="S215" s="48"/>
      <c r="T215" s="48"/>
      <c r="U215" s="48"/>
      <c r="AG215" s="33"/>
    </row>
    <row r="216" spans="1:33" s="32" customFormat="1" ht="15.75" thickBo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47"/>
      <c r="S216" s="48"/>
      <c r="T216" s="48"/>
      <c r="U216" s="48"/>
      <c r="AG216" s="33"/>
    </row>
    <row r="217" spans="1:33" s="32" customFormat="1" ht="15.75" thickBo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47"/>
      <c r="S217" s="48"/>
      <c r="T217" s="48"/>
      <c r="U217" s="48"/>
      <c r="AG217" s="33"/>
    </row>
    <row r="218" spans="1:33" s="32" customFormat="1" ht="15.75" thickBo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47"/>
      <c r="S218" s="48"/>
      <c r="T218" s="48"/>
      <c r="U218" s="48"/>
      <c r="AG218" s="33"/>
    </row>
    <row r="219" spans="1:33" s="32" customFormat="1" ht="15.75" thickBo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47"/>
      <c r="S219" s="48"/>
      <c r="T219" s="48"/>
      <c r="U219" s="48"/>
      <c r="AG219" s="33"/>
    </row>
    <row r="220" spans="1:33" s="32" customFormat="1" ht="15.75" thickBo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47"/>
      <c r="S220" s="48"/>
      <c r="T220" s="48"/>
      <c r="U220" s="48"/>
      <c r="AG220" s="33"/>
    </row>
    <row r="221" spans="1:33" s="32" customFormat="1" ht="15.75" thickBo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47"/>
      <c r="S221" s="48"/>
      <c r="T221" s="48"/>
      <c r="U221" s="48"/>
      <c r="AG221" s="33"/>
    </row>
    <row r="222" spans="1:33" s="32" customFormat="1" ht="15.75" thickBo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47"/>
      <c r="S222" s="48"/>
      <c r="T222" s="48"/>
      <c r="U222" s="48"/>
      <c r="AG222" s="33"/>
    </row>
    <row r="223" spans="1:33" s="32" customFormat="1" ht="15.75" thickBo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47"/>
      <c r="S223" s="48"/>
      <c r="T223" s="48"/>
      <c r="U223" s="48"/>
      <c r="AG223" s="33"/>
    </row>
    <row r="224" spans="1:33" s="32" customFormat="1" ht="15.75" thickBo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47"/>
      <c r="S224" s="48"/>
      <c r="T224" s="48"/>
      <c r="U224" s="48"/>
      <c r="AG224" s="33"/>
    </row>
    <row r="225" spans="1:33" s="32" customFormat="1" ht="15.75" thickBo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47"/>
      <c r="S225" s="48"/>
      <c r="T225" s="48"/>
      <c r="U225" s="48"/>
      <c r="AG225" s="33"/>
    </row>
    <row r="226" spans="1:33" s="32" customFormat="1" ht="15.75" thickBo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47"/>
      <c r="S226" s="48"/>
      <c r="T226" s="48"/>
      <c r="U226" s="48"/>
      <c r="AG226" s="33"/>
    </row>
    <row r="227" spans="1:33" s="32" customFormat="1" ht="15.75" thickBo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47"/>
      <c r="S227" s="48"/>
      <c r="T227" s="48"/>
      <c r="U227" s="48"/>
      <c r="AG227" s="33"/>
    </row>
    <row r="228" spans="1:33" s="32" customFormat="1" ht="15.75" thickBo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47"/>
      <c r="S228" s="48"/>
      <c r="T228" s="48"/>
      <c r="U228" s="48"/>
      <c r="AG228" s="33"/>
    </row>
    <row r="229" spans="1:33" s="32" customFormat="1" ht="15.75" thickBo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47"/>
      <c r="S229" s="48"/>
      <c r="T229" s="48"/>
      <c r="U229" s="48"/>
      <c r="AG229" s="33"/>
    </row>
    <row r="230" spans="1:33" s="32" customFormat="1" ht="15.75" thickBo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47"/>
      <c r="S230" s="48"/>
      <c r="T230" s="48"/>
      <c r="U230" s="48"/>
      <c r="AG230" s="33"/>
    </row>
    <row r="231" spans="1:33" s="32" customFormat="1" ht="15.75" thickBo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47"/>
      <c r="S231" s="48"/>
      <c r="T231" s="48"/>
      <c r="U231" s="48"/>
      <c r="AG231" s="33"/>
    </row>
    <row r="232" spans="1:33" s="32" customFormat="1" ht="15.75" thickBo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47"/>
      <c r="S232" s="48"/>
      <c r="T232" s="48"/>
      <c r="U232" s="48"/>
      <c r="AG232" s="33"/>
    </row>
    <row r="233" spans="1:33" s="32" customFormat="1" ht="15.75" thickBo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47"/>
      <c r="S233" s="48"/>
      <c r="T233" s="48"/>
      <c r="U233" s="48"/>
      <c r="AG233" s="33"/>
    </row>
    <row r="234" spans="1:33" s="32" customFormat="1" ht="15.75" thickBo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47"/>
      <c r="S234" s="48"/>
      <c r="T234" s="48"/>
      <c r="U234" s="48"/>
      <c r="AG234" s="33"/>
    </row>
    <row r="235" spans="1:33" s="32" customFormat="1" ht="15.75" thickBo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47"/>
      <c r="S235" s="48"/>
      <c r="T235" s="48"/>
      <c r="U235" s="48"/>
      <c r="AG235" s="33"/>
    </row>
    <row r="236" spans="1:33" s="32" customFormat="1" ht="15.75" thickBo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47"/>
      <c r="S236" s="48"/>
      <c r="T236" s="48"/>
      <c r="U236" s="48"/>
      <c r="AG236" s="33"/>
    </row>
    <row r="237" spans="1:33" s="32" customFormat="1" ht="15.75" thickBo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47"/>
      <c r="S237" s="48"/>
      <c r="T237" s="48"/>
      <c r="U237" s="48"/>
      <c r="AG237" s="33"/>
    </row>
    <row r="238" spans="1:33" s="32" customFormat="1" ht="15.75" thickBo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47"/>
      <c r="S238" s="48"/>
      <c r="T238" s="48"/>
      <c r="U238" s="48"/>
      <c r="AG238" s="33"/>
    </row>
    <row r="239" spans="1:33" s="32" customFormat="1" ht="15.75" thickBo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47"/>
      <c r="S239" s="48"/>
      <c r="T239" s="48"/>
      <c r="U239" s="48"/>
      <c r="AG239" s="33"/>
    </row>
    <row r="240" spans="1:33" s="32" customFormat="1" ht="15.75" thickBo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47"/>
      <c r="S240" s="48"/>
      <c r="T240" s="48"/>
      <c r="U240" s="48"/>
      <c r="AG240" s="33"/>
    </row>
    <row r="241" spans="1:33" s="32" customFormat="1" ht="15.75" thickBo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47"/>
      <c r="S241" s="48"/>
      <c r="T241" s="48"/>
      <c r="U241" s="48"/>
      <c r="AG241" s="33"/>
    </row>
    <row r="242" spans="1:33" s="32" customFormat="1" ht="15.75" thickBo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47"/>
      <c r="S242" s="48"/>
      <c r="T242" s="48"/>
      <c r="U242" s="48"/>
      <c r="AG242" s="33"/>
    </row>
    <row r="243" spans="1:33" s="32" customFormat="1" ht="15.75" thickBo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47"/>
      <c r="S243" s="48"/>
      <c r="T243" s="48"/>
      <c r="U243" s="48"/>
      <c r="AG243" s="33"/>
    </row>
    <row r="244" spans="1:33" s="32" customFormat="1" ht="15.75" thickBo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47"/>
      <c r="S244" s="48"/>
      <c r="T244" s="48"/>
      <c r="U244" s="48"/>
      <c r="AG244" s="33"/>
    </row>
    <row r="245" spans="1:33" s="32" customFormat="1" ht="15.75" thickBo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47"/>
      <c r="S245" s="48"/>
      <c r="T245" s="48"/>
      <c r="U245" s="48"/>
      <c r="AG245" s="33"/>
    </row>
    <row r="246" spans="1:33" s="32" customFormat="1" ht="15.75" thickBo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47"/>
      <c r="S246" s="48"/>
      <c r="T246" s="48"/>
      <c r="U246" s="48"/>
      <c r="AG246" s="33"/>
    </row>
    <row r="247" spans="1:33" s="32" customFormat="1" ht="15.75" thickBo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47"/>
      <c r="S247" s="48"/>
      <c r="T247" s="48"/>
      <c r="U247" s="48"/>
      <c r="AG247" s="33"/>
    </row>
    <row r="248" spans="1:33" ht="15.75" thickBo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38"/>
    </row>
    <row r="249" spans="1:33" ht="15.75" thickBo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38"/>
    </row>
    <row r="250" spans="1:33" ht="15.75" thickBo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38"/>
    </row>
    <row r="251" spans="1:33" ht="15.75" thickBo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38"/>
    </row>
    <row r="252" spans="1:33" ht="15.75" thickBo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38"/>
    </row>
    <row r="253" spans="1:33" ht="15.75" thickBo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38"/>
    </row>
    <row r="254" spans="1:33" ht="15.75" thickBo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38"/>
    </row>
    <row r="255" spans="1:33" ht="15.75" thickBo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38"/>
    </row>
    <row r="256" spans="1:33" ht="15.75" thickBo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38"/>
    </row>
    <row r="257" spans="1:18" ht="15.75" thickBo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38"/>
    </row>
    <row r="258" spans="1:18" ht="15.75" thickBo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38"/>
    </row>
    <row r="259" spans="1:18" ht="15.75" thickBo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38"/>
    </row>
    <row r="260" spans="1:18" ht="15.75" thickBo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38"/>
    </row>
    <row r="261" spans="1:18" ht="15.75" thickBo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38"/>
    </row>
    <row r="262" spans="1:18" ht="15.75" thickBo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38"/>
    </row>
    <row r="263" spans="1:18" ht="15.75" thickBo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38"/>
    </row>
    <row r="264" spans="1:18" ht="15.75" thickBo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38"/>
    </row>
    <row r="265" spans="1:18" ht="15.75" thickBo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38"/>
    </row>
    <row r="266" spans="1:18" ht="15.75" thickBo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38"/>
    </row>
    <row r="267" spans="1:18" ht="15.75" thickBo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38"/>
    </row>
    <row r="268" spans="1:18" ht="15.75" thickBo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38"/>
    </row>
    <row r="269" spans="1:18" ht="15.75" thickBo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38"/>
    </row>
    <row r="270" spans="1:18" ht="15.75" thickBo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38"/>
    </row>
    <row r="271" spans="1:18" ht="15.75" thickBo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38"/>
    </row>
    <row r="272" spans="1:18" ht="15.75" thickBo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38"/>
    </row>
    <row r="273" spans="1:18" ht="15.75" thickBo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38"/>
    </row>
    <row r="274" spans="1:18" ht="15.75" thickBo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38"/>
    </row>
    <row r="275" spans="1:18" ht="15.75" thickBo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38"/>
    </row>
    <row r="276" spans="1:18" ht="15.75" thickBo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38"/>
    </row>
    <row r="277" spans="1:18" ht="15.75" thickBo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38"/>
    </row>
    <row r="278" spans="1:18" ht="15.75" thickBo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38"/>
    </row>
    <row r="279" spans="1:18" ht="15.75" thickBo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38"/>
    </row>
    <row r="280" spans="1:18" ht="15.75" thickBo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38"/>
    </row>
    <row r="281" spans="1:18" ht="15.75" thickBo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38"/>
    </row>
    <row r="282" spans="1:18" ht="15.75" thickBo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38"/>
    </row>
    <row r="283" spans="1:18" ht="15.75" thickBo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38"/>
    </row>
    <row r="284" spans="1:18" ht="15.75" thickBo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38"/>
    </row>
    <row r="285" spans="1:18" ht="15.75" thickBo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38"/>
    </row>
    <row r="286" spans="1:18" ht="15.75" thickBo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38"/>
    </row>
    <row r="287" spans="1:18" ht="15.75" thickBo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38"/>
    </row>
    <row r="288" spans="1:18" ht="15.75" thickBo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38"/>
    </row>
    <row r="289" spans="1:18" ht="15.75" thickBo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38"/>
    </row>
    <row r="290" spans="1:18" ht="15.75" thickBo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38"/>
    </row>
    <row r="291" spans="1:18" ht="15.75" thickBo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38"/>
    </row>
    <row r="292" spans="1:18" ht="15.75" thickBo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38"/>
    </row>
    <row r="293" spans="1:18" ht="15.75" thickBo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38"/>
    </row>
    <row r="294" spans="1:18" ht="15.75" thickBo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38"/>
    </row>
    <row r="295" spans="1:18" ht="15.75" thickBo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38"/>
    </row>
    <row r="296" spans="1:18" ht="15.75" thickBo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38"/>
    </row>
    <row r="297" spans="1:18" ht="15.75" thickBo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38"/>
    </row>
    <row r="298" spans="1:18" ht="15.75" thickBo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38"/>
    </row>
    <row r="299" spans="1:18" ht="15.75" thickBo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38"/>
    </row>
    <row r="300" spans="1:18" ht="15.75" thickBo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38"/>
    </row>
    <row r="301" spans="1:18" ht="15.75" thickBo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38"/>
    </row>
    <row r="302" spans="1:18" ht="15.75" thickBo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38"/>
    </row>
    <row r="303" spans="1:18" ht="15.75" thickBo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38"/>
    </row>
    <row r="304" spans="1:18" ht="15.75" thickBo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38"/>
    </row>
    <row r="305" spans="1:18" ht="15.75" thickBo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38"/>
    </row>
    <row r="306" spans="1:18" ht="15.75" thickBo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38"/>
    </row>
    <row r="307" spans="1:18" ht="15.75" thickBo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38"/>
    </row>
    <row r="308" spans="1:18" ht="15.75" thickBo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38"/>
    </row>
    <row r="309" spans="1:18" ht="15.75" thickBo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38"/>
    </row>
    <row r="310" spans="1:18" ht="15.75" thickBo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38"/>
    </row>
    <row r="311" spans="1:18" ht="15.75" thickBo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38"/>
    </row>
    <row r="312" spans="1:18" ht="15.75" thickBo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38"/>
    </row>
    <row r="313" spans="1:18" ht="15.75" thickBo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38"/>
    </row>
    <row r="314" spans="1:18" ht="15.75" thickBo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38"/>
    </row>
    <row r="315" spans="1:18" ht="15.75" thickBo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38"/>
    </row>
    <row r="316" spans="1:18" ht="15.75" thickBo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38"/>
    </row>
    <row r="317" spans="1:18" ht="15.75" thickBo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38"/>
    </row>
    <row r="318" spans="1:18" ht="15.75" thickBo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38"/>
    </row>
    <row r="319" spans="1:18" ht="15.75" thickBo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38"/>
    </row>
    <row r="320" spans="1:18" ht="15.75" thickBo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38"/>
    </row>
    <row r="321" spans="1:18" ht="15.75" thickBo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38"/>
    </row>
    <row r="322" spans="1:18" ht="15.75" thickBo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38"/>
    </row>
    <row r="323" spans="1:18" ht="15.75" thickBo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38"/>
    </row>
    <row r="324" spans="1:18" ht="15.75" thickBo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38"/>
    </row>
    <row r="325" spans="1:18" ht="15.75" thickBo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38"/>
    </row>
    <row r="326" spans="1:18" ht="15.75" thickBo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38"/>
    </row>
    <row r="327" spans="1:18" ht="15.75" thickBo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38"/>
    </row>
    <row r="328" spans="1:18" ht="15.75" thickBo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38"/>
    </row>
    <row r="329" spans="1:18" ht="15.75" thickBo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38"/>
    </row>
    <row r="330" spans="1:18" ht="15.75" thickBo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38"/>
    </row>
    <row r="331" spans="1:18" ht="15.75" thickBo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38"/>
    </row>
    <row r="332" spans="1:18" ht="15.75" thickBo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38"/>
    </row>
    <row r="333" spans="1:18" ht="15.75" thickBo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38"/>
    </row>
    <row r="334" spans="1:18" ht="15.75" thickBo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38"/>
    </row>
    <row r="335" spans="1:18" ht="15.75" thickBo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38"/>
    </row>
    <row r="336" spans="1:18" ht="15.75" thickBo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38"/>
    </row>
    <row r="337" spans="1:18" ht="15.75" thickBo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38"/>
    </row>
    <row r="338" spans="1:18" ht="15.75" thickBo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38"/>
    </row>
    <row r="339" spans="1:18" ht="15.75" thickBo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38"/>
    </row>
    <row r="340" spans="1:18" ht="15.75" thickBo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38"/>
    </row>
    <row r="341" spans="1:18" ht="15.75" thickBo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38"/>
    </row>
    <row r="342" spans="1:18" ht="15.75" thickBo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38"/>
    </row>
    <row r="343" spans="1:18" ht="15.75" thickBo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38"/>
    </row>
    <row r="344" spans="1:18" ht="15.75" thickBo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38"/>
    </row>
    <row r="345" spans="1:18" ht="15.75" thickBo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38"/>
    </row>
    <row r="346" spans="1:18" ht="15.75" thickBo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38"/>
    </row>
    <row r="347" spans="1:18" ht="15.75" thickBo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38"/>
    </row>
    <row r="348" spans="1:18" ht="15.75" thickBo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38"/>
    </row>
    <row r="349" spans="1:18" ht="15.75" thickBo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38"/>
    </row>
    <row r="350" spans="1:18" ht="15.75" thickBo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38"/>
    </row>
    <row r="351" spans="1:18" ht="15.75" thickBo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38"/>
    </row>
    <row r="352" spans="1:18" ht="15.75" thickBo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38"/>
    </row>
    <row r="353" spans="1:18" ht="15.75" thickBo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38"/>
    </row>
    <row r="354" spans="1:18" ht="15.75" thickBo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38"/>
    </row>
    <row r="355" spans="1:18" ht="15.75" thickBo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38"/>
    </row>
    <row r="356" spans="1:18" ht="15.75" thickBo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38"/>
    </row>
    <row r="357" spans="1:18" ht="15.75" thickBo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38"/>
    </row>
    <row r="358" spans="1:18" ht="15.75" thickBo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38"/>
    </row>
    <row r="359" spans="1:18" ht="15.75" thickBo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38"/>
    </row>
    <row r="360" spans="1:18" ht="15.75" thickBo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38"/>
    </row>
    <row r="361" spans="1:18" ht="15.75" thickBo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38"/>
    </row>
    <row r="362" spans="1:18" ht="15.75" thickBo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38"/>
    </row>
    <row r="363" spans="1:18" ht="15.75" thickBo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38"/>
    </row>
    <row r="364" spans="1:18" ht="15.75" thickBo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38"/>
    </row>
    <row r="365" spans="1:18" ht="15.75" thickBo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38"/>
    </row>
    <row r="366" spans="1:18" ht="15.75" thickBo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38"/>
    </row>
    <row r="367" spans="1:18" ht="15.75" thickBo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38"/>
    </row>
    <row r="368" spans="1:18" ht="15.75" thickBo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38"/>
    </row>
    <row r="369" spans="1:18" ht="15.75" thickBo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38"/>
    </row>
    <row r="370" spans="1:18" ht="15.75" thickBo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38"/>
    </row>
    <row r="371" spans="1:18" ht="15.75" thickBo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38"/>
    </row>
    <row r="372" spans="1:18" ht="15.75" thickBo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38"/>
    </row>
    <row r="373" spans="1:18" ht="15.75" thickBo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38"/>
    </row>
    <row r="374" spans="1:18" ht="15.75" thickBo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38"/>
    </row>
    <row r="375" spans="1:18" ht="15.75" thickBo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38"/>
    </row>
    <row r="376" spans="1:18" ht="15.75" thickBo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38"/>
    </row>
    <row r="377" spans="1:18" ht="15.75" thickBo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38"/>
    </row>
    <row r="378" spans="1:18" ht="15.75" thickBo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38"/>
    </row>
    <row r="379" spans="1:18" ht="15.75" thickBo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38"/>
    </row>
    <row r="380" spans="1:18" ht="15.75" thickBo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38"/>
    </row>
    <row r="381" spans="1:18" ht="15.75" thickBo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38"/>
    </row>
    <row r="382" spans="1:18" ht="15.75" thickBo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38"/>
    </row>
    <row r="383" spans="1:18" ht="15.75" thickBo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38"/>
    </row>
    <row r="384" spans="1:18" ht="15.75" thickBo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38"/>
    </row>
    <row r="385" spans="1:18" ht="15.75" thickBo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38"/>
    </row>
    <row r="386" spans="1:18" ht="15.75" thickBo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38"/>
    </row>
    <row r="387" spans="1:18" ht="15.75" thickBo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38"/>
    </row>
    <row r="388" spans="1:18" ht="15.75" thickBo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38"/>
    </row>
    <row r="389" spans="1:18" ht="15.75" thickBo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38"/>
    </row>
    <row r="390" spans="1:18" ht="15.75" thickBo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38"/>
    </row>
    <row r="391" spans="1:18" ht="15.75" thickBo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38"/>
    </row>
    <row r="392" spans="1:18" ht="15.75" thickBo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38"/>
    </row>
    <row r="393" spans="1:18" ht="15.75" thickBo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38"/>
    </row>
    <row r="394" spans="1:18" ht="15.75" thickBo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38"/>
    </row>
    <row r="395" spans="1:18" ht="15.75" thickBo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38"/>
    </row>
    <row r="396" spans="1:18" ht="15.75" thickBo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38"/>
    </row>
    <row r="397" spans="1:18" ht="15.75" thickBo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38"/>
    </row>
    <row r="398" spans="1:18" ht="15.75" thickBo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38"/>
    </row>
    <row r="399" spans="1:18" ht="15.75" thickBo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38"/>
    </row>
    <row r="400" spans="1:18" ht="15.75" thickBo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38"/>
    </row>
    <row r="401" spans="1:18" ht="15.75" thickBo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38"/>
    </row>
    <row r="402" spans="1:18" ht="15.75" thickBo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38"/>
    </row>
    <row r="403" spans="1:18" ht="15.75" thickBo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38"/>
    </row>
    <row r="404" spans="1:18" ht="15.75" thickBo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38"/>
    </row>
    <row r="405" spans="1:18" ht="15.75" thickBo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38"/>
    </row>
    <row r="406" spans="1:18" ht="15.75" thickBo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38"/>
    </row>
    <row r="407" spans="1:18" ht="15.75" thickBo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38"/>
    </row>
    <row r="408" spans="1:18" ht="15.75" thickBo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38"/>
    </row>
    <row r="409" spans="1:18" ht="15.75" thickBo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38"/>
    </row>
    <row r="410" spans="1:18" ht="15.75" thickBo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38"/>
    </row>
    <row r="411" spans="1:18" ht="15.75" thickBo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38"/>
    </row>
    <row r="412" spans="1:18" ht="15.75" thickBo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38"/>
    </row>
    <row r="413" spans="1:18" ht="15.75" thickBo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38"/>
    </row>
    <row r="414" spans="1:18" ht="15.75" thickBo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38"/>
    </row>
    <row r="415" spans="1:18" ht="15.75" thickBo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38"/>
    </row>
    <row r="416" spans="1:18" ht="15.75" thickBo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38"/>
    </row>
    <row r="417" spans="1:18" ht="15.75" thickBo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38"/>
    </row>
    <row r="418" spans="1:18" ht="15.75" thickBo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38"/>
    </row>
    <row r="419" spans="1:18" ht="15.75" thickBo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38"/>
    </row>
    <row r="420" spans="1:18" ht="15.75" thickBo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38"/>
    </row>
    <row r="421" spans="1:18" ht="15.75" thickBo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38"/>
    </row>
    <row r="422" spans="1:18" ht="15.75" thickBo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38"/>
    </row>
    <row r="423" spans="1:18" ht="15.75" thickBo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38"/>
    </row>
    <row r="424" spans="1:18" ht="15.75" thickBo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38"/>
    </row>
    <row r="425" spans="1:18" ht="15.75" thickBo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38"/>
    </row>
    <row r="426" spans="1:18" ht="15.75" thickBo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38"/>
    </row>
    <row r="427" spans="1:18" ht="15.75" thickBo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38"/>
    </row>
    <row r="428" spans="1:18" ht="15.75" thickBo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38"/>
    </row>
    <row r="429" spans="1:18" ht="15.75" thickBo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38"/>
    </row>
    <row r="430" spans="1:18" ht="15.75" thickBo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38"/>
    </row>
    <row r="431" spans="1:18" ht="15.75" thickBo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38"/>
    </row>
    <row r="432" spans="1:18" ht="15.75" thickBo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38"/>
    </row>
    <row r="433" spans="1:18" ht="15.75" thickBo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38"/>
    </row>
    <row r="434" spans="1:18" ht="15.75" thickBo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38"/>
    </row>
    <row r="435" spans="1:18" ht="15.75" thickBo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38"/>
    </row>
    <row r="436" spans="1:18" ht="15.75" thickBo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38"/>
    </row>
    <row r="437" spans="1:18" ht="15.75" thickBo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38"/>
    </row>
    <row r="438" spans="1:18" ht="15.75" thickBo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38"/>
    </row>
    <row r="439" spans="1:18" ht="15.75" thickBo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38"/>
    </row>
    <row r="440" spans="1:18" ht="15.75" thickBo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38"/>
    </row>
    <row r="441" spans="1:18" ht="15.75" thickBo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38"/>
    </row>
    <row r="442" spans="1:18" ht="15.75" thickBo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38"/>
    </row>
    <row r="443" spans="1:18" ht="15.75" thickBo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38"/>
    </row>
    <row r="444" spans="1:18" ht="15.75" thickBo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38"/>
    </row>
    <row r="445" spans="1:18" ht="15.75" thickBo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38"/>
    </row>
    <row r="446" spans="1:18" ht="15.75" thickBo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38"/>
    </row>
    <row r="447" spans="1:18" ht="15.75" thickBo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38"/>
    </row>
    <row r="448" spans="1:18" ht="15.75" thickBo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38"/>
    </row>
    <row r="449" spans="1:18" ht="15.75" thickBo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38"/>
    </row>
    <row r="450" spans="1:18" ht="15.75" thickBo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38"/>
    </row>
    <row r="451" spans="1:18" ht="15.75" thickBo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38"/>
    </row>
    <row r="452" spans="1:18" ht="15.75" thickBo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38"/>
    </row>
    <row r="453" spans="1:18" ht="15.75" thickBo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38"/>
    </row>
    <row r="454" spans="1:18" ht="15.75" thickBo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38"/>
    </row>
    <row r="455" spans="1:18" ht="15.75" thickBo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38"/>
    </row>
    <row r="456" spans="1:18" ht="15.75" thickBo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38"/>
    </row>
    <row r="457" spans="1:18" ht="15.75" thickBo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38"/>
    </row>
    <row r="458" spans="1:18" ht="15.75" thickBo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38"/>
    </row>
    <row r="459" spans="1:18" ht="15.75" thickBo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38"/>
    </row>
    <row r="460" spans="1:18" ht="15.75" thickBo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38"/>
    </row>
    <row r="461" spans="1:18" ht="15.75" thickBo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38"/>
    </row>
    <row r="462" spans="1:18" ht="15.75" thickBo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38"/>
    </row>
    <row r="463" spans="1:18" ht="15.75" thickBo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38"/>
    </row>
    <row r="464" spans="1:18" ht="15.75" thickBo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38"/>
    </row>
    <row r="465" spans="1:18" ht="15.75" thickBo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38"/>
    </row>
    <row r="466" spans="1:18" ht="15.75" thickBo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38"/>
    </row>
    <row r="467" spans="1:18" ht="15.75" thickBo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38"/>
    </row>
    <row r="468" spans="1:18" ht="15.75" thickBo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38"/>
    </row>
    <row r="469" spans="1:18" ht="15.75" thickBo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38"/>
    </row>
    <row r="470" spans="1:18" ht="15.75" thickBo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38"/>
    </row>
    <row r="471" spans="1:18" ht="15.75" thickBo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38"/>
    </row>
    <row r="472" spans="1:18" ht="15.75" thickBo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38"/>
    </row>
    <row r="473" spans="1:18" ht="15.75" thickBo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38"/>
    </row>
    <row r="474" spans="1:18" ht="15.75" thickBo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38"/>
    </row>
    <row r="475" spans="1:18" ht="15.75" thickBo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38"/>
    </row>
    <row r="476" spans="1:18" ht="15.75" thickBo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38"/>
    </row>
    <row r="477" spans="1:18" ht="15.75" thickBo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38"/>
    </row>
    <row r="478" spans="1:18" ht="15.75" thickBo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38"/>
    </row>
    <row r="479" spans="1:18" ht="15.75" thickBo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38"/>
    </row>
    <row r="480" spans="1:18" ht="15.75" thickBo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38"/>
    </row>
    <row r="481" spans="1:18" ht="15.75" thickBo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38"/>
    </row>
    <row r="482" spans="1:18" ht="15.75" thickBo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38"/>
    </row>
    <row r="483" spans="1:18" ht="15.75" thickBo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38"/>
    </row>
    <row r="484" spans="1:18" ht="15.75" thickBo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38"/>
    </row>
    <row r="485" spans="1:18" ht="15.75" thickBo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38"/>
    </row>
    <row r="486" spans="1:18" ht="15.75" thickBo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38"/>
    </row>
    <row r="487" spans="1:18" ht="15.75" thickBo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38"/>
    </row>
    <row r="488" spans="1:18" ht="15.75" thickBo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38"/>
    </row>
    <row r="489" spans="1:18" ht="15.75" thickBo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38"/>
    </row>
    <row r="490" spans="1:18" ht="15.75" thickBo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38"/>
    </row>
    <row r="491" spans="1:18" ht="15.75" thickBo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38"/>
    </row>
    <row r="492" spans="1:18" ht="15.75" thickBo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38"/>
    </row>
    <row r="493" spans="1:18" ht="15.75" thickBo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38"/>
    </row>
    <row r="494" spans="1:18" ht="15.75" thickBo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38"/>
    </row>
    <row r="495" spans="1:18" ht="15.75" thickBo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38"/>
    </row>
    <row r="496" spans="1:18" ht="15.75" thickBo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38"/>
    </row>
    <row r="497" spans="1:18" ht="15.75" thickBo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38"/>
    </row>
    <row r="498" spans="1:18" ht="15.75" thickBo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38"/>
    </row>
    <row r="499" spans="1:18" ht="15.75" thickBo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38"/>
    </row>
    <row r="500" spans="1:18" ht="15.75" thickBo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38"/>
    </row>
    <row r="501" spans="1:18" ht="15.75" thickBo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38"/>
    </row>
    <row r="502" spans="1:18" ht="15.75" thickBo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38"/>
    </row>
    <row r="503" spans="1:18" ht="15.75" thickBo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38"/>
    </row>
    <row r="504" spans="1:18" ht="15.75" thickBo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38"/>
    </row>
    <row r="505" spans="1:18" ht="15.75" thickBo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38"/>
    </row>
    <row r="506" spans="1:18" ht="15.75" thickBo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38"/>
    </row>
    <row r="507" spans="1:18" ht="15.75" thickBo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38"/>
    </row>
    <row r="508" spans="1:18" ht="15.75" thickBo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38"/>
    </row>
    <row r="509" spans="1:18" ht="15.75" thickBo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38"/>
    </row>
    <row r="510" spans="1:18" ht="15.75" thickBo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38"/>
    </row>
    <row r="511" spans="1:18" ht="15.75" thickBo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38"/>
    </row>
    <row r="512" spans="1:18" ht="15.75" thickBo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38"/>
    </row>
    <row r="513" spans="1:18" ht="15.75" thickBo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38"/>
    </row>
    <row r="514" spans="1:18" ht="15.75" thickBo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38"/>
    </row>
    <row r="515" spans="1:18" ht="15.75" thickBo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38"/>
    </row>
    <row r="516" spans="1:18" ht="15.75" thickBo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38"/>
    </row>
    <row r="517" spans="1:18" ht="15.75" thickBo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38"/>
    </row>
    <row r="518" spans="1:18" ht="15.75" thickBo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38"/>
    </row>
    <row r="519" spans="1:18" ht="15.75" thickBo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38"/>
    </row>
    <row r="520" spans="1:18" ht="15.75" thickBo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38"/>
    </row>
    <row r="521" spans="1:18" ht="15.75" thickBo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38"/>
    </row>
    <row r="522" spans="1:18" ht="15.75" thickBo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38"/>
    </row>
    <row r="523" spans="1:18" ht="15.75" thickBo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38"/>
    </row>
    <row r="524" spans="1:18" ht="15.75" thickBo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38"/>
    </row>
    <row r="525" spans="1:18" ht="15.75" thickBo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38"/>
    </row>
    <row r="526" spans="1:18" ht="15.75" thickBo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38"/>
    </row>
    <row r="527" spans="1:18" ht="15.75" thickBo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38"/>
    </row>
    <row r="528" spans="1:18" ht="15.75" thickBo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38"/>
    </row>
    <row r="529" spans="1:18" ht="15.75" thickBo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38"/>
    </row>
    <row r="530" spans="1:18" ht="15.75" thickBo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38"/>
    </row>
    <row r="531" spans="1:18" ht="15.75" thickBo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38"/>
    </row>
    <row r="532" spans="1:18" ht="15.75" thickBo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38"/>
    </row>
    <row r="533" spans="1:18" ht="15.75" thickBo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38"/>
    </row>
    <row r="534" spans="1:18" ht="15.75" thickBo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38"/>
    </row>
    <row r="535" spans="1:18" ht="15.75" thickBo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38"/>
    </row>
    <row r="536" spans="1:18" ht="15.75" thickBo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38"/>
    </row>
    <row r="537" spans="1:18" ht="15.75" thickBo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38"/>
    </row>
    <row r="538" spans="1:18" ht="15.75" thickBo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38"/>
    </row>
    <row r="539" spans="1:18" ht="15.75" thickBo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38"/>
    </row>
    <row r="540" spans="1:18" ht="15.75" thickBo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38"/>
    </row>
    <row r="541" spans="1:18" ht="15.75" thickBo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38"/>
    </row>
    <row r="542" spans="1:18" ht="15.75" thickBo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38"/>
    </row>
    <row r="543" spans="1:18" ht="15.75" thickBo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38"/>
    </row>
    <row r="544" spans="1:18" ht="15.75" thickBo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38"/>
    </row>
    <row r="545" spans="1:18" ht="15.75" thickBo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38"/>
    </row>
    <row r="546" spans="1:18" ht="15.75" thickBo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38"/>
    </row>
    <row r="547" spans="1:18" ht="15.75" thickBo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38"/>
    </row>
    <row r="548" spans="1:18" ht="15.75" thickBo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38"/>
    </row>
    <row r="549" spans="1:18" ht="15.75" thickBo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38"/>
    </row>
    <row r="550" spans="1:18" ht="15.75" thickBo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38"/>
    </row>
    <row r="551" spans="1:18" ht="15.75" thickBo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38"/>
    </row>
    <row r="552" spans="1:18" ht="15.75" thickBo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38"/>
    </row>
    <row r="553" spans="1:18" ht="15.75" thickBo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38"/>
    </row>
    <row r="554" spans="1:18" ht="15.75" thickBo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38"/>
    </row>
    <row r="555" spans="1:18" ht="15.75" thickBo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38"/>
    </row>
    <row r="556" spans="1:18" ht="15.75" thickBo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38"/>
    </row>
    <row r="557" spans="1:18" ht="15.75" thickBo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38"/>
    </row>
    <row r="558" spans="1:18" ht="15.75" thickBo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38"/>
    </row>
    <row r="559" spans="1:18" ht="15.75" thickBo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38"/>
    </row>
    <row r="560" spans="1:18" ht="15.75" thickBo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38"/>
    </row>
    <row r="561" spans="1:18" ht="15.75" thickBo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38"/>
    </row>
    <row r="562" spans="1:18" ht="15.75" thickBo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38"/>
    </row>
    <row r="563" spans="1:18" ht="15.75" thickBo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38"/>
    </row>
    <row r="564" spans="1:18" ht="15.75" thickBo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38"/>
    </row>
    <row r="565" spans="1:18" ht="15.75" thickBo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38"/>
    </row>
    <row r="566" spans="1:18" ht="15.75" thickBo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38"/>
    </row>
    <row r="567" spans="1:18" ht="15.75" thickBo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38"/>
    </row>
    <row r="568" spans="1:18" ht="15.75" thickBo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38"/>
    </row>
    <row r="569" spans="1:18" ht="15.75" thickBo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38"/>
    </row>
    <row r="570" spans="1:18" ht="15.75" thickBo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38"/>
    </row>
    <row r="571" spans="1:18" ht="15.75" thickBo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38"/>
    </row>
    <row r="572" spans="1:18" ht="15.75" thickBo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38"/>
    </row>
    <row r="573" spans="1:18" ht="15.75" thickBo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38"/>
    </row>
    <row r="574" spans="1:18" ht="15.75" thickBo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38"/>
    </row>
    <row r="575" spans="1:18" ht="15.75" thickBo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38"/>
    </row>
    <row r="576" spans="1:18" ht="15.75" thickBo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38"/>
    </row>
    <row r="577" spans="1:18" ht="15.75" thickBo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38"/>
    </row>
    <row r="578" spans="1:18" ht="15.75" thickBo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38"/>
    </row>
    <row r="579" spans="1:18" ht="15.75" thickBo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38"/>
    </row>
    <row r="580" spans="1:18" ht="15.75" thickBo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38"/>
    </row>
    <row r="581" spans="1:18" ht="15.75" thickBo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38"/>
    </row>
    <row r="582" spans="1:18" ht="15.75" thickBo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38"/>
    </row>
    <row r="583" spans="1:18" ht="15.75" thickBo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38"/>
    </row>
    <row r="584" spans="1:18" ht="15.75" thickBo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38"/>
    </row>
    <row r="585" spans="1:18" ht="15.75" thickBo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38"/>
    </row>
    <row r="586" spans="1:18" ht="15.75" thickBo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38"/>
    </row>
    <row r="587" spans="1:18" ht="15.75" thickBo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38"/>
    </row>
    <row r="588" spans="1:18" ht="15.75" thickBo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38"/>
    </row>
    <row r="589" spans="1:18" ht="15.75" thickBo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38"/>
    </row>
    <row r="590" spans="1:18" ht="15.75" thickBo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38"/>
    </row>
    <row r="591" spans="1:18" ht="15.75" thickBo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38"/>
    </row>
    <row r="592" spans="1:18" ht="15.75" thickBo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38"/>
    </row>
    <row r="593" spans="1:18" ht="15.75" thickBo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38"/>
    </row>
    <row r="594" spans="1:18" ht="15.75" thickBo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38"/>
    </row>
    <row r="595" spans="1:18" ht="15.75" thickBo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38"/>
    </row>
    <row r="596" spans="1:18" ht="15.75" thickBo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38"/>
    </row>
    <row r="597" spans="1:18" ht="15.75" thickBo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38"/>
    </row>
    <row r="598" spans="1:18" ht="15.75" thickBo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38"/>
    </row>
    <row r="599" spans="1:18" ht="15.75" thickBo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38"/>
    </row>
    <row r="600" spans="1:18" ht="15.75" thickBo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38"/>
    </row>
    <row r="601" spans="1:18" ht="15.75" thickBo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38"/>
    </row>
    <row r="602" spans="1:18" ht="15.75" thickBo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38"/>
    </row>
    <row r="603" spans="1:18" ht="15.75" thickBo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38"/>
    </row>
    <row r="604" spans="1:18" ht="15.75" thickBo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38"/>
    </row>
    <row r="605" spans="1:18" ht="15.75" thickBo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38"/>
    </row>
    <row r="606" spans="1:18" ht="15.75" thickBo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38"/>
    </row>
    <row r="607" spans="1:18" ht="15.75" thickBo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38"/>
    </row>
    <row r="608" spans="1:18" ht="15.75" thickBo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38"/>
    </row>
    <row r="609" spans="1:18" ht="15.75" thickBo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38"/>
    </row>
    <row r="610" spans="1:18" ht="15.75" thickBo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38"/>
    </row>
    <row r="611" spans="1:18" ht="15.75" thickBo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38"/>
    </row>
    <row r="612" spans="1:18" ht="15.75" thickBo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38"/>
    </row>
    <row r="613" spans="1:18" ht="15.75" thickBo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38"/>
    </row>
    <row r="614" spans="1:18" ht="15.75" thickBo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38"/>
    </row>
    <row r="615" spans="1:18" ht="15.75" thickBo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38"/>
    </row>
    <row r="616" spans="1:18" ht="15.75" thickBo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38"/>
    </row>
    <row r="617" spans="1:18" ht="15.75" thickBo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38"/>
    </row>
    <row r="618" spans="1:18" ht="15.75" thickBo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38"/>
    </row>
    <row r="619" spans="1:18" ht="15.75" thickBo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38"/>
    </row>
    <row r="620" spans="1:18" ht="15.75" thickBo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38"/>
    </row>
    <row r="621" spans="1:18" ht="15.75" thickBo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38"/>
    </row>
    <row r="622" spans="1:18" ht="15.75" thickBo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38"/>
    </row>
    <row r="623" spans="1:18" ht="15.75" thickBo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38"/>
    </row>
    <row r="624" spans="1:18" ht="15.75" thickBo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38"/>
    </row>
    <row r="625" spans="1:18" ht="15.75" thickBo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38"/>
    </row>
    <row r="626" spans="1:18" ht="15.75" thickBo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38"/>
    </row>
    <row r="627" spans="1:18" ht="15.75" thickBo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38"/>
    </row>
    <row r="628" spans="1:18" ht="15.75" thickBo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38"/>
    </row>
    <row r="629" spans="1:18" ht="15.75" thickBo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38"/>
    </row>
    <row r="630" spans="1:18" ht="15.75" thickBo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38"/>
    </row>
    <row r="631" spans="1:18" ht="15.75" thickBo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38"/>
    </row>
    <row r="632" spans="1:18" ht="15.75" thickBo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38"/>
    </row>
    <row r="633" spans="1:18" ht="15.75" thickBo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38"/>
    </row>
    <row r="634" spans="1:18" ht="15.75" thickBo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38"/>
    </row>
    <row r="635" spans="1:18" ht="15.75" thickBo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38"/>
    </row>
    <row r="636" spans="1:18" ht="15.75" thickBo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38"/>
    </row>
    <row r="637" spans="1:18" ht="15.75" thickBo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38"/>
    </row>
    <row r="638" spans="1:18" ht="15.75" thickBo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38"/>
    </row>
    <row r="639" spans="1:18" ht="15.75" thickBo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38"/>
    </row>
    <row r="640" spans="1:18" ht="15.75" thickBo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38"/>
    </row>
    <row r="641" spans="1:18" ht="15.75" thickBo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38"/>
    </row>
    <row r="642" spans="1:18" ht="15.75" thickBo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38"/>
    </row>
    <row r="643" spans="1:18" ht="15.75" thickBo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38"/>
    </row>
    <row r="644" spans="1:18" ht="15.75" thickBo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38"/>
    </row>
    <row r="645" spans="1:18" ht="15.75" thickBo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38"/>
    </row>
    <row r="646" spans="1:18" ht="15.75" thickBo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38"/>
    </row>
    <row r="647" spans="1:18" ht="15.75" thickBo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38"/>
    </row>
    <row r="648" spans="1:18" ht="15.75" thickBo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38"/>
    </row>
    <row r="649" spans="1:18" ht="15.75" thickBo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38"/>
    </row>
    <row r="650" spans="1:18" ht="15.75" thickBo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38"/>
    </row>
    <row r="651" spans="1:18" ht="15.75" thickBo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38"/>
    </row>
    <row r="652" spans="1:18" ht="15.75" thickBo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38"/>
    </row>
    <row r="653" spans="1:18" ht="15.75" thickBo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38"/>
    </row>
    <row r="654" spans="1:18" ht="15.75" thickBo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38"/>
    </row>
    <row r="655" spans="1:18" ht="15.75" thickBo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38"/>
    </row>
    <row r="656" spans="1:18" ht="15.75" thickBo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38"/>
    </row>
    <row r="657" spans="1:18" ht="15.75" thickBo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38"/>
    </row>
    <row r="658" spans="1:18" ht="15.75" thickBo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38"/>
    </row>
    <row r="659" spans="1:18" ht="15.75" thickBo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38"/>
    </row>
    <row r="660" spans="1:18" ht="15.75" thickBo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38"/>
    </row>
    <row r="661" spans="1:18" ht="15.75" thickBo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38"/>
    </row>
    <row r="662" spans="1:18" ht="15.75" thickBo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38"/>
    </row>
    <row r="663" spans="1:18" ht="15.75" thickBo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38"/>
    </row>
    <row r="664" spans="1:18" ht="15.75" thickBo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38"/>
    </row>
    <row r="665" spans="1:18" ht="15.75" thickBo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38"/>
    </row>
    <row r="666" spans="1:18" ht="15.75" thickBo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38"/>
    </row>
    <row r="667" spans="1:18" ht="15.75" thickBo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38"/>
    </row>
    <row r="668" spans="1:18" ht="15.75" thickBo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38"/>
    </row>
    <row r="669" spans="1:18" ht="15.75" thickBo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38"/>
    </row>
    <row r="670" spans="1:18" ht="15.75" thickBo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38"/>
    </row>
    <row r="671" spans="1:18" ht="15.75" thickBo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38"/>
    </row>
    <row r="672" spans="1:18" ht="15.75" thickBo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38"/>
    </row>
    <row r="673" spans="1:18" ht="15.75" thickBo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38"/>
    </row>
    <row r="674" spans="1:18" ht="15.75" thickBo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38"/>
    </row>
    <row r="675" spans="1:18" ht="15.75" thickBo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38"/>
    </row>
    <row r="676" spans="1:18" ht="15.75" thickBo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38"/>
    </row>
    <row r="677" spans="1:18" ht="15.75" thickBo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38"/>
    </row>
    <row r="678" spans="1:18" ht="15.75" thickBo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38"/>
    </row>
    <row r="679" spans="1:18" ht="15.75" thickBo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38"/>
    </row>
    <row r="680" spans="1:18" ht="15.75" thickBo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38"/>
    </row>
    <row r="681" spans="1:18" ht="15.75" thickBo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38"/>
    </row>
    <row r="682" spans="1:18" ht="15.75" thickBo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38"/>
    </row>
    <row r="683" spans="1:18" ht="15.75" thickBo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38"/>
    </row>
    <row r="684" spans="1:18" ht="15.75" thickBo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38"/>
    </row>
    <row r="685" spans="1:18" ht="15.75" thickBo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38"/>
    </row>
    <row r="686" spans="1:18" ht="15.75" thickBo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38"/>
    </row>
    <row r="687" spans="1:18" ht="15.75" thickBo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38"/>
    </row>
    <row r="688" spans="1:18" ht="15.75" thickBo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38"/>
    </row>
    <row r="689" spans="1:18" ht="15.75" thickBo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38"/>
    </row>
    <row r="690" spans="1:18" ht="15.75" thickBo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38"/>
    </row>
    <row r="691" spans="1:18" ht="15.75" thickBo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38"/>
    </row>
    <row r="692" spans="1:18" ht="15.75" thickBo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38"/>
    </row>
    <row r="693" spans="1:18" ht="15.75" thickBo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38"/>
    </row>
    <row r="694" spans="1:18" ht="15.75" thickBo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38"/>
    </row>
    <row r="695" spans="1:18" ht="15.75" thickBo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38"/>
    </row>
    <row r="696" spans="1:18" ht="15.75" thickBo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38"/>
    </row>
    <row r="697" spans="1:18" ht="15.75" thickBo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38"/>
    </row>
    <row r="698" spans="1:18" ht="15.75" thickBo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38"/>
    </row>
    <row r="699" spans="1:18" ht="15.75" thickBo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38"/>
    </row>
    <row r="700" spans="1:18" ht="15.75" thickBo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38"/>
    </row>
    <row r="701" spans="1:18" ht="15.75" thickBo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38"/>
    </row>
    <row r="702" spans="1:18" ht="15.75" thickBo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38"/>
    </row>
    <row r="703" spans="1:18" ht="15.75" thickBo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38"/>
    </row>
    <row r="704" spans="1:18" ht="15.75" thickBo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38"/>
    </row>
    <row r="705" spans="1:18" ht="15.75" thickBo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38"/>
    </row>
    <row r="706" spans="1:18" ht="15.75" thickBo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38"/>
    </row>
    <row r="707" spans="1:18" ht="15.75" thickBo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38"/>
    </row>
    <row r="708" spans="1:18" ht="15.75" thickBo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38"/>
    </row>
    <row r="709" spans="1:18" ht="15.75" thickBo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38"/>
    </row>
    <row r="710" spans="1:18" ht="15.75" thickBo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38"/>
    </row>
    <row r="711" spans="1:18" ht="15.75" thickBo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38"/>
    </row>
    <row r="712" spans="1:18" ht="15.75" thickBo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38"/>
    </row>
    <row r="713" spans="1:18" ht="15.75" thickBo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38"/>
    </row>
    <row r="714" spans="1:18" ht="15.75" thickBo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38"/>
    </row>
    <row r="715" spans="1:18" ht="15.75" thickBo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38"/>
    </row>
    <row r="716" spans="1:18" ht="15.75" thickBo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38"/>
    </row>
    <row r="717" spans="1:18" ht="15.75" thickBo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38"/>
    </row>
    <row r="718" spans="1:18" ht="15.75" thickBo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38"/>
    </row>
    <row r="719" spans="1:18" ht="15.75" thickBo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38"/>
    </row>
    <row r="720" spans="1:18" ht="15.75" thickBo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38"/>
    </row>
    <row r="721" spans="1:18" ht="15.75" thickBo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38"/>
    </row>
    <row r="722" spans="1:18" ht="15.75" thickBo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38"/>
    </row>
    <row r="723" spans="1:18" ht="15.75" thickBo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38"/>
    </row>
    <row r="724" spans="1:18" ht="15.75" thickBo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38"/>
    </row>
    <row r="725" spans="1:18" ht="15.75" thickBo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38"/>
    </row>
    <row r="726" spans="1:18" ht="15.75" thickBo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38"/>
    </row>
    <row r="727" spans="1:18" ht="15.75" thickBo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38"/>
    </row>
    <row r="728" spans="1:18" ht="15.75" thickBo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38"/>
    </row>
    <row r="729" spans="1:18" ht="15.75" thickBo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38"/>
    </row>
    <row r="730" spans="1:18" ht="15.75" thickBo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38"/>
    </row>
    <row r="731" spans="1:18" ht="15.75" thickBo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38"/>
    </row>
    <row r="732" spans="1:18" ht="15.75" thickBo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38"/>
    </row>
    <row r="733" spans="1:18" ht="15.75" thickBo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38"/>
    </row>
    <row r="734" spans="1:18" ht="15.75" thickBo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38"/>
    </row>
    <row r="735" spans="1:18" ht="15.75" thickBo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38"/>
    </row>
    <row r="736" spans="1:18" ht="15.75" thickBo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38"/>
    </row>
    <row r="737" spans="1:18" ht="15.75" thickBo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38"/>
    </row>
    <row r="738" spans="1:18" ht="15.75" thickBo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38"/>
    </row>
    <row r="739" spans="1:18" ht="15.75" thickBo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38"/>
    </row>
    <row r="740" spans="1:18" ht="15.75" thickBo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38"/>
    </row>
    <row r="741" spans="1:18" ht="15.75" thickBo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38"/>
    </row>
    <row r="742" spans="1:18" ht="15.75" thickBo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38"/>
    </row>
    <row r="743" spans="1:18" ht="15.75" thickBo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38"/>
    </row>
    <row r="744" spans="1:18" ht="15.75" thickBo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38"/>
    </row>
    <row r="745" spans="1:18" ht="15.75" thickBo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38"/>
    </row>
    <row r="746" spans="1:18" ht="15.75" thickBo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38"/>
    </row>
    <row r="747" spans="1:18" ht="15.75" thickBo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38"/>
    </row>
    <row r="748" spans="1:18" ht="15.75" thickBo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38"/>
    </row>
    <row r="749" spans="1:18" ht="15.75" thickBo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38"/>
    </row>
    <row r="750" spans="1:18" ht="15.75" thickBo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38"/>
    </row>
    <row r="751" spans="1:18" ht="15.75" thickBo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38"/>
    </row>
    <row r="752" spans="1:18" ht="15.75" thickBo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38"/>
    </row>
    <row r="753" spans="1:18" ht="15.75" thickBo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38"/>
    </row>
    <row r="754" spans="1:18" ht="15.75" thickBo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38"/>
    </row>
    <row r="755" spans="1:18" ht="15.75" thickBo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38"/>
    </row>
    <row r="756" spans="1:18" ht="15.75" thickBo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38"/>
    </row>
    <row r="757" spans="1:18" ht="15.75" thickBo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38"/>
    </row>
    <row r="758" spans="1:18" ht="15.75" thickBo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38"/>
    </row>
    <row r="759" spans="1:18" ht="15.75" thickBo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38"/>
    </row>
    <row r="760" spans="1:18" ht="15.75" thickBo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38"/>
    </row>
    <row r="761" spans="1:18" ht="15.75" thickBo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38"/>
    </row>
    <row r="762" spans="1:18" ht="15.75" thickBo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38"/>
    </row>
    <row r="763" spans="1:18" ht="15.75" thickBo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38"/>
    </row>
    <row r="764" spans="1:18" ht="15.75" thickBo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38"/>
    </row>
    <row r="765" spans="1:18" ht="15.75" thickBo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38"/>
    </row>
    <row r="766" spans="1:18" ht="15.75" thickBo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38"/>
    </row>
    <row r="767" spans="1:18" ht="15.75" thickBo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38"/>
    </row>
    <row r="768" spans="1:18" ht="15.75" thickBo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38"/>
    </row>
    <row r="769" spans="1:18" ht="15.75" thickBo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38"/>
    </row>
    <row r="770" spans="1:18" ht="15.75" thickBo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38"/>
    </row>
    <row r="771" spans="1:18" ht="15.75" thickBo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38"/>
    </row>
    <row r="772" spans="1:18" ht="15.75" thickBo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38"/>
    </row>
    <row r="773" spans="1:18" ht="15.75" thickBo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38"/>
    </row>
    <row r="774" spans="1:18" ht="15.75" thickBo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38"/>
    </row>
    <row r="775" spans="1:18" ht="15.75" thickBo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38"/>
    </row>
    <row r="776" spans="1:18" ht="15.75" thickBo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38"/>
    </row>
    <row r="777" spans="1:18" ht="15.75" thickBo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38"/>
    </row>
    <row r="778" spans="1:18" ht="15.75" thickBo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38"/>
    </row>
    <row r="779" spans="1:18" ht="15.75" thickBo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38"/>
    </row>
    <row r="780" spans="1:18" ht="15.75" thickBo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38"/>
    </row>
    <row r="781" spans="1:18" ht="15.75" thickBo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38"/>
    </row>
    <row r="782" spans="1:18" ht="15.75" thickBo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38"/>
    </row>
    <row r="783" spans="1:18" ht="15.75" thickBo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38"/>
    </row>
    <row r="784" spans="1:18" ht="15.75" thickBo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38"/>
    </row>
    <row r="785" spans="1:18" ht="15.75" thickBo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38"/>
    </row>
    <row r="786" spans="1:18" ht="15.75" thickBo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38"/>
    </row>
    <row r="787" spans="1:18" ht="15.75" thickBo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38"/>
    </row>
    <row r="788" spans="1:18" ht="15.75" thickBo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38"/>
    </row>
    <row r="789" spans="1:18" ht="15.75" thickBo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38"/>
    </row>
    <row r="790" spans="1:18" ht="15.75" thickBo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38"/>
    </row>
    <row r="791" spans="1:18" ht="15.75" thickBo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38"/>
    </row>
    <row r="792" spans="1:18" ht="15.75" thickBo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38"/>
    </row>
    <row r="793" spans="1:18" ht="15.75" thickBo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38"/>
    </row>
    <row r="794" spans="1:18" ht="15.75" thickBo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38"/>
    </row>
    <row r="795" spans="1:18" ht="15.75" thickBo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38"/>
    </row>
    <row r="796" spans="1:18" ht="15.75" thickBo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38"/>
    </row>
    <row r="797" spans="1:18" ht="15.75" thickBo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38"/>
    </row>
    <row r="798" spans="1:18" ht="15.75" thickBo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38"/>
    </row>
    <row r="799" spans="1:18" ht="15.75" thickBo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38"/>
    </row>
    <row r="800" spans="1:18" ht="15.75" thickBo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38"/>
    </row>
    <row r="801" spans="1:18" ht="15.75" thickBo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38"/>
    </row>
    <row r="802" spans="1:18" ht="15.75" thickBo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38"/>
    </row>
    <row r="803" spans="1:18" ht="15.75" thickBo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38"/>
    </row>
    <row r="804" spans="1:18" ht="15.75" thickBo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38"/>
    </row>
    <row r="805" spans="1:18" ht="15.75" thickBo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38"/>
    </row>
    <row r="806" spans="1:18" ht="15.75" thickBo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38"/>
    </row>
    <row r="807" spans="1:18" ht="15.75" thickBo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38"/>
    </row>
    <row r="808" spans="1:18" ht="15.75" thickBo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38"/>
    </row>
    <row r="809" spans="1:18" ht="15.75" thickBo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38"/>
    </row>
    <row r="810" spans="1:18" ht="15.75" thickBo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38"/>
    </row>
    <row r="811" spans="1:18" ht="15.75" thickBo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38"/>
    </row>
    <row r="812" spans="1:18" ht="15.75" thickBo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38"/>
    </row>
    <row r="813" spans="1:18" ht="15.75" thickBo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38"/>
    </row>
    <row r="814" spans="1:18" ht="15.75" thickBo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38"/>
    </row>
    <row r="815" spans="1:18" ht="15.75" thickBo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38"/>
    </row>
    <row r="816" spans="1:18" ht="15.75" thickBo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38"/>
    </row>
    <row r="817" spans="1:18" ht="15.75" thickBo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38"/>
    </row>
    <row r="818" spans="1:18" ht="15.75" thickBo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38"/>
    </row>
    <row r="819" spans="1:18" ht="15.75" thickBo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38"/>
    </row>
    <row r="820" spans="1:18" ht="15.75" thickBo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38"/>
    </row>
    <row r="821" spans="1:18" ht="15.75" thickBo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38"/>
    </row>
    <row r="822" spans="1:18" ht="15.75" thickBo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38"/>
    </row>
    <row r="823" spans="1:18" ht="15.75" thickBo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38"/>
    </row>
    <row r="824" spans="1:18" ht="15.75" thickBo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38"/>
    </row>
    <row r="825" spans="1:18" ht="15.75" thickBo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38"/>
    </row>
    <row r="826" spans="1:18" ht="15.75" thickBo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38"/>
    </row>
    <row r="827" spans="1:18" ht="15.75" thickBo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38"/>
    </row>
    <row r="828" spans="1:18" ht="15.75" thickBo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38"/>
    </row>
    <row r="829" spans="1:18" ht="15.75" thickBo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38"/>
    </row>
    <row r="830" spans="1:18" ht="15.75" thickBo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38"/>
    </row>
    <row r="831" spans="1:18" ht="15.75" thickBo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38"/>
    </row>
    <row r="832" spans="1:18" ht="15.75" thickBo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38"/>
    </row>
    <row r="833" spans="1:18" ht="15.75" thickBo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38"/>
    </row>
    <row r="834" spans="1:18" ht="15.75" thickBo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38"/>
    </row>
    <row r="835" spans="1:18" ht="15.75" thickBo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38"/>
    </row>
    <row r="836" spans="1:18" ht="15.75" thickBo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38"/>
    </row>
    <row r="837" spans="1:18" ht="15.75" thickBo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38"/>
    </row>
    <row r="838" spans="1:18" ht="15.75" thickBo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38"/>
    </row>
    <row r="839" spans="1:18" ht="15.75" thickBo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38"/>
    </row>
    <row r="840" spans="1:18" ht="15.75" thickBo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38"/>
    </row>
    <row r="841" spans="1:18" ht="15.75" thickBo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38"/>
    </row>
    <row r="842" spans="1:18" ht="15.75" thickBo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38"/>
    </row>
    <row r="843" spans="1:18" ht="15.75" thickBo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38"/>
    </row>
    <row r="844" spans="1:18" ht="15.75" thickBo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38"/>
    </row>
    <row r="845" spans="1:18" ht="15.75" thickBo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38"/>
    </row>
    <row r="846" spans="1:18" ht="15.75" thickBo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38"/>
    </row>
    <row r="847" spans="1:18" ht="15.75" thickBo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38"/>
    </row>
    <row r="848" spans="1:18" ht="15.75" thickBo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38"/>
    </row>
    <row r="849" spans="1:18" ht="15.75" thickBo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38"/>
    </row>
    <row r="850" spans="1:18" ht="15.75" thickBo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38"/>
    </row>
    <row r="851" spans="1:18" ht="15.75" thickBo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38"/>
    </row>
    <row r="852" spans="1:18" ht="15.75" thickBo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38"/>
    </row>
    <row r="853" spans="1:18" ht="15.75" thickBo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38"/>
    </row>
    <row r="854" spans="1:18" ht="15.75" thickBo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38"/>
    </row>
    <row r="855" spans="1:18" ht="15.75" thickBo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38"/>
    </row>
    <row r="856" spans="1:18" ht="15.75" thickBo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38"/>
    </row>
    <row r="857" spans="1:18" ht="15.75" thickBo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38"/>
    </row>
    <row r="858" spans="1:18" ht="15.75" thickBo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38"/>
    </row>
    <row r="859" spans="1:18" ht="15.75" thickBo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38"/>
    </row>
    <row r="860" spans="1:18" ht="15.75" thickBo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38"/>
    </row>
    <row r="861" spans="1:18" ht="15.75" thickBo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38"/>
    </row>
    <row r="862" spans="1:18" ht="15.75" thickBo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38"/>
    </row>
    <row r="863" spans="1:18" ht="15.75" thickBo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38"/>
    </row>
    <row r="864" spans="1:18" ht="15.75" thickBo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38"/>
    </row>
    <row r="865" spans="1:18" ht="15.75" thickBo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38"/>
    </row>
    <row r="866" spans="1:18" ht="15.75" thickBo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38"/>
    </row>
    <row r="867" spans="1:18" ht="15.75" thickBo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38"/>
    </row>
    <row r="868" spans="1:18" ht="15.75" thickBo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38"/>
    </row>
    <row r="869" spans="1:18" ht="15.75" thickBo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38"/>
    </row>
    <row r="870" spans="1:18" ht="15.75" thickBo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38"/>
    </row>
    <row r="871" spans="1:18" ht="15.75" thickBo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38"/>
    </row>
    <row r="872" spans="1:18" ht="15.75" thickBo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38"/>
    </row>
    <row r="873" spans="1:18" ht="15.75" thickBo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38"/>
    </row>
    <row r="874" spans="1:18" ht="15.75" thickBo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38"/>
    </row>
    <row r="875" spans="1:18" ht="15.75" thickBo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38"/>
    </row>
    <row r="876" spans="1:18" ht="15.75" thickBo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38"/>
    </row>
    <row r="877" spans="1:18" ht="15.75" thickBo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38"/>
    </row>
    <row r="878" spans="1:18" ht="15.75" thickBo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38"/>
    </row>
    <row r="879" spans="1:18" ht="15.75" thickBo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38"/>
    </row>
    <row r="880" spans="1:18" ht="15.75" thickBo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38"/>
    </row>
    <row r="881" spans="1:18" ht="15.75" thickBo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38"/>
    </row>
    <row r="882" spans="1:18" ht="15.75" thickBo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38"/>
    </row>
    <row r="883" spans="1:18" ht="15.75" thickBo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38"/>
    </row>
    <row r="884" spans="1:18" ht="15.75" thickBo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38"/>
    </row>
    <row r="885" spans="1:18" ht="15.75" thickBo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38"/>
    </row>
    <row r="886" spans="1:18" ht="15.75" thickBo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38"/>
    </row>
    <row r="887" spans="1:18" ht="15.75" thickBo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38"/>
    </row>
    <row r="888" spans="1:18" ht="15.75" thickBo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38"/>
    </row>
    <row r="889" spans="1:18" ht="15.75" thickBo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38"/>
    </row>
    <row r="890" spans="1:18" ht="15.75" thickBo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38"/>
    </row>
    <row r="891" spans="1:18" ht="15.75" thickBo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38"/>
    </row>
    <row r="892" spans="1:18" ht="15.75" thickBo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38"/>
    </row>
    <row r="893" spans="1:18" ht="15.75" thickBo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38"/>
    </row>
    <row r="894" spans="1:18" ht="15.75" thickBo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38"/>
    </row>
    <row r="895" spans="1:18" ht="15.75" thickBo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38"/>
    </row>
    <row r="896" spans="1:18" ht="15.75" thickBo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38"/>
    </row>
    <row r="897" spans="1:18" ht="15.75" thickBo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38"/>
    </row>
    <row r="898" spans="1:18" ht="15.75" thickBo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38"/>
    </row>
    <row r="899" spans="1:18" ht="15.75" thickBo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38"/>
    </row>
    <row r="900" spans="1:18" ht="15.75" thickBo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38"/>
    </row>
    <row r="901" spans="1:18" ht="15.75" thickBo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38"/>
    </row>
    <row r="902" spans="1:18" ht="15.75" thickBo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38"/>
    </row>
    <row r="903" spans="1:18" ht="15.75" thickBo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38"/>
    </row>
    <row r="904" spans="1:18" ht="15.75" thickBo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38"/>
    </row>
    <row r="905" spans="1:18" ht="15.75" thickBo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38"/>
    </row>
    <row r="906" spans="1:18" ht="15.75" thickBo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38"/>
    </row>
    <row r="907" spans="1:18" ht="15.75" thickBo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38"/>
    </row>
    <row r="908" spans="1:18" ht="15.75" thickBo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38"/>
    </row>
    <row r="909" spans="1:18" ht="15.75" thickBo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38"/>
    </row>
    <row r="910" spans="1:18" ht="15.75" thickBo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38"/>
    </row>
    <row r="911" spans="1:18" ht="15.75" thickBo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38"/>
    </row>
    <row r="912" spans="1:18" ht="15.75" thickBo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38"/>
    </row>
    <row r="913" spans="1:18" ht="15.75" thickBo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38"/>
    </row>
    <row r="914" spans="1:18" ht="15.75" thickBo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38"/>
    </row>
    <row r="915" spans="1:18" ht="15.75" thickBo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38"/>
    </row>
    <row r="916" spans="1:18" ht="15.75" thickBo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38"/>
    </row>
    <row r="917" spans="1:18" ht="15.75" thickBo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38"/>
    </row>
    <row r="918" spans="1:18" ht="15.75" thickBo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38"/>
    </row>
    <row r="919" spans="1:18" ht="15.75" thickBo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38"/>
    </row>
    <row r="920" spans="1:18" ht="15.75" thickBo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38"/>
    </row>
    <row r="921" spans="1:18" ht="15.75" thickBo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38"/>
    </row>
    <row r="922" spans="1:18" ht="15.75" thickBo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38"/>
    </row>
    <row r="923" spans="1:18" ht="15.75" thickBo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38"/>
    </row>
    <row r="924" spans="1:18" ht="15.75" thickBo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38"/>
    </row>
    <row r="925" spans="1:18" ht="15.75" thickBo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38"/>
    </row>
    <row r="926" spans="1:18" ht="15.75" thickBo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38"/>
    </row>
    <row r="927" spans="1:18" ht="15.75" thickBo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38"/>
    </row>
    <row r="928" spans="1:18" ht="15.75" thickBo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38"/>
    </row>
    <row r="929" spans="1:18" ht="15.75" thickBo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38"/>
    </row>
    <row r="930" spans="1:18" ht="15.75" thickBo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38"/>
    </row>
    <row r="931" spans="1:18" ht="15.75" thickBo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38"/>
    </row>
    <row r="932" spans="1:18" ht="15.75" thickBo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38"/>
    </row>
    <row r="933" spans="1:18" ht="15.75" thickBo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38"/>
    </row>
    <row r="934" spans="1:18" ht="15.75" thickBo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38"/>
    </row>
    <row r="935" spans="1:18" ht="15.75" thickBo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38"/>
    </row>
    <row r="936" spans="1:18" ht="15.75" thickBo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38"/>
    </row>
    <row r="937" spans="1:18" ht="15.75" thickBo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38"/>
    </row>
    <row r="938" spans="1:18" ht="15.75" thickBo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38"/>
    </row>
    <row r="939" spans="1:18" ht="15.75" thickBo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38"/>
    </row>
    <row r="940" spans="1:18" ht="15.75" thickBo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38"/>
    </row>
    <row r="941" spans="1:18" ht="15.75" thickBo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38"/>
    </row>
    <row r="942" spans="1:18" ht="15.75" thickBo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38"/>
    </row>
    <row r="943" spans="1:18" ht="15.75" thickBo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38"/>
    </row>
    <row r="944" spans="1:18" ht="15.75" thickBo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38"/>
    </row>
    <row r="945" spans="1:18" ht="15.75" thickBo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38"/>
    </row>
    <row r="946" spans="1:18" ht="15.75" thickBo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38"/>
    </row>
    <row r="947" spans="1:18" ht="15.75" thickBo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38"/>
    </row>
    <row r="948" spans="1:18" ht="15.75" thickBo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38"/>
    </row>
    <row r="949" spans="1:18" ht="15.75" thickBo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38"/>
    </row>
    <row r="950" spans="1:18" ht="15.75" thickBo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38"/>
    </row>
    <row r="951" spans="1:18" ht="15.75" thickBo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38"/>
    </row>
    <row r="952" spans="1:18" ht="15.75" thickBo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38"/>
    </row>
    <row r="953" spans="1:18" ht="15.75" thickBo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38"/>
    </row>
    <row r="954" spans="1:18" ht="15.75" thickBo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38"/>
    </row>
    <row r="955" spans="1:18" ht="15.75" thickBo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38"/>
    </row>
    <row r="956" spans="1:18" ht="15.75" thickBo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38"/>
    </row>
    <row r="957" spans="1:18" ht="15.75" thickBo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38"/>
    </row>
    <row r="958" spans="1:18" ht="15.75" thickBo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38"/>
    </row>
    <row r="959" spans="1:18" ht="15.75" thickBo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38"/>
    </row>
    <row r="960" spans="1:18" ht="15.75" thickBo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38"/>
    </row>
    <row r="961" spans="1:18" ht="15.75" thickBo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38"/>
    </row>
    <row r="962" spans="1:18" ht="15.75" thickBo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38"/>
    </row>
    <row r="963" spans="1:18" ht="15.75" thickBo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38"/>
    </row>
    <row r="964" spans="1:18" ht="15.75" thickBo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38"/>
    </row>
    <row r="965" spans="1:18" ht="15.75" thickBo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38"/>
    </row>
    <row r="966" spans="1:18" ht="15.75" thickBo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38"/>
    </row>
    <row r="967" spans="1:18" ht="15.75" thickBo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38"/>
    </row>
    <row r="968" spans="1:18" ht="15.75" thickBo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38"/>
    </row>
    <row r="969" spans="1:18" ht="15.75" thickBo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38"/>
    </row>
    <row r="970" spans="1:18" ht="15.75" thickBo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38"/>
    </row>
    <row r="971" spans="1:18" ht="15.75" thickBo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38"/>
    </row>
    <row r="972" spans="1:18" ht="15.75" thickBo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38"/>
    </row>
    <row r="973" spans="1:18" ht="15.75" thickBo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38"/>
    </row>
    <row r="974" spans="1:18" ht="15.75" thickBo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38"/>
    </row>
    <row r="975" spans="1:18" ht="15.75" thickBo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38"/>
    </row>
    <row r="976" spans="1:18" ht="15.75" thickBo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38"/>
    </row>
    <row r="977" spans="1:18" ht="15.75" thickBo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38"/>
    </row>
    <row r="978" spans="1:18" ht="15.75" thickBo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38"/>
    </row>
    <row r="979" spans="1:18" ht="15.75" thickBo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38"/>
    </row>
    <row r="980" spans="1:18" ht="15.75" thickBo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38"/>
    </row>
    <row r="981" spans="1:18" ht="15.75" thickBo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38"/>
    </row>
    <row r="982" spans="1:18" ht="15.75" thickBo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38"/>
    </row>
    <row r="983" spans="1:18" ht="15.75" thickBo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38"/>
    </row>
    <row r="984" spans="1:18" ht="15.75" thickBo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38"/>
    </row>
    <row r="985" spans="1:18" ht="15.75" thickBo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38"/>
    </row>
    <row r="986" spans="1:18" ht="15.75" thickBo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38"/>
    </row>
    <row r="987" spans="1:18" ht="15.75" thickBo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38"/>
    </row>
    <row r="988" spans="1:18" ht="15.75" thickBo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38"/>
    </row>
    <row r="989" spans="1:18" ht="15.75" thickBo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38"/>
    </row>
    <row r="990" spans="1:18" ht="15.75" thickBo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38"/>
    </row>
    <row r="991" spans="1:18" ht="15.75" thickBo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38"/>
    </row>
    <row r="992" spans="1:18" ht="15.75" thickBo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38"/>
    </row>
    <row r="993" spans="1:18" ht="15.75" thickBo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38"/>
    </row>
    <row r="994" spans="1:18" ht="15.75" thickBo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38"/>
    </row>
    <row r="995" spans="1:18" ht="15.75" thickBo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38"/>
    </row>
    <row r="996" spans="1:18" ht="15.75" thickBo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38"/>
    </row>
    <row r="997" spans="1:18" ht="15.75" thickBo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38"/>
    </row>
    <row r="998" spans="1:18" ht="15.75" thickBo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38"/>
    </row>
    <row r="999" spans="1:18" ht="15.75" thickBo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38"/>
    </row>
  </sheetData>
  <autoFilter ref="A1:AV101">
    <sortState ref="A2:AV101">
      <sortCondition descending="1" ref="B1:B10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27thsept</vt:lpstr>
      <vt:lpstr>30THSEPT</vt:lpstr>
      <vt:lpstr>04OCT</vt:lpstr>
      <vt:lpstr>10oct</vt:lpstr>
      <vt:lpstr>14OCT</vt:lpstr>
      <vt:lpstr>18OCT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2024-09-26T18:21:41Z</dcterms:created>
  <dcterms:modified xsi:type="dcterms:W3CDTF">2024-10-28T19:01:23Z</dcterms:modified>
</cp:coreProperties>
</file>