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8_{7991BD9B-7209-40F8-B44D-4B77B35B08B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Base de Dados" sheetId="1" r:id="rId1"/>
    <sheet name="DashBoard" sheetId="2" r:id="rId2"/>
  </sheets>
  <calcPr calcId="181029"/>
</workbook>
</file>

<file path=xl/calcChain.xml><?xml version="1.0" encoding="utf-8"?>
<calcChain xmlns="http://schemas.openxmlformats.org/spreadsheetml/2006/main">
  <c r="I44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3" i="1"/>
  <c r="J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3" i="1"/>
  <c r="C25" i="1"/>
  <c r="C26" i="1"/>
  <c r="C27" i="1" s="1"/>
  <c r="C24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D28" i="1" l="1"/>
  <c r="C9" i="1" l="1"/>
  <c r="C8" i="1"/>
  <c r="C7" i="1"/>
  <c r="C6" i="1"/>
</calcChain>
</file>

<file path=xl/sharedStrings.xml><?xml version="1.0" encoding="utf-8"?>
<sst xmlns="http://schemas.openxmlformats.org/spreadsheetml/2006/main" count="138" uniqueCount="112">
  <si>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</si>
  <si>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</si>
  <si>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</si>
  <si>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</si>
  <si>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</si>
  <si>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</si>
  <si>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</si>
  <si>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</si>
  <si>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</si>
  <si>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</si>
  <si>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</si>
  <si>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</si>
  <si>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VERÃO</t>
  </si>
  <si>
    <t>PRIMAVERA</t>
  </si>
  <si>
    <t>INVERNO</t>
  </si>
  <si>
    <t>OUTONO</t>
  </si>
  <si>
    <t>Faturamento/Estação</t>
  </si>
  <si>
    <t>Estações</t>
  </si>
  <si>
    <t>Mês</t>
  </si>
  <si>
    <t>Faturamento Mensal</t>
  </si>
  <si>
    <t>Meta Mensal</t>
  </si>
  <si>
    <t>Faturamento Ordenado</t>
  </si>
  <si>
    <t>% Acumulado</t>
  </si>
  <si>
    <t>Mês ordenado</t>
  </si>
  <si>
    <t>% de Vendas nas Estações</t>
  </si>
  <si>
    <t>Faturamento x Meta</t>
  </si>
  <si>
    <t>VISÃO GERAL DAS VENDAS</t>
  </si>
  <si>
    <t>VISÃO GERAL DAS VENDAS 2014</t>
  </si>
  <si>
    <t>GESTÃO INTERNA</t>
  </si>
  <si>
    <t>Comercial</t>
  </si>
  <si>
    <t>Total</t>
  </si>
  <si>
    <t>Investimento</t>
  </si>
  <si>
    <t>Marketing</t>
  </si>
  <si>
    <t>Infraestrutura</t>
  </si>
  <si>
    <t>Embalagem</t>
  </si>
  <si>
    <t>Melhoria de Produto</t>
  </si>
  <si>
    <t>Build-Up dos Investimentos</t>
  </si>
  <si>
    <t>Competência</t>
  </si>
  <si>
    <t>Nota</t>
  </si>
  <si>
    <t>Comportamento</t>
  </si>
  <si>
    <t>Trabalho em Equipe</t>
  </si>
  <si>
    <t>Liderança</t>
  </si>
  <si>
    <t>Comunicação</t>
  </si>
  <si>
    <t>Criatividade</t>
  </si>
  <si>
    <t>Flexibilidade</t>
  </si>
  <si>
    <t>Iniciativa</t>
  </si>
  <si>
    <t>Cumprir Prazos</t>
  </si>
  <si>
    <t>Ética</t>
  </si>
  <si>
    <t>Técnico</t>
  </si>
  <si>
    <t>Capacidade Analítica</t>
  </si>
  <si>
    <t>Organização</t>
  </si>
  <si>
    <t>Facilidade com Números</t>
  </si>
  <si>
    <t>Comprometimento</t>
  </si>
  <si>
    <t>Foco na qualidade</t>
  </si>
  <si>
    <t>Conhecimento financeiro</t>
  </si>
  <si>
    <t>Avaliação de Desempenho - Gerente Geral</t>
  </si>
  <si>
    <t>Tarefa</t>
  </si>
  <si>
    <t>Início</t>
  </si>
  <si>
    <t>Duração</t>
  </si>
  <si>
    <t>Levantamento dos Dados</t>
  </si>
  <si>
    <t>Análise Preliminar</t>
  </si>
  <si>
    <t>Realização</t>
  </si>
  <si>
    <t>Relatório Parcial</t>
  </si>
  <si>
    <t>Readequações</t>
  </si>
  <si>
    <t>Implementação</t>
  </si>
  <si>
    <t>Avaliação de Desempenho</t>
  </si>
  <si>
    <t>Build-UP</t>
  </si>
  <si>
    <t>Cronograma</t>
  </si>
  <si>
    <t>Cronograma - Projeto Summer 2015</t>
  </si>
  <si>
    <t>CONTROLE ESTATÍSTICO</t>
  </si>
  <si>
    <t>Janeiro 14</t>
  </si>
  <si>
    <t>Fevereiro 14</t>
  </si>
  <si>
    <t>Março 14</t>
  </si>
  <si>
    <t>Abril 14</t>
  </si>
  <si>
    <t>Maio 14</t>
  </si>
  <si>
    <t>Junho 14</t>
  </si>
  <si>
    <t>Julho 14</t>
  </si>
  <si>
    <t>Agosto 14</t>
  </si>
  <si>
    <t>Setembro 14</t>
  </si>
  <si>
    <t>Outubro 14</t>
  </si>
  <si>
    <t>Novembro 14</t>
  </si>
  <si>
    <t>Dezembro 14</t>
  </si>
  <si>
    <t>Janeiro 13</t>
  </si>
  <si>
    <t>Fevereiro 13</t>
  </si>
  <si>
    <t>Março 13</t>
  </si>
  <si>
    <t>Abril 13</t>
  </si>
  <si>
    <t>Maio 13</t>
  </si>
  <si>
    <t>Junho 13</t>
  </si>
  <si>
    <t>Julho 13</t>
  </si>
  <si>
    <t>Agosto 13</t>
  </si>
  <si>
    <t>Setembro 13</t>
  </si>
  <si>
    <t>Outubro 13</t>
  </si>
  <si>
    <t>Novembro 13</t>
  </si>
  <si>
    <t>Dezembro 13</t>
  </si>
  <si>
    <t>Análise da Sazonalidade das Vendas - Anos 2013 e 2014</t>
  </si>
  <si>
    <t>Equação do Gráfico</t>
  </si>
  <si>
    <t>Média</t>
  </si>
  <si>
    <t>LIC</t>
  </si>
  <si>
    <t>LSC</t>
  </si>
  <si>
    <t>Gráfico de Controle</t>
  </si>
  <si>
    <t>Tempo de Produção (h)</t>
  </si>
  <si>
    <t>Desvio Padrão</t>
  </si>
  <si>
    <t>Gráfico de Controle - Tempo de Produção (h)</t>
  </si>
  <si>
    <t>Faturamento x Meta 2014</t>
  </si>
  <si>
    <t>Pareto: Vendas x Faturamento 2014</t>
  </si>
  <si>
    <t>%venda nas estações</t>
  </si>
  <si>
    <t>Pareto Vendas x Faturamento</t>
  </si>
  <si>
    <t>Base de Dados - Sorvetes Summer RJ</t>
  </si>
  <si>
    <t>Dashboard de Gestão - Sorvetes Summer RJ</t>
  </si>
  <si>
    <t>Auxiliar</t>
  </si>
  <si>
    <t>Build-Down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</si>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</sst>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0" tint="-0.1490218817712943"/>
        </stop>
        <stop position="1">
          <color theme="0" tint="-5.0965910824915313E-2"/>
        </stop>
      </gradient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ashed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otted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/>
    <xf numFmtId="10" fontId="0" fillId="0" borderId="0" xfId="2" applyNumberFormat="1" applyFont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2" borderId="1" xfId="0" applyFont="1" applyFill="1" applyBorder="1" applyAlignment="1">
      <alignment vertical="center"/>
    </xf>
    <xf numFmtId="0" fontId="0" fillId="3" borderId="2" xfId="0" applyFill="1" applyBorder="1"/>
    <xf numFmtId="0" fontId="0" fillId="3" borderId="0" xfId="0" applyFill="1"/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8" fillId="0" borderId="0" xfId="0" applyFont="1" applyAlignment="1"/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'Base de Dados'!$F$42</c:f>
              <c:strCache>
                <c:ptCount val="1"/>
                <c:pt idx="0">
                  <c:v> Tempo de Produção (h)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 de Dados'!$E$43:$E$66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cat>
          <c:val>
            <c:numRef>
              <c:f>'Base de Dados'!$F$43:$F$66</c:f>
              <c:numCache>
                <c:formatCode>0.0000</c:formatCode>
                <c:ptCount val="24"/>
                <c:pt idx="0">
                  <c:v>3.0688862642292536</c:v>
                </c:pt>
                <c:pt idx="1">
                  <c:v>3.0198327532888678</c:v>
                </c:pt>
                <c:pt idx="2">
                  <c:v>3.974794160772865</c:v>
                </c:pt>
                <c:pt idx="3">
                  <c:v>3.2991742943729552</c:v>
                </c:pt>
                <c:pt idx="4">
                  <c:v>3.0821272073806614</c:v>
                </c:pt>
                <c:pt idx="5">
                  <c:v>3.0783338803265878</c:v>
                </c:pt>
                <c:pt idx="6">
                  <c:v>3.209538338786512</c:v>
                </c:pt>
                <c:pt idx="7">
                  <c:v>3.579697596179741</c:v>
                </c:pt>
                <c:pt idx="8">
                  <c:v>3.4515742485550245</c:v>
                </c:pt>
                <c:pt idx="9">
                  <c:v>3.0856452311604583</c:v>
                </c:pt>
                <c:pt idx="10">
                  <c:v>3.4897664578931704</c:v>
                </c:pt>
                <c:pt idx="11">
                  <c:v>3.9599279875163478</c:v>
                </c:pt>
                <c:pt idx="12">
                  <c:v>3.7574605092693227</c:v>
                </c:pt>
                <c:pt idx="13">
                  <c:v>3.4839277633336518</c:v>
                </c:pt>
                <c:pt idx="14">
                  <c:v>3.3621156157619891</c:v>
                </c:pt>
                <c:pt idx="15">
                  <c:v>3.4934117221717997</c:v>
                </c:pt>
                <c:pt idx="16">
                  <c:v>3.8210540708734455</c:v>
                </c:pt>
                <c:pt idx="17">
                  <c:v>3.0549274768622787</c:v>
                </c:pt>
                <c:pt idx="18">
                  <c:v>3.9284612443262761</c:v>
                </c:pt>
                <c:pt idx="19">
                  <c:v>3.5198266869141159</c:v>
                </c:pt>
                <c:pt idx="20">
                  <c:v>3.7728204088078607</c:v>
                </c:pt>
                <c:pt idx="21">
                  <c:v>3.275249416656048</c:v>
                </c:pt>
                <c:pt idx="22">
                  <c:v>3.2688430342671957</c:v>
                </c:pt>
                <c:pt idx="23">
                  <c:v>3.7265155972213071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C-4BBA-A6CB-204D4658C44F}"/>
            </c:ext>
          </c:extLst>
        </c:ser>
        <c:ser>
          <c:idx val="1"/>
          <c:order val="1"/>
          <c:tx>
            <c:strRef>
              <c:f>'Base de Dados'!$G$42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 de Dados'!$E$43:$E$66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cat>
          <c:val>
            <c:numRef>
              <c:f>'Base de Dados'!$G$43:$G$66</c:f>
              <c:numCache>
                <c:formatCode>0.0000</c:formatCode>
                <c:ptCount val="24"/>
                <c:pt idx="0">
                  <c:v>3.4484963319553219</c:v>
                </c:pt>
                <c:pt idx="1">
                  <c:v>3.4484963319553219</c:v>
                </c:pt>
                <c:pt idx="2">
                  <c:v>3.4484963319553219</c:v>
                </c:pt>
                <c:pt idx="3">
                  <c:v>3.4484963319553219</c:v>
                </c:pt>
                <c:pt idx="4">
                  <c:v>3.4484963319553219</c:v>
                </c:pt>
                <c:pt idx="5">
                  <c:v>3.4484963319553219</c:v>
                </c:pt>
                <c:pt idx="6">
                  <c:v>3.4484963319553219</c:v>
                </c:pt>
                <c:pt idx="7">
                  <c:v>3.4484963319553219</c:v>
                </c:pt>
                <c:pt idx="8">
                  <c:v>3.4484963319553219</c:v>
                </c:pt>
                <c:pt idx="9">
                  <c:v>3.4484963319553219</c:v>
                </c:pt>
                <c:pt idx="10">
                  <c:v>3.4484963319553219</c:v>
                </c:pt>
                <c:pt idx="11">
                  <c:v>3.4484963319553219</c:v>
                </c:pt>
                <c:pt idx="12">
                  <c:v>3.4484963319553219</c:v>
                </c:pt>
                <c:pt idx="13">
                  <c:v>3.4484963319553219</c:v>
                </c:pt>
                <c:pt idx="14">
                  <c:v>3.4484963319553219</c:v>
                </c:pt>
                <c:pt idx="15">
                  <c:v>3.4484963319553219</c:v>
                </c:pt>
                <c:pt idx="16">
                  <c:v>3.4484963319553219</c:v>
                </c:pt>
                <c:pt idx="17">
                  <c:v>3.4484963319553219</c:v>
                </c:pt>
                <c:pt idx="18">
                  <c:v>3.4484963319553219</c:v>
                </c:pt>
                <c:pt idx="19">
                  <c:v>3.4484963319553219</c:v>
                </c:pt>
                <c:pt idx="20">
                  <c:v>3.4484963319553219</c:v>
                </c:pt>
                <c:pt idx="21">
                  <c:v>3.4484963319553219</c:v>
                </c:pt>
                <c:pt idx="22">
                  <c:v>3.4484963319553219</c:v>
                </c:pt>
                <c:pt idx="23">
                  <c:v>3.4484963319553219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C-4BBA-A6CB-204D4658C44F}"/>
            </c:ext>
          </c:extLst>
        </c:ser>
        <c:ser>
          <c:idx val="2"/>
          <c:order val="2"/>
          <c:tx>
            <c:strRef>
              <c:f>'Base de Dados'!$H$42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'Base de Dados'!$E$43:$E$66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cat>
          <c:val>
            <c:numRef>
              <c:f>'Base de Dados'!$H$43:$H$66</c:f>
              <c:numCache>
                <c:formatCode>General</c:formatCode>
                <c:ptCount val="24"/>
                <c:pt idx="0">
                  <c:v>2.5106499281955159</c:v>
                </c:pt>
                <c:pt idx="1">
                  <c:v>2.5106499281955159</c:v>
                </c:pt>
                <c:pt idx="2">
                  <c:v>2.5106499281955159</c:v>
                </c:pt>
                <c:pt idx="3">
                  <c:v>2.5106499281955159</c:v>
                </c:pt>
                <c:pt idx="4">
                  <c:v>2.5106499281955159</c:v>
                </c:pt>
                <c:pt idx="5">
                  <c:v>2.5106499281955159</c:v>
                </c:pt>
                <c:pt idx="6">
                  <c:v>2.5106499281955159</c:v>
                </c:pt>
                <c:pt idx="7">
                  <c:v>2.5106499281955159</c:v>
                </c:pt>
                <c:pt idx="8">
                  <c:v>2.5106499281955159</c:v>
                </c:pt>
                <c:pt idx="9">
                  <c:v>2.5106499281955159</c:v>
                </c:pt>
                <c:pt idx="10">
                  <c:v>2.5106499281955159</c:v>
                </c:pt>
                <c:pt idx="11">
                  <c:v>2.5106499281955159</c:v>
                </c:pt>
                <c:pt idx="12">
                  <c:v>2.5106499281955159</c:v>
                </c:pt>
                <c:pt idx="13">
                  <c:v>2.5106499281955159</c:v>
                </c:pt>
                <c:pt idx="14">
                  <c:v>2.5106499281955159</c:v>
                </c:pt>
                <c:pt idx="15">
                  <c:v>2.5106499281955159</c:v>
                </c:pt>
                <c:pt idx="16">
                  <c:v>2.5106499281955159</c:v>
                </c:pt>
                <c:pt idx="17">
                  <c:v>2.5106499281955159</c:v>
                </c:pt>
                <c:pt idx="18">
                  <c:v>2.5106499281955159</c:v>
                </c:pt>
                <c:pt idx="19">
                  <c:v>2.5106499281955159</c:v>
                </c:pt>
                <c:pt idx="20">
                  <c:v>2.5106499281955159</c:v>
                </c:pt>
                <c:pt idx="21">
                  <c:v>2.5106499281955159</c:v>
                </c:pt>
                <c:pt idx="22">
                  <c:v>2.5106499281955159</c:v>
                </c:pt>
                <c:pt idx="23">
                  <c:v>2.5106499281955159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C-4BBA-A6CB-204D4658C44F}"/>
            </c:ext>
          </c:extLst>
        </c:ser>
        <c:ser>
          <c:idx val="3"/>
          <c:order val="3"/>
          <c:tx>
            <c:strRef>
              <c:f>'Base de Dados'!$I$42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'Base de Dados'!$E$43:$E$66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cat>
          <c:val>
            <c:numRef>
              <c:f>'Base de Dados'!$I$43:$I$66</c:f>
              <c:numCache>
                <c:formatCode>General</c:formatCode>
                <c:ptCount val="24"/>
                <c:pt idx="0">
                  <c:v>4.3863427357151279</c:v>
                </c:pt>
                <c:pt idx="1">
                  <c:v>4.3863427357151279</c:v>
                </c:pt>
                <c:pt idx="2">
                  <c:v>4.3863427357151279</c:v>
                </c:pt>
                <c:pt idx="3">
                  <c:v>4.3863427357151279</c:v>
                </c:pt>
                <c:pt idx="4">
                  <c:v>4.3863427357151279</c:v>
                </c:pt>
                <c:pt idx="5">
                  <c:v>4.3863427357151279</c:v>
                </c:pt>
                <c:pt idx="6">
                  <c:v>4.3863427357151279</c:v>
                </c:pt>
                <c:pt idx="7">
                  <c:v>4.3863427357151279</c:v>
                </c:pt>
                <c:pt idx="8">
                  <c:v>4.3863427357151279</c:v>
                </c:pt>
                <c:pt idx="9">
                  <c:v>4.3863427357151279</c:v>
                </c:pt>
                <c:pt idx="10">
                  <c:v>4.3863427357151279</c:v>
                </c:pt>
                <c:pt idx="11">
                  <c:v>4.3863427357151279</c:v>
                </c:pt>
                <c:pt idx="12">
                  <c:v>4.3863427357151279</c:v>
                </c:pt>
                <c:pt idx="13">
                  <c:v>4.3863427357151279</c:v>
                </c:pt>
                <c:pt idx="14">
                  <c:v>4.3863427357151279</c:v>
                </c:pt>
                <c:pt idx="15">
                  <c:v>4.3863427357151279</c:v>
                </c:pt>
                <c:pt idx="16">
                  <c:v>4.3863427357151279</c:v>
                </c:pt>
                <c:pt idx="17">
                  <c:v>4.3863427357151279</c:v>
                </c:pt>
                <c:pt idx="18">
                  <c:v>4.3863427357151279</c:v>
                </c:pt>
                <c:pt idx="19">
                  <c:v>4.3863427357151279</c:v>
                </c:pt>
                <c:pt idx="20">
                  <c:v>4.3863427357151279</c:v>
                </c:pt>
                <c:pt idx="21">
                  <c:v>4.3863427357151279</c:v>
                </c:pt>
                <c:pt idx="22">
                  <c:v>4.3863427357151279</c:v>
                </c:pt>
                <c:pt idx="23">
                  <c:v>4.3863427357151279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C-4BBA-A6CB-204D4658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4783040"/>
        <c:axId val="-2408749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'Base de Dados'!$E$42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'Base de Dados'!$E$43:$E$66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1C-4BBA-A6CB-204D4658C44F}"/>
                  </c:ext>
                </c:extLst>
              </c15:ser>
            </c15:filteredLineSeries>
          </c:ext>
        </c:extLst>
      </c:lineChart>
      <c:catAx>
        <c:axId val="-19147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0874960"/>
        <c:crosses val="autoZero"/>
        <c:auto val="1"/>
        <c:lblAlgn val="ctr"/>
        <c:lblOffset val="100"/>
        <c:noMultiLvlLbl val="0"/>
      </c:catAx>
      <c:valAx>
        <c:axId val="-240874960"/>
        <c:scaling>
          <c:orientation val="minMax"/>
          <c:min val="2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1478304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pieChart>
        <c:varyColors val="1"/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por </a:t>
            </a:r>
          </a:p>
          <a:p>
            <a:pPr>
              <a:defRPr/>
            </a:pPr>
            <a:r>
              <a:rPr lang="pt-BR"/>
              <a:t>Estação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'Base de Dados'!$C$5</c:f>
              <c:strCache>
                <c:ptCount val="1"/>
                <c:pt idx="0">
                  <c:v>Faturamento/Estação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72-4904-871E-0175E2AAC8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72-4904-871E-0175E2AAC8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72-4904-871E-0175E2AAC8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72-4904-871E-0175E2AAC8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de Dados'!$B$6:$B$9</c:f>
              <c:strCache>
                <c:ptCount val="4"/>
                <c:pt idx="0">
                  <c:v>VERÃO</c:v>
                </c:pt>
                <c:pt idx="1">
                  <c:v>OUTONO</c:v>
                </c:pt>
                <c:pt idx="2">
                  <c:v>INVERNO</c:v>
                </c:pt>
                <c:pt idx="3">
                  <c:v>PRIMAVERA</c:v>
                </c:pt>
              </c:strCache>
            </c:strRef>
          </c:cat>
          <c:val>
            <c:numRef>
              <c:f>'Base de Dados'!$C$6:$C$9</c:f>
              <c:numCache>
                <c:formatCode>_-[$R$-416]\ * #,##0.00_-;\-[$R$-416]\ * #,##0.00_-;_-[$R$-416]\ * "-"??_-;_-@_-</c:formatCode>
                <c:ptCount val="4"/>
                <c:pt idx="0">
                  <c:v>775667</c:v>
                </c:pt>
                <c:pt idx="1">
                  <c:v>301365</c:v>
                </c:pt>
                <c:pt idx="2">
                  <c:v>197270</c:v>
                </c:pt>
                <c:pt idx="3">
                  <c:v>401409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2-4904-871E-0175E2AA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x 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de Dados'!$F$5</c:f>
              <c:strCache>
                <c:ptCount val="1"/>
                <c:pt idx="0">
                  <c:v> Faturamento Mensal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de Dados'!$D$6:$D$17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'Base de Dados'!$F$6:$F$17</c:f>
              <c:numCache>
                <c:formatCode>_-[$R$-416]\ * #,##0.00_-;\-[$R$-416]\ * #,##0.00_-;_-[$R$-416]\ * "-"??_-;_-@_-</c:formatCode>
                <c:ptCount val="12"/>
                <c:pt idx="0">
                  <c:v>292734</c:v>
                </c:pt>
                <c:pt idx="1">
                  <c:v>278152</c:v>
                </c:pt>
                <c:pt idx="2">
                  <c:v>204781</c:v>
                </c:pt>
                <c:pt idx="3">
                  <c:v>105892</c:v>
                </c:pt>
                <c:pt idx="4">
                  <c:v>104982</c:v>
                </c:pt>
                <c:pt idx="5">
                  <c:v>90491</c:v>
                </c:pt>
                <c:pt idx="6">
                  <c:v>70891</c:v>
                </c:pt>
                <c:pt idx="7">
                  <c:v>63981</c:v>
                </c:pt>
                <c:pt idx="8">
                  <c:v>62398</c:v>
                </c:pt>
                <c:pt idx="9">
                  <c:v>81043</c:v>
                </c:pt>
                <c:pt idx="10">
                  <c:v>103584</c:v>
                </c:pt>
                <c:pt idx="11">
                  <c:v>216782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C13-AC1B-A5EFA038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279600"/>
        <c:axId val="-425226368"/>
      </c:barChart>
      <c:lineChart>
        <c:grouping val="stacked"/>
        <c:varyColors val="0"/>
        <c:ser>
          <c:idx val="1"/>
          <c:order val="1"/>
          <c:tx>
            <c:strRef>
              <c:f>'Base de Dados'!$G$5</c:f>
              <c:strCache>
                <c:ptCount val="1"/>
                <c:pt idx="0">
                  <c:v>Meta Mensal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'Base de Dados'!$D$6:$D$17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'Base de Dados'!$G$6:$G$17</c:f>
              <c:numCache>
                <c:formatCode>_-[$R$-416]\ * #,##0.00_-;\-[$R$-416]\ * #,##0.00_-;_-[$R$-416]\ * "-"??_-;_-@_-</c:formatCode>
                <c:ptCount val="12"/>
                <c:pt idx="0">
                  <c:v>283500</c:v>
                </c:pt>
                <c:pt idx="1">
                  <c:v>249576</c:v>
                </c:pt>
                <c:pt idx="2">
                  <c:v>178897</c:v>
                </c:pt>
                <c:pt idx="3">
                  <c:v>80700</c:v>
                </c:pt>
                <c:pt idx="4">
                  <c:v>90913</c:v>
                </c:pt>
                <c:pt idx="5">
                  <c:v>76010</c:v>
                </c:pt>
                <c:pt idx="6">
                  <c:v>66601</c:v>
                </c:pt>
                <c:pt idx="7">
                  <c:v>68814</c:v>
                </c:pt>
                <c:pt idx="8">
                  <c:v>68942</c:v>
                </c:pt>
                <c:pt idx="9">
                  <c:v>54426</c:v>
                </c:pt>
                <c:pt idx="10">
                  <c:v>105587</c:v>
                </c:pt>
                <c:pt idx="11">
                  <c:v>192600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E-4C13-AC1B-A5EFA038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279600"/>
        <c:axId val="-425226368"/>
      </c:lineChart>
      <c:catAx>
        <c:axId val="-762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25226368"/>
        <c:crosses val="autoZero"/>
        <c:auto val="1"/>
        <c:lblAlgn val="ctr"/>
        <c:lblOffset val="100"/>
        <c:noMultiLvlLbl val="0"/>
      </c:catAx>
      <c:valAx>
        <c:axId val="-425226368"/>
        <c:scaling>
          <c:orientation val="minMax"/>
        </c:scaling>
        <c:delete val="0"/>
        <c:axPos val="l"/>
        <c:numFmt formatCode="_-[$R$-416]\ * #,##0_-;\-[$R$-416]\ * #,##0_-;_-[$R$-416]\ * &quot;-&quot;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62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 de Dados'!$J$5</c:f>
              <c:strCache>
                <c:ptCount val="1"/>
                <c:pt idx="0">
                  <c:v>Faturamento Ordenado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de Dados'!$I$6:$I$17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Dezembro</c:v>
                </c:pt>
                <c:pt idx="3">
                  <c:v>Março</c:v>
                </c:pt>
                <c:pt idx="4">
                  <c:v>Abril</c:v>
                </c:pt>
                <c:pt idx="5">
                  <c:v>Maio</c:v>
                </c:pt>
                <c:pt idx="6">
                  <c:v>Novembro</c:v>
                </c:pt>
                <c:pt idx="7">
                  <c:v>Junho</c:v>
                </c:pt>
                <c:pt idx="8">
                  <c:v>Outubro</c:v>
                </c:pt>
                <c:pt idx="9">
                  <c:v>Julho</c:v>
                </c:pt>
                <c:pt idx="10">
                  <c:v>Agosto</c:v>
                </c:pt>
                <c:pt idx="11">
                  <c:v>Setembro</c:v>
                </c:pt>
              </c:strCache>
            </c:strRef>
          </c:cat>
          <c:val>
            <c:numRef>
              <c:f>'Base de Dados'!$J$6:$J$17</c:f>
              <c:numCache>
                <c:formatCode>_-[$R$-416]\ * #,##0.00_-;\-[$R$-416]\ * #,##0.00_-;_-[$R$-416]\ * "-"??_-;_-@_-</c:formatCode>
                <c:ptCount val="12"/>
                <c:pt idx="0">
                  <c:v>292734</c:v>
                </c:pt>
                <c:pt idx="1">
                  <c:v>278152</c:v>
                </c:pt>
                <c:pt idx="2">
                  <c:v>216782</c:v>
                </c:pt>
                <c:pt idx="3">
                  <c:v>204781</c:v>
                </c:pt>
                <c:pt idx="4">
                  <c:v>105892</c:v>
                </c:pt>
                <c:pt idx="5">
                  <c:v>104982</c:v>
                </c:pt>
                <c:pt idx="6">
                  <c:v>103584</c:v>
                </c:pt>
                <c:pt idx="7">
                  <c:v>90491</c:v>
                </c:pt>
                <c:pt idx="8">
                  <c:v>81043</c:v>
                </c:pt>
                <c:pt idx="9">
                  <c:v>70891</c:v>
                </c:pt>
                <c:pt idx="10">
                  <c:v>63981</c:v>
                </c:pt>
                <c:pt idx="11">
                  <c:v>62398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E-4108-872A-8FFB827B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1236576"/>
        <c:axId val="-1918263904"/>
      </c:barChart>
      <c:lineChart>
        <c:grouping val="standard"/>
        <c:varyColors val="0"/>
        <c:ser>
          <c:idx val="1"/>
          <c:order val="1"/>
          <c:tx>
            <c:strRef>
              <c:f>'Base de Dados'!$K$5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Dados'!$I$6:$I$17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Dezembro</c:v>
                </c:pt>
                <c:pt idx="3">
                  <c:v>Março</c:v>
                </c:pt>
                <c:pt idx="4">
                  <c:v>Abril</c:v>
                </c:pt>
                <c:pt idx="5">
                  <c:v>Maio</c:v>
                </c:pt>
                <c:pt idx="6">
                  <c:v>Novembro</c:v>
                </c:pt>
                <c:pt idx="7">
                  <c:v>Junho</c:v>
                </c:pt>
                <c:pt idx="8">
                  <c:v>Outubro</c:v>
                </c:pt>
                <c:pt idx="9">
                  <c:v>Julho</c:v>
                </c:pt>
                <c:pt idx="10">
                  <c:v>Agosto</c:v>
                </c:pt>
                <c:pt idx="11">
                  <c:v>Setembro</c:v>
                </c:pt>
              </c:strCache>
            </c:strRef>
          </c:cat>
          <c:val>
            <c:numRef>
              <c:f>'Base de Dados'!$K$6:$K$17</c:f>
              <c:numCache>
                <c:formatCode>0.00%</c:formatCode>
                <c:ptCount val="12"/>
                <c:pt idx="0">
                  <c:v>0.17469241414539857</c:v>
                </c:pt>
                <c:pt idx="1">
                  <c:v>0.34068285044378177</c:v>
                </c:pt>
                <c:pt idx="2">
                  <c:v>0.47005002652605371</c:v>
                </c:pt>
                <c:pt idx="3">
                  <c:v>0.59225546648556937</c:v>
                </c:pt>
                <c:pt idx="4">
                  <c:v>0.6554477472547473</c:v>
                </c:pt>
                <c:pt idx="5">
                  <c:v>0.71809697495570535</c:v>
                </c:pt>
                <c:pt idx="6">
                  <c:v>0.77991192992109015</c:v>
                </c:pt>
                <c:pt idx="7">
                  <c:v>0.8339134850818547</c:v>
                </c:pt>
                <c:pt idx="8">
                  <c:v>0.88227683651894617</c:v>
                </c:pt>
                <c:pt idx="9">
                  <c:v>0.92458186405651088</c:v>
                </c:pt>
                <c:pt idx="10">
                  <c:v>0.96276326884528407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E-4108-872A-8FFB827B9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4782448"/>
        <c:axId val="-199502912"/>
      </c:lineChart>
      <c:catAx>
        <c:axId val="-712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18263904"/>
        <c:crosses val="autoZero"/>
        <c:auto val="1"/>
        <c:lblAlgn val="ctr"/>
        <c:lblOffset val="100"/>
        <c:noMultiLvlLbl val="0"/>
      </c:catAx>
      <c:valAx>
        <c:axId val="-1918263904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1236576"/>
        <c:crosses val="autoZero"/>
        <c:crossBetween val="between"/>
      </c:valAx>
      <c:valAx>
        <c:axId val="-1995029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14782448"/>
        <c:crosses val="max"/>
        <c:crossBetween val="between"/>
      </c:valAx>
      <c:catAx>
        <c:axId val="-191478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950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0844660332971"/>
          <c:y val="5.2852822859053968E-2"/>
          <c:w val="0.8197531780990337"/>
          <c:h val="0.782903152214994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'Base de Dados'!$C$22</c:f>
              <c:strCache>
                <c:ptCount val="1"/>
                <c:pt idx="0">
                  <c:v>Auxiliar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'Base de Dados'!$B$23:$B$28</c:f>
              <c:strCache>
                <c:ptCount val="6"/>
                <c:pt idx="0">
                  <c:v>Marketing</c:v>
                </c:pt>
                <c:pt idx="1">
                  <c:v>Infraestrutura</c:v>
                </c:pt>
                <c:pt idx="2">
                  <c:v>Embalagem</c:v>
                </c:pt>
                <c:pt idx="3">
                  <c:v>Melhoria de Produto</c:v>
                </c:pt>
                <c:pt idx="4">
                  <c:v>Comercial</c:v>
                </c:pt>
                <c:pt idx="5">
                  <c:v>Total</c:v>
                </c:pt>
              </c:strCache>
            </c:strRef>
          </c:cat>
          <c:val>
            <c:numRef>
              <c:f>'Base de Dados'!$C$23:$C$28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35000</c:v>
                </c:pt>
                <c:pt idx="2">
                  <c:v>50000</c:v>
                </c:pt>
                <c:pt idx="3">
                  <c:v>70000</c:v>
                </c:pt>
                <c:pt idx="4">
                  <c:v>82000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0-43C7-82E3-FB94A421F88A}"/>
            </c:ext>
          </c:extLst>
        </c:ser>
        <c:ser>
          <c:idx val="1"/>
          <c:order val="1"/>
          <c:tx>
            <c:strRef>
              <c:f>'Base de Dados'!$D$22</c:f>
              <c:strCache>
                <c:ptCount val="1"/>
                <c:pt idx="0">
                  <c:v>Investimento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115045721049795E-17"/>
                  <c:y val="-0.153753666499066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0-43C7-82E3-FB94A421F88A}"/>
                </c:ext>
              </c:extLst>
            </c:dLbl>
            <c:dLbl>
              <c:idx val="1"/>
              <c:layout>
                <c:manualLayout>
                  <c:x val="-2.5216704816033216E-3"/>
                  <c:y val="-9.1291239483820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C0-43C7-82E3-FB94A421F88A}"/>
                </c:ext>
              </c:extLst>
            </c:dLbl>
            <c:dLbl>
              <c:idx val="2"/>
              <c:layout>
                <c:manualLayout>
                  <c:x val="-9.246018288419918E-17"/>
                  <c:y val="-0.10570564571810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C0-43C7-82E3-FB94A421F88A}"/>
                </c:ext>
              </c:extLst>
            </c:dLbl>
            <c:dLbl>
              <c:idx val="3"/>
              <c:layout>
                <c:manualLayout>
                  <c:x val="0"/>
                  <c:y val="-6.7267229093341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C0-43C7-82E3-FB94A421F88A}"/>
                </c:ext>
              </c:extLst>
            </c:dLbl>
            <c:dLbl>
              <c:idx val="4"/>
              <c:layout>
                <c:manualLayout>
                  <c:x val="-5.043340963206736E-3"/>
                  <c:y val="-0.168168072733353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C0-43C7-82E3-FB94A421F88A}"/>
                </c:ext>
              </c:extLst>
            </c:dLbl>
            <c:dLbl>
              <c:idx val="5"/>
              <c:layout>
                <c:manualLayout>
                  <c:x val="5.0433409632066432E-3"/>
                  <c:y val="-0.398798572481952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C0-43C7-82E3-FB94A421F88A}"/>
                </c:ext>
              </c:extLst>
            </c:dLbl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Dados'!$B$23:$B$28</c:f>
              <c:strCache>
                <c:ptCount val="6"/>
                <c:pt idx="0">
                  <c:v>Marketing</c:v>
                </c:pt>
                <c:pt idx="1">
                  <c:v>Infraestrutura</c:v>
                </c:pt>
                <c:pt idx="2">
                  <c:v>Embalagem</c:v>
                </c:pt>
                <c:pt idx="3">
                  <c:v>Melhoria de Produto</c:v>
                </c:pt>
                <c:pt idx="4">
                  <c:v>Comercial</c:v>
                </c:pt>
                <c:pt idx="5">
                  <c:v>Total</c:v>
                </c:pt>
              </c:strCache>
            </c:strRef>
          </c:cat>
          <c:val>
            <c:numRef>
              <c:f>'Base de Dados'!$D$23:$D$28</c:f>
              <c:numCache>
                <c:formatCode>_-[$R$-416]\ * #,##0.00_-;\-[$R$-416]\ * #,##0.00_-;_-[$R$-416]\ * "-"??_-;_-@_-</c:formatCode>
                <c:ptCount val="6"/>
                <c:pt idx="0">
                  <c:v>35000</c:v>
                </c:pt>
                <c:pt idx="1">
                  <c:v>15000</c:v>
                </c:pt>
                <c:pt idx="2">
                  <c:v>20000</c:v>
                </c:pt>
                <c:pt idx="3">
                  <c:v>12000</c:v>
                </c:pt>
                <c:pt idx="4">
                  <c:v>40000</c:v>
                </c:pt>
                <c:pt idx="5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C0-43C7-82E3-FB94A421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6279008"/>
        <c:axId val="-140974288"/>
      </c:barChart>
      <c:catAx>
        <c:axId val="-762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0974288"/>
        <c:crosses val="autoZero"/>
        <c:auto val="1"/>
        <c:lblAlgn val="ctr"/>
        <c:lblOffset val="100"/>
        <c:noMultiLvlLbl val="0"/>
      </c:catAx>
      <c:valAx>
        <c:axId val="-14097428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62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'Base de Dados'!$H$22</c:f>
              <c:strCache>
                <c:ptCount val="1"/>
                <c:pt idx="0">
                  <c:v>Nota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'Base de Dados'!$G$23:$G$36</c:f>
              <c:strCache>
                <c:ptCount val="14"/>
                <c:pt idx="0">
                  <c:v>Trabalho em Equipe</c:v>
                </c:pt>
                <c:pt idx="1">
                  <c:v>Liderança</c:v>
                </c:pt>
                <c:pt idx="2">
                  <c:v>Comunicação</c:v>
                </c:pt>
                <c:pt idx="3">
                  <c:v>Criatividade</c:v>
                </c:pt>
                <c:pt idx="4">
                  <c:v>Flexibilidade</c:v>
                </c:pt>
                <c:pt idx="5">
                  <c:v>Iniciativa</c:v>
                </c:pt>
                <c:pt idx="6">
                  <c:v>Cumprir Prazos</c:v>
                </c:pt>
                <c:pt idx="7">
                  <c:v>Comprometimento</c:v>
                </c:pt>
                <c:pt idx="8">
                  <c:v>Foco na qualidade</c:v>
                </c:pt>
                <c:pt idx="9">
                  <c:v>Ética</c:v>
                </c:pt>
                <c:pt idx="10">
                  <c:v>Capacidade Analítica</c:v>
                </c:pt>
                <c:pt idx="11">
                  <c:v>Organização</c:v>
                </c:pt>
                <c:pt idx="12">
                  <c:v>Facilidade com Números</c:v>
                </c:pt>
                <c:pt idx="13">
                  <c:v>Conhecimento financeiro</c:v>
                </c:pt>
              </c:strCache>
            </c:strRef>
          </c:cat>
          <c:val>
            <c:numRef>
              <c:f>'Base de Dados'!$H$23:$H$36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C-49AB-90F5-5AEF2C9F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785408"/>
        <c:axId val="-240886512"/>
      </c:radarChart>
      <c:catAx>
        <c:axId val="-19147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0886512"/>
        <c:crosses val="autoZero"/>
        <c:auto val="1"/>
        <c:lblAlgn val="ctr"/>
        <c:lblOffset val="100"/>
        <c:noMultiLvlLbl val="0"/>
      </c:catAx>
      <c:valAx>
        <c:axId val="-2408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1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 de Dados'!$K$22</c:f>
              <c:strCache>
                <c:ptCount val="1"/>
                <c:pt idx="0">
                  <c:v>Início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'Base de Dados'!$J$23:$J$28</c:f>
              <c:strCache>
                <c:ptCount val="6"/>
                <c:pt idx="0">
                  <c:v>Levantamento dos Dados</c:v>
                </c:pt>
                <c:pt idx="1">
                  <c:v>Análise Preliminar</c:v>
                </c:pt>
                <c:pt idx="2">
                  <c:v>Realização</c:v>
                </c:pt>
                <c:pt idx="3">
                  <c:v>Relatório Parcial</c:v>
                </c:pt>
                <c:pt idx="4">
                  <c:v>Readequações</c:v>
                </c:pt>
                <c:pt idx="5">
                  <c:v>Implementação</c:v>
                </c:pt>
              </c:strCache>
            </c:strRef>
          </c:cat>
          <c:val>
            <c:numRef>
              <c:f>'Base de Dados'!$K$23:$K$28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1-4434-9D95-0D1636178166}"/>
            </c:ext>
          </c:extLst>
        </c:ser>
        <c:ser>
          <c:idx val="1"/>
          <c:order val="1"/>
          <c:tx>
            <c:strRef>
              <c:f>'Base de Dados'!$L$22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 de Dados'!$J$23:$J$28</c:f>
              <c:strCache>
                <c:ptCount val="6"/>
                <c:pt idx="0">
                  <c:v>Levantamento dos Dados</c:v>
                </c:pt>
                <c:pt idx="1">
                  <c:v>Análise Preliminar</c:v>
                </c:pt>
                <c:pt idx="2">
                  <c:v>Realização</c:v>
                </c:pt>
                <c:pt idx="3">
                  <c:v>Relatório Parcial</c:v>
                </c:pt>
                <c:pt idx="4">
                  <c:v>Readequações</c:v>
                </c:pt>
                <c:pt idx="5">
                  <c:v>Implementação</c:v>
                </c:pt>
              </c:strCache>
            </c:strRef>
          </c:cat>
          <c:val>
            <c:numRef>
              <c:f>'Base de Dados'!$L$23:$L$28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1-4434-9D95-0D163617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3702960"/>
        <c:axId val="-64194960"/>
      </c:barChart>
      <c:catAx>
        <c:axId val="-143702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4194960"/>
        <c:crosses val="autoZero"/>
        <c:auto val="1"/>
        <c:lblAlgn val="ctr"/>
        <c:lblOffset val="100"/>
        <c:noMultiLvlLbl val="0"/>
      </c:catAx>
      <c:valAx>
        <c:axId val="-64194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370296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de Dados'!$C$42</c:f>
              <c:strCache>
                <c:ptCount val="1"/>
                <c:pt idx="0">
                  <c:v>Faturamento Mensal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1.0950929885514105E-2"/>
                  <c:y val="-0.22046824625180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'Base de Dados'!$B$43:$B$66</c:f>
              <c:strCache>
                <c:ptCount val="24"/>
                <c:pt idx="0">
                  <c:v>Janeiro 14</c:v>
                </c:pt>
                <c:pt idx="1">
                  <c:v>Fevereiro 14</c:v>
                </c:pt>
                <c:pt idx="2">
                  <c:v>Março 14</c:v>
                </c:pt>
                <c:pt idx="3">
                  <c:v>Abril 14</c:v>
                </c:pt>
                <c:pt idx="4">
                  <c:v>Maio 14</c:v>
                </c:pt>
                <c:pt idx="5">
                  <c:v>Junho 14</c:v>
                </c:pt>
                <c:pt idx="6">
                  <c:v>Julho 14</c:v>
                </c:pt>
                <c:pt idx="7">
                  <c:v>Agosto 14</c:v>
                </c:pt>
                <c:pt idx="8">
                  <c:v>Setembro 14</c:v>
                </c:pt>
                <c:pt idx="9">
                  <c:v>Outubro 14</c:v>
                </c:pt>
                <c:pt idx="10">
                  <c:v>Novembro 14</c:v>
                </c:pt>
                <c:pt idx="11">
                  <c:v>Dezembro 14</c:v>
                </c:pt>
                <c:pt idx="12">
                  <c:v>Janeiro 13</c:v>
                </c:pt>
                <c:pt idx="13">
                  <c:v>Fevereiro 13</c:v>
                </c:pt>
                <c:pt idx="14">
                  <c:v>Março 13</c:v>
                </c:pt>
                <c:pt idx="15">
                  <c:v>Abril 13</c:v>
                </c:pt>
                <c:pt idx="16">
                  <c:v>Maio 13</c:v>
                </c:pt>
                <c:pt idx="17">
                  <c:v>Junho 13</c:v>
                </c:pt>
                <c:pt idx="18">
                  <c:v>Julho 13</c:v>
                </c:pt>
                <c:pt idx="19">
                  <c:v>Agosto 13</c:v>
                </c:pt>
                <c:pt idx="20">
                  <c:v>Setembro 13</c:v>
                </c:pt>
                <c:pt idx="21">
                  <c:v>Outubro 13</c:v>
                </c:pt>
                <c:pt idx="22">
                  <c:v>Novembro 13</c:v>
                </c:pt>
                <c:pt idx="23">
                  <c:v>Dezembro 13</c:v>
                </c:pt>
              </c:strCache>
            </c:strRef>
          </c:cat>
          <c:val>
            <c:numRef>
              <c:f>'Base de Dados'!$C$43:$C$66</c:f>
              <c:numCache>
                <c:formatCode>_("R$"* #,##0.00_);_("R$"* \(#,##0.00\);_("R$"* "-"??_);_(@_)</c:formatCode>
                <c:ptCount val="24"/>
                <c:pt idx="0">
                  <c:v>292734</c:v>
                </c:pt>
                <c:pt idx="1">
                  <c:v>278152</c:v>
                </c:pt>
                <c:pt idx="2">
                  <c:v>204781</c:v>
                </c:pt>
                <c:pt idx="3">
                  <c:v>105892</c:v>
                </c:pt>
                <c:pt idx="4">
                  <c:v>104982</c:v>
                </c:pt>
                <c:pt idx="5">
                  <c:v>90491</c:v>
                </c:pt>
                <c:pt idx="6">
                  <c:v>70891</c:v>
                </c:pt>
                <c:pt idx="7">
                  <c:v>63981</c:v>
                </c:pt>
                <c:pt idx="8">
                  <c:v>62398</c:v>
                </c:pt>
                <c:pt idx="9">
                  <c:v>81043</c:v>
                </c:pt>
                <c:pt idx="10">
                  <c:v>103584</c:v>
                </c:pt>
                <c:pt idx="11">
                  <c:v>216782</c:v>
                </c:pt>
                <c:pt idx="12">
                  <c:v>273407</c:v>
                </c:pt>
                <c:pt idx="13">
                  <c:v>286911</c:v>
                </c:pt>
                <c:pt idx="14">
                  <c:v>222939</c:v>
                </c:pt>
                <c:pt idx="15">
                  <c:v>117894</c:v>
                </c:pt>
                <c:pt idx="16">
                  <c:v>90877</c:v>
                </c:pt>
                <c:pt idx="17">
                  <c:v>88161</c:v>
                </c:pt>
                <c:pt idx="18">
                  <c:v>54094</c:v>
                </c:pt>
                <c:pt idx="19">
                  <c:v>71598</c:v>
                </c:pt>
                <c:pt idx="20">
                  <c:v>49565</c:v>
                </c:pt>
                <c:pt idx="21">
                  <c:v>79855</c:v>
                </c:pt>
                <c:pt idx="22">
                  <c:v>87093</c:v>
                </c:pt>
                <c:pt idx="23">
                  <c:v>227274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4DB-A735-8E905875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4866800"/>
        <c:axId val="-240881648"/>
      </c:barChart>
      <c:catAx>
        <c:axId val="-1914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40881648"/>
        <c:crosses val="autoZero"/>
        <c:auto val="1"/>
        <c:lblAlgn val="ctr"/>
        <c:lblOffset val="100"/>
        <c:noMultiLvlLbl val="0"/>
      </c:catAx>
      <c:valAx>
        <c:axId val="-240881648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148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885825</xdr:colOff>
      <xdr:row>1</xdr:row>
      <xdr:rowOff>2292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" y="0"/>
          <a:ext cx="1066800" cy="57379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119064</xdr:colOff>
      <xdr:row>6</xdr:row>
      <xdr:rowOff>47625</xdr:rowOff>
    </xdr:from>
    <xdr:to>
      <xdr:col>5</xdr:col>
      <xdr:colOff>0</xdr:colOff>
      <xdr:row>18</xdr:row>
      <xdr:rowOff>59532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163285</xdr:rowOff>
    </xdr:from>
    <xdr:to>
      <xdr:col>4</xdr:col>
      <xdr:colOff>639536</xdr:colOff>
      <xdr:row>20</xdr:row>
      <xdr:rowOff>50230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11905</xdr:colOff>
      <xdr:row>4</xdr:row>
      <xdr:rowOff>47625</xdr:rowOff>
    </xdr:from>
    <xdr:to>
      <xdr:col>4</xdr:col>
      <xdr:colOff>654842</xdr:colOff>
      <xdr:row>20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23811</xdr:colOff>
      <xdr:row>4</xdr:row>
      <xdr:rowOff>23812</xdr:rowOff>
    </xdr:from>
    <xdr:to>
      <xdr:col>16</xdr:col>
      <xdr:colOff>583405</xdr:colOff>
      <xdr:row>20</xdr:row>
      <xdr:rowOff>183356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23812</xdr:colOff>
      <xdr:row>6</xdr:row>
      <xdr:rowOff>35719</xdr:rowOff>
    </xdr:from>
    <xdr:to>
      <xdr:col>29</xdr:col>
      <xdr:colOff>595311</xdr:colOff>
      <xdr:row>20</xdr:row>
      <xdr:rowOff>130969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59532</xdr:colOff>
      <xdr:row>25</xdr:row>
      <xdr:rowOff>166686</xdr:rowOff>
    </xdr:from>
    <xdr:to>
      <xdr:col>10</xdr:col>
      <xdr:colOff>488157</xdr:colOff>
      <xdr:row>39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47627</xdr:colOff>
      <xdr:row>26</xdr:row>
      <xdr:rowOff>11906</xdr:rowOff>
    </xdr:from>
    <xdr:to>
      <xdr:col>19</xdr:col>
      <xdr:colOff>535782</xdr:colOff>
      <xdr:row>39</xdr:row>
      <xdr:rowOff>142876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95250</xdr:colOff>
      <xdr:row>26</xdr:row>
      <xdr:rowOff>35719</xdr:rowOff>
    </xdr:from>
    <xdr:to>
      <xdr:col>29</xdr:col>
      <xdr:colOff>523874</xdr:colOff>
      <xdr:row>39</xdr:row>
      <xdr:rowOff>142875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23813</xdr:colOff>
      <xdr:row>45</xdr:row>
      <xdr:rowOff>119062</xdr:rowOff>
    </xdr:from>
    <xdr:to>
      <xdr:col>16</xdr:col>
      <xdr:colOff>559594</xdr:colOff>
      <xdr:row>61</xdr:row>
      <xdr:rowOff>183356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47624</xdr:colOff>
      <xdr:row>45</xdr:row>
      <xdr:rowOff>95251</xdr:rowOff>
    </xdr:from>
    <xdr:to>
      <xdr:col>29</xdr:col>
      <xdr:colOff>571499</xdr:colOff>
      <xdr:row>61</xdr:row>
      <xdr:rowOff>166687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0.00024</cdr:x>
      <cdr:y>0.16216</cdr:y>
    </cdr:from>
    <cdr:to>
      <cdr:x>0.06619</cdr:x>
      <cdr:y>0.63514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457795" y="887611"/>
          <a:ext cx="1250157" cy="332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Valor</a:t>
          </a:r>
          <a:r>
            <a:rPr lang="pt-BR" sz="1100" baseline="0"/>
            <a:t> em Reais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showGridLines="0" topLeftCell="E1" zoomScale="120" zoomScaleNormal="120" workbookViewId="0">
      <selection activeCell="M7" sqref="M7"/>
    </sheetView>
  </sheetViews>
  <sheetFormatPr defaultColWidth="9.109375" defaultRowHeight="14.4" x14ac:dyDescent="0.3"/>
  <cols>
    <col min="1" max="1" width="3.109375" style="2" customWidth="1"/>
    <col min="2" max="2" width="23.5546875" style="2" bestFit="1" customWidth="1"/>
    <col min="3" max="3" width="20.109375" style="2" bestFit="1" customWidth="1"/>
    <col min="4" max="4" width="15.33203125" style="2" bestFit="1" customWidth="1"/>
    <col min="5" max="5" width="15.33203125" style="2" customWidth="1"/>
    <col min="6" max="6" width="22.109375" style="3" customWidth="1"/>
    <col min="7" max="7" width="23.33203125" style="2" customWidth="1"/>
    <col min="8" max="8" width="13.88671875" style="2" bestFit="1" customWidth="1"/>
    <col min="9" max="9" width="14.44140625" style="2" bestFit="1" customWidth="1"/>
    <col min="10" max="10" width="24" style="2" customWidth="1"/>
    <col min="11" max="11" width="13.109375" style="2" bestFit="1" customWidth="1"/>
    <col min="12" max="16384" width="9.109375" style="2"/>
  </cols>
  <sheetData>
    <row r="1" spans="1:20" s="1" customFormat="1" ht="45" customHeight="1" x14ac:dyDescent="0.3">
      <c r="B1" s="4"/>
      <c r="C1" s="46" t="s">
        <v>107</v>
      </c>
      <c r="D1" s="46"/>
      <c r="E1" s="46"/>
      <c r="F1" s="46"/>
      <c r="G1" s="46"/>
      <c r="H1" s="46"/>
      <c r="I1" s="46"/>
      <c r="J1" s="46"/>
      <c r="K1" s="24"/>
      <c r="L1" s="24"/>
      <c r="M1" s="24"/>
      <c r="N1" s="24"/>
      <c r="O1" s="24"/>
      <c r="P1" s="24"/>
      <c r="Q1" s="24"/>
      <c r="R1" s="24"/>
      <c r="S1" s="24"/>
      <c r="T1" s="24"/>
    </row>
    <row r="3" spans="1:20" ht="15.6" x14ac:dyDescent="0.3">
      <c r="B3" s="48" t="s">
        <v>27</v>
      </c>
      <c r="C3" s="48"/>
      <c r="D3" s="48"/>
      <c r="E3" s="48"/>
      <c r="F3" s="48"/>
      <c r="G3" s="48"/>
      <c r="H3" s="48"/>
      <c r="I3" s="48"/>
      <c r="J3" s="48"/>
      <c r="K3" s="48"/>
    </row>
    <row r="4" spans="1:20" ht="15.6" x14ac:dyDescent="0.3">
      <c r="B4" s="49" t="s">
        <v>105</v>
      </c>
      <c r="C4" s="49"/>
      <c r="D4" s="49" t="s">
        <v>25</v>
      </c>
      <c r="E4" s="49"/>
      <c r="F4" s="49"/>
      <c r="G4" s="49"/>
      <c r="H4" s="44"/>
      <c r="I4" s="49" t="s">
        <v>106</v>
      </c>
      <c r="J4" s="49"/>
      <c r="K4" s="49"/>
    </row>
    <row r="5" spans="1:20" x14ac:dyDescent="0.3">
      <c r="B5" s="27" t="s">
        <v>17</v>
      </c>
      <c r="C5" s="27" t="s">
        <v>16</v>
      </c>
      <c r="D5" s="27" t="s">
        <v>18</v>
      </c>
      <c r="E5" s="27"/>
      <c r="F5" s="28" t="s">
        <v>19</v>
      </c>
      <c r="G5" s="29" t="s">
        <v>20</v>
      </c>
      <c r="I5" s="27" t="s">
        <v>23</v>
      </c>
      <c r="J5" s="27" t="s">
        <v>21</v>
      </c>
      <c r="K5" s="27" t="s">
        <v>22</v>
      </c>
    </row>
    <row r="6" spans="1:20" x14ac:dyDescent="0.3">
      <c r="A6" s="3"/>
      <c r="B6" s="15" t="s">
        <v>12</v>
      </c>
      <c r="C6" s="16">
        <f>SUM(F6:F8)</f>
        <v>775667</v>
      </c>
      <c r="D6" s="13" t="s">
        <v>0</v>
      </c>
      <c r="E6" s="13"/>
      <c r="F6" s="14">
        <v>292734</v>
      </c>
      <c r="G6" s="14">
        <v>283500</v>
      </c>
      <c r="I6" s="2" t="s">
        <v>0</v>
      </c>
      <c r="J6" s="3">
        <v>292734</v>
      </c>
      <c r="K6" s="8">
        <f>J6/(SUM($J$6:$J$17))</f>
        <v>0.17469241414539857</v>
      </c>
    </row>
    <row r="7" spans="1:20" x14ac:dyDescent="0.3">
      <c r="B7" s="9" t="s">
        <v>15</v>
      </c>
      <c r="C7" s="10">
        <f>SUM(F9:F11)</f>
        <v>301365</v>
      </c>
      <c r="D7" s="5" t="s">
        <v>1</v>
      </c>
      <c r="E7" s="5"/>
      <c r="F7" s="6">
        <v>278152</v>
      </c>
      <c r="G7" s="6">
        <v>249576</v>
      </c>
      <c r="I7" s="2" t="s">
        <v>1</v>
      </c>
      <c r="J7" s="3">
        <v>278152</v>
      </c>
      <c r="K7" s="8">
        <f>J7/(SUM($J$6:$J$17))+K6</f>
        <v>0.34068285044378177</v>
      </c>
    </row>
    <row r="8" spans="1:20" x14ac:dyDescent="0.3">
      <c r="B8" s="9" t="s">
        <v>14</v>
      </c>
      <c r="C8" s="10">
        <f>SUM(F12:F14)</f>
        <v>197270</v>
      </c>
      <c r="D8" s="11" t="s">
        <v>2</v>
      </c>
      <c r="E8" s="11"/>
      <c r="F8" s="12">
        <v>204781</v>
      </c>
      <c r="G8" s="12">
        <v>178897</v>
      </c>
      <c r="I8" s="2" t="s">
        <v>11</v>
      </c>
      <c r="J8" s="3">
        <v>216782</v>
      </c>
      <c r="K8" s="8">
        <f t="shared" ref="K8:K17" si="0">J8/(SUM($J$6:$J$17))+K7</f>
        <v>0.47005002652605371</v>
      </c>
    </row>
    <row r="9" spans="1:20" x14ac:dyDescent="0.3">
      <c r="B9" s="9" t="s">
        <v>13</v>
      </c>
      <c r="C9" s="10">
        <f>SUM(F15:F17)</f>
        <v>401409</v>
      </c>
      <c r="D9" s="13" t="s">
        <v>3</v>
      </c>
      <c r="E9" s="13"/>
      <c r="F9" s="14">
        <v>105892</v>
      </c>
      <c r="G9" s="14">
        <v>80700</v>
      </c>
      <c r="I9" s="2" t="s">
        <v>2</v>
      </c>
      <c r="J9" s="3">
        <v>204781</v>
      </c>
      <c r="K9" s="8">
        <f t="shared" si="0"/>
        <v>0.59225546648556937</v>
      </c>
    </row>
    <row r="10" spans="1:20" x14ac:dyDescent="0.3">
      <c r="B10" s="9"/>
      <c r="C10" s="9"/>
      <c r="D10" s="5" t="s">
        <v>4</v>
      </c>
      <c r="E10" s="5"/>
      <c r="F10" s="6">
        <v>104982</v>
      </c>
      <c r="G10" s="6">
        <v>90913</v>
      </c>
      <c r="I10" s="2" t="s">
        <v>3</v>
      </c>
      <c r="J10" s="3">
        <v>105892</v>
      </c>
      <c r="K10" s="8">
        <f t="shared" si="0"/>
        <v>0.6554477472547473</v>
      </c>
    </row>
    <row r="11" spans="1:20" x14ac:dyDescent="0.3">
      <c r="B11" s="9"/>
      <c r="C11" s="9"/>
      <c r="D11" s="11" t="s">
        <v>5</v>
      </c>
      <c r="E11" s="11"/>
      <c r="F11" s="12">
        <v>90491</v>
      </c>
      <c r="G11" s="12">
        <v>76010</v>
      </c>
      <c r="I11" s="2" t="s">
        <v>4</v>
      </c>
      <c r="J11" s="3">
        <v>104982</v>
      </c>
      <c r="K11" s="8">
        <f t="shared" si="0"/>
        <v>0.71809697495570535</v>
      </c>
    </row>
    <row r="12" spans="1:20" x14ac:dyDescent="0.3">
      <c r="B12" s="9"/>
      <c r="C12" s="10"/>
      <c r="D12" s="13" t="s">
        <v>6</v>
      </c>
      <c r="E12" s="13"/>
      <c r="F12" s="14">
        <v>70891</v>
      </c>
      <c r="G12" s="14">
        <v>66601</v>
      </c>
      <c r="I12" s="2" t="s">
        <v>10</v>
      </c>
      <c r="J12" s="3">
        <v>103584</v>
      </c>
      <c r="K12" s="8">
        <f t="shared" si="0"/>
        <v>0.77991192992109015</v>
      </c>
    </row>
    <row r="13" spans="1:20" x14ac:dyDescent="0.3">
      <c r="B13" s="9"/>
      <c r="C13" s="9"/>
      <c r="D13" s="5" t="s">
        <v>7</v>
      </c>
      <c r="E13" s="5"/>
      <c r="F13" s="6">
        <v>63981</v>
      </c>
      <c r="G13" s="6">
        <v>68814</v>
      </c>
      <c r="I13" s="2" t="s">
        <v>5</v>
      </c>
      <c r="J13" s="3">
        <v>90491</v>
      </c>
      <c r="K13" s="8">
        <f t="shared" si="0"/>
        <v>0.8339134850818547</v>
      </c>
    </row>
    <row r="14" spans="1:20" x14ac:dyDescent="0.3">
      <c r="B14" s="9"/>
      <c r="C14" s="9"/>
      <c r="D14" s="11" t="s">
        <v>8</v>
      </c>
      <c r="E14" s="11"/>
      <c r="F14" s="12">
        <v>62398</v>
      </c>
      <c r="G14" s="12">
        <v>68942</v>
      </c>
      <c r="I14" s="2" t="s">
        <v>9</v>
      </c>
      <c r="J14" s="3">
        <v>81043</v>
      </c>
      <c r="K14" s="8">
        <f t="shared" si="0"/>
        <v>0.88227683651894617</v>
      </c>
    </row>
    <row r="15" spans="1:20" x14ac:dyDescent="0.3">
      <c r="B15" s="9"/>
      <c r="C15" s="10"/>
      <c r="D15" s="2" t="s">
        <v>9</v>
      </c>
      <c r="F15" s="3">
        <v>81043</v>
      </c>
      <c r="G15" s="3">
        <v>54426</v>
      </c>
      <c r="I15" s="2" t="s">
        <v>6</v>
      </c>
      <c r="J15" s="3">
        <v>70891</v>
      </c>
      <c r="K15" s="8">
        <f t="shared" si="0"/>
        <v>0.92458186405651088</v>
      </c>
    </row>
    <row r="16" spans="1:20" x14ac:dyDescent="0.3">
      <c r="B16" s="9"/>
      <c r="C16" s="9"/>
      <c r="D16" s="2" t="s">
        <v>10</v>
      </c>
      <c r="F16" s="3">
        <v>103584</v>
      </c>
      <c r="G16" s="3">
        <v>105587</v>
      </c>
      <c r="I16" s="2" t="s">
        <v>7</v>
      </c>
      <c r="J16" s="3">
        <v>63981</v>
      </c>
      <c r="K16" s="8">
        <f t="shared" si="0"/>
        <v>0.96276326884528407</v>
      </c>
    </row>
    <row r="17" spans="1:14" x14ac:dyDescent="0.3">
      <c r="B17" s="9"/>
      <c r="C17" s="9"/>
      <c r="D17" s="2" t="s">
        <v>11</v>
      </c>
      <c r="F17" s="3">
        <v>216782</v>
      </c>
      <c r="G17" s="3">
        <v>192600</v>
      </c>
      <c r="I17" s="2" t="s">
        <v>8</v>
      </c>
      <c r="J17" s="3">
        <v>62398</v>
      </c>
      <c r="K17" s="8">
        <f t="shared" si="0"/>
        <v>0.99999999999999989</v>
      </c>
    </row>
    <row r="19" spans="1:14" x14ac:dyDescent="0.3">
      <c r="A19" s="35"/>
      <c r="B19" s="35"/>
      <c r="C19" s="35"/>
      <c r="D19" s="35"/>
      <c r="E19" s="35"/>
      <c r="F19" s="36"/>
      <c r="G19" s="35"/>
      <c r="H19" s="35"/>
      <c r="I19" s="35"/>
      <c r="J19" s="35"/>
      <c r="K19" s="35"/>
      <c r="L19" s="35"/>
      <c r="M19" s="35"/>
      <c r="N19" s="35"/>
    </row>
    <row r="20" spans="1:14" ht="15.6" x14ac:dyDescent="0.3">
      <c r="B20" s="48" t="s">
        <v>28</v>
      </c>
      <c r="C20" s="48"/>
      <c r="D20" s="48"/>
      <c r="E20" s="48"/>
      <c r="F20" s="48"/>
      <c r="G20" s="48"/>
      <c r="H20" s="48"/>
      <c r="I20" s="48"/>
      <c r="J20" s="48"/>
      <c r="K20" s="48"/>
    </row>
    <row r="21" spans="1:14" ht="15.6" x14ac:dyDescent="0.3">
      <c r="B21" s="50" t="s">
        <v>66</v>
      </c>
      <c r="C21" s="50"/>
      <c r="D21" s="50"/>
      <c r="E21" s="45"/>
      <c r="F21" s="50" t="s">
        <v>65</v>
      </c>
      <c r="G21" s="50"/>
      <c r="H21" s="50"/>
      <c r="I21" s="33"/>
      <c r="J21" s="50" t="s">
        <v>67</v>
      </c>
      <c r="K21" s="50"/>
      <c r="L21" s="50"/>
    </row>
    <row r="22" spans="1:14" x14ac:dyDescent="0.3">
      <c r="B22" s="27" t="s">
        <v>31</v>
      </c>
      <c r="C22" s="27" t="s">
        <v>109</v>
      </c>
      <c r="D22" s="27" t="s">
        <v>31</v>
      </c>
      <c r="E22" s="27"/>
      <c r="F22" s="12"/>
      <c r="G22" s="27" t="s">
        <v>37</v>
      </c>
      <c r="H22" s="27" t="s">
        <v>38</v>
      </c>
      <c r="I22" s="29"/>
      <c r="J22" s="27" t="s">
        <v>56</v>
      </c>
      <c r="K22" s="27" t="s">
        <v>57</v>
      </c>
      <c r="L22" s="27" t="s">
        <v>58</v>
      </c>
    </row>
    <row r="23" spans="1:14" x14ac:dyDescent="0.3">
      <c r="B23" s="2" t="s">
        <v>32</v>
      </c>
      <c r="C23" s="3">
        <v>0</v>
      </c>
      <c r="D23" s="3">
        <v>35000</v>
      </c>
      <c r="E23" s="3"/>
      <c r="F23" s="31" t="s">
        <v>39</v>
      </c>
      <c r="G23" s="2" t="s">
        <v>40</v>
      </c>
      <c r="H23" s="2">
        <v>1</v>
      </c>
      <c r="I23" s="5"/>
      <c r="J23" s="34" t="s">
        <v>59</v>
      </c>
      <c r="K23" s="2">
        <v>0</v>
      </c>
      <c r="L23" s="2">
        <v>2</v>
      </c>
    </row>
    <row r="24" spans="1:14" x14ac:dyDescent="0.3">
      <c r="B24" s="2" t="s">
        <v>33</v>
      </c>
      <c r="C24" s="3">
        <f>C23+D23</f>
        <v>35000</v>
      </c>
      <c r="D24" s="3">
        <v>15000</v>
      </c>
      <c r="E24" s="3"/>
      <c r="G24" s="2" t="s">
        <v>41</v>
      </c>
      <c r="H24" s="2">
        <v>5</v>
      </c>
      <c r="J24" s="34" t="s">
        <v>60</v>
      </c>
      <c r="K24" s="2">
        <v>2</v>
      </c>
      <c r="L24" s="2">
        <v>3</v>
      </c>
    </row>
    <row r="25" spans="1:14" x14ac:dyDescent="0.3">
      <c r="B25" s="2" t="s">
        <v>34</v>
      </c>
      <c r="C25" s="3">
        <f t="shared" ref="C25:C27" si="1">C24+D24</f>
        <v>50000</v>
      </c>
      <c r="D25" s="3">
        <v>20000</v>
      </c>
      <c r="E25" s="3"/>
      <c r="G25" s="2" t="s">
        <v>42</v>
      </c>
      <c r="H25" s="2">
        <v>4</v>
      </c>
      <c r="J25" s="34" t="s">
        <v>61</v>
      </c>
      <c r="K25" s="2">
        <v>4</v>
      </c>
      <c r="L25" s="2">
        <v>8</v>
      </c>
    </row>
    <row r="26" spans="1:14" x14ac:dyDescent="0.3">
      <c r="B26" s="2" t="s">
        <v>35</v>
      </c>
      <c r="C26" s="3">
        <f t="shared" si="1"/>
        <v>70000</v>
      </c>
      <c r="D26" s="3">
        <v>12000</v>
      </c>
      <c r="E26" s="3"/>
      <c r="G26" s="2" t="s">
        <v>43</v>
      </c>
      <c r="H26" s="2">
        <v>3</v>
      </c>
      <c r="J26" s="34" t="s">
        <v>62</v>
      </c>
      <c r="K26" s="2">
        <v>8</v>
      </c>
      <c r="L26" s="2">
        <v>9</v>
      </c>
    </row>
    <row r="27" spans="1:14" x14ac:dyDescent="0.3">
      <c r="B27" s="2" t="s">
        <v>29</v>
      </c>
      <c r="C27" s="3">
        <f t="shared" si="1"/>
        <v>82000</v>
      </c>
      <c r="D27" s="3">
        <v>40000</v>
      </c>
      <c r="E27" s="3"/>
      <c r="G27" s="2" t="s">
        <v>44</v>
      </c>
      <c r="H27" s="2">
        <v>10</v>
      </c>
      <c r="J27" s="34" t="s">
        <v>63</v>
      </c>
      <c r="K27" s="2">
        <v>9</v>
      </c>
      <c r="L27" s="2">
        <v>3</v>
      </c>
    </row>
    <row r="28" spans="1:14" x14ac:dyDescent="0.3">
      <c r="B28" s="30" t="s">
        <v>30</v>
      </c>
      <c r="C28" s="14">
        <v>0</v>
      </c>
      <c r="D28" s="14">
        <f>SUM(D23:D27)</f>
        <v>122000</v>
      </c>
      <c r="E28" s="6"/>
      <c r="G28" s="2" t="s">
        <v>45</v>
      </c>
      <c r="H28" s="2">
        <v>1</v>
      </c>
      <c r="J28" s="34" t="s">
        <v>64</v>
      </c>
      <c r="K28" s="2">
        <v>12</v>
      </c>
      <c r="L28" s="2">
        <v>15</v>
      </c>
    </row>
    <row r="29" spans="1:14" x14ac:dyDescent="0.3">
      <c r="G29" s="2" t="s">
        <v>46</v>
      </c>
      <c r="H29" s="2">
        <v>7</v>
      </c>
    </row>
    <row r="30" spans="1:14" ht="15.6" x14ac:dyDescent="0.3">
      <c r="B30" s="50" t="s">
        <v>110</v>
      </c>
      <c r="C30" s="50"/>
      <c r="D30" s="50"/>
      <c r="E30" s="45"/>
      <c r="G30" s="2" t="s">
        <v>52</v>
      </c>
      <c r="H30" s="2">
        <v>6</v>
      </c>
    </row>
    <row r="31" spans="1:14" x14ac:dyDescent="0.3">
      <c r="B31" s="27" t="s">
        <v>31</v>
      </c>
      <c r="C31" s="27" t="s">
        <v>109</v>
      </c>
      <c r="D31" s="27" t="s">
        <v>31</v>
      </c>
      <c r="E31" s="29"/>
      <c r="G31" s="2" t="s">
        <v>53</v>
      </c>
      <c r="H31" s="2">
        <v>3</v>
      </c>
    </row>
    <row r="32" spans="1:14" x14ac:dyDescent="0.3">
      <c r="B32" s="2" t="s">
        <v>32</v>
      </c>
      <c r="C32" s="3"/>
      <c r="D32" s="3">
        <v>122000</v>
      </c>
      <c r="E32" s="3"/>
      <c r="G32" s="2" t="s">
        <v>47</v>
      </c>
      <c r="H32" s="2">
        <v>7</v>
      </c>
    </row>
    <row r="33" spans="1:14" x14ac:dyDescent="0.3">
      <c r="B33" s="2" t="s">
        <v>33</v>
      </c>
      <c r="C33" s="3"/>
      <c r="D33" s="3">
        <v>40000</v>
      </c>
      <c r="E33" s="3"/>
      <c r="F33" s="32" t="s">
        <v>48</v>
      </c>
      <c r="G33" s="13" t="s">
        <v>49</v>
      </c>
      <c r="H33" s="13">
        <v>8</v>
      </c>
      <c r="I33" s="5"/>
    </row>
    <row r="34" spans="1:14" x14ac:dyDescent="0.3">
      <c r="B34" s="2" t="s">
        <v>34</v>
      </c>
      <c r="C34" s="3"/>
      <c r="D34" s="3">
        <v>12000</v>
      </c>
      <c r="E34" s="3"/>
      <c r="F34" s="6"/>
      <c r="G34" s="5" t="s">
        <v>50</v>
      </c>
      <c r="H34" s="5">
        <v>3</v>
      </c>
      <c r="I34" s="5"/>
    </row>
    <row r="35" spans="1:14" x14ac:dyDescent="0.3">
      <c r="B35" s="2" t="s">
        <v>35</v>
      </c>
      <c r="C35" s="3"/>
      <c r="D35" s="3">
        <v>20000</v>
      </c>
      <c r="E35" s="3"/>
      <c r="F35" s="6"/>
      <c r="G35" s="5" t="s">
        <v>51</v>
      </c>
      <c r="H35" s="5">
        <v>8</v>
      </c>
      <c r="I35" s="5"/>
    </row>
    <row r="36" spans="1:14" x14ac:dyDescent="0.3">
      <c r="B36" s="2" t="s">
        <v>29</v>
      </c>
      <c r="C36" s="3"/>
      <c r="D36" s="3">
        <v>15000</v>
      </c>
      <c r="E36" s="3"/>
      <c r="F36" s="6"/>
      <c r="G36" s="5" t="s">
        <v>54</v>
      </c>
      <c r="H36" s="5">
        <v>4</v>
      </c>
      <c r="I36" s="5"/>
    </row>
    <row r="37" spans="1:14" x14ac:dyDescent="0.3">
      <c r="B37" s="30" t="s">
        <v>30</v>
      </c>
      <c r="C37" s="14"/>
      <c r="D37" s="14">
        <v>35000</v>
      </c>
      <c r="E37" s="6"/>
      <c r="F37" s="6"/>
      <c r="G37" s="5"/>
      <c r="H37" s="5"/>
      <c r="I37" s="5"/>
    </row>
    <row r="38" spans="1:14" x14ac:dyDescent="0.3">
      <c r="A38" s="37"/>
      <c r="B38" s="37"/>
      <c r="C38" s="37"/>
      <c r="D38" s="37"/>
      <c r="E38" s="37"/>
      <c r="F38" s="38"/>
      <c r="G38" s="37"/>
      <c r="H38" s="37"/>
      <c r="I38" s="37"/>
      <c r="J38" s="37"/>
      <c r="K38" s="37"/>
      <c r="L38" s="37"/>
      <c r="M38" s="37"/>
      <c r="N38" s="37"/>
    </row>
    <row r="39" spans="1:14" x14ac:dyDescent="0.3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</row>
    <row r="40" spans="1:14" ht="15.6" x14ac:dyDescent="0.3">
      <c r="B40" s="48" t="s">
        <v>69</v>
      </c>
      <c r="C40" s="48"/>
      <c r="D40" s="48"/>
      <c r="E40" s="48"/>
      <c r="F40" s="48"/>
      <c r="G40" s="48"/>
      <c r="H40" s="48"/>
      <c r="I40" s="48"/>
      <c r="J40" s="48"/>
    </row>
    <row r="41" spans="1:14" ht="15.6" x14ac:dyDescent="0.3">
      <c r="B41" s="50" t="s">
        <v>95</v>
      </c>
      <c r="C41" s="50"/>
      <c r="F41" s="47" t="s">
        <v>99</v>
      </c>
      <c r="G41" s="47"/>
      <c r="H41" s="47"/>
      <c r="I41" s="47"/>
    </row>
    <row r="42" spans="1:14" x14ac:dyDescent="0.3">
      <c r="B42" s="27" t="s">
        <v>18</v>
      </c>
      <c r="C42" s="27" t="s">
        <v>19</v>
      </c>
      <c r="E42" s="2" t="s">
        <v>111</v>
      </c>
      <c r="F42" s="28" t="s">
        <v>100</v>
      </c>
      <c r="G42" s="27" t="s">
        <v>96</v>
      </c>
      <c r="H42" s="27" t="s">
        <v>97</v>
      </c>
      <c r="I42" s="27" t="s">
        <v>98</v>
      </c>
      <c r="J42" s="27" t="s">
        <v>101</v>
      </c>
    </row>
    <row r="43" spans="1:14" x14ac:dyDescent="0.3">
      <c r="B43" s="2" t="s">
        <v>70</v>
      </c>
      <c r="C43" s="39">
        <v>292734</v>
      </c>
      <c r="E43" s="2">
        <v>7</v>
      </c>
      <c r="F43" s="41">
        <v>3.0688862642292536</v>
      </c>
      <c r="G43" s="41">
        <f>AVERAGE($F$43:$F$66)</f>
        <v>3.4484963319553219</v>
      </c>
      <c r="H43" s="2">
        <f>G43-3*$J$43</f>
        <v>2.5106499281955159</v>
      </c>
      <c r="I43" s="2">
        <f>G43+3*$J$43</f>
        <v>4.3863427357151279</v>
      </c>
      <c r="J43" s="2">
        <f>STDEVA(F43:F66)</f>
        <v>0.31261546791993539</v>
      </c>
    </row>
    <row r="44" spans="1:14" x14ac:dyDescent="0.3">
      <c r="B44" s="2" t="s">
        <v>71</v>
      </c>
      <c r="C44" s="39">
        <v>278152</v>
      </c>
      <c r="E44" s="2">
        <v>8</v>
      </c>
      <c r="F44" s="41">
        <v>3.0198327532888678</v>
      </c>
      <c r="G44" s="41">
        <f t="shared" ref="G44:G66" si="2">AVERAGE($F$43:$F$66)</f>
        <v>3.4484963319553219</v>
      </c>
      <c r="H44" s="2">
        <f t="shared" ref="H44:H66" si="3">G44-3*$J$43</f>
        <v>2.5106499281955159</v>
      </c>
      <c r="I44" s="2">
        <f t="shared" ref="I44:I66" si="4">G44+3*$J$43</f>
        <v>4.3863427357151279</v>
      </c>
    </row>
    <row r="45" spans="1:14" x14ac:dyDescent="0.3">
      <c r="B45" s="2" t="s">
        <v>72</v>
      </c>
      <c r="C45" s="39">
        <v>204781</v>
      </c>
      <c r="E45" s="2">
        <v>9</v>
      </c>
      <c r="F45" s="41">
        <v>3.974794160772865</v>
      </c>
      <c r="G45" s="41">
        <f t="shared" si="2"/>
        <v>3.4484963319553219</v>
      </c>
      <c r="H45" s="2">
        <f t="shared" si="3"/>
        <v>2.5106499281955159</v>
      </c>
      <c r="I45" s="2">
        <f t="shared" si="4"/>
        <v>4.3863427357151279</v>
      </c>
    </row>
    <row r="46" spans="1:14" x14ac:dyDescent="0.3">
      <c r="B46" s="2" t="s">
        <v>73</v>
      </c>
      <c r="C46" s="39">
        <v>105892</v>
      </c>
      <c r="E46" s="2">
        <v>10</v>
      </c>
      <c r="F46" s="41">
        <v>3.2991742943729552</v>
      </c>
      <c r="G46" s="41">
        <f t="shared" si="2"/>
        <v>3.4484963319553219</v>
      </c>
      <c r="H46" s="2">
        <f t="shared" si="3"/>
        <v>2.5106499281955159</v>
      </c>
      <c r="I46" s="2">
        <f t="shared" si="4"/>
        <v>4.3863427357151279</v>
      </c>
    </row>
    <row r="47" spans="1:14" x14ac:dyDescent="0.3">
      <c r="B47" s="2" t="s">
        <v>74</v>
      </c>
      <c r="C47" s="39">
        <v>104982</v>
      </c>
      <c r="E47" s="2">
        <v>11</v>
      </c>
      <c r="F47" s="41">
        <v>3.0821272073806614</v>
      </c>
      <c r="G47" s="41">
        <f t="shared" si="2"/>
        <v>3.4484963319553219</v>
      </c>
      <c r="H47" s="2">
        <f t="shared" si="3"/>
        <v>2.5106499281955159</v>
      </c>
      <c r="I47" s="2">
        <f t="shared" si="4"/>
        <v>4.3863427357151279</v>
      </c>
    </row>
    <row r="48" spans="1:14" x14ac:dyDescent="0.3">
      <c r="B48" s="2" t="s">
        <v>75</v>
      </c>
      <c r="C48" s="39">
        <v>90491</v>
      </c>
      <c r="E48" s="2">
        <v>12</v>
      </c>
      <c r="F48" s="41">
        <v>3.0783338803265878</v>
      </c>
      <c r="G48" s="41">
        <f t="shared" si="2"/>
        <v>3.4484963319553219</v>
      </c>
      <c r="H48" s="2">
        <f t="shared" si="3"/>
        <v>2.5106499281955159</v>
      </c>
      <c r="I48" s="2">
        <f t="shared" si="4"/>
        <v>4.3863427357151279</v>
      </c>
    </row>
    <row r="49" spans="2:9" x14ac:dyDescent="0.3">
      <c r="B49" s="2" t="s">
        <v>76</v>
      </c>
      <c r="C49" s="39">
        <v>70891</v>
      </c>
      <c r="E49" s="2">
        <v>13</v>
      </c>
      <c r="F49" s="41">
        <v>3.209538338786512</v>
      </c>
      <c r="G49" s="41">
        <f t="shared" si="2"/>
        <v>3.4484963319553219</v>
      </c>
      <c r="H49" s="2">
        <f t="shared" si="3"/>
        <v>2.5106499281955159</v>
      </c>
      <c r="I49" s="2">
        <f t="shared" si="4"/>
        <v>4.3863427357151279</v>
      </c>
    </row>
    <row r="50" spans="2:9" x14ac:dyDescent="0.3">
      <c r="B50" s="2" t="s">
        <v>77</v>
      </c>
      <c r="C50" s="39">
        <v>63981</v>
      </c>
      <c r="E50" s="2">
        <v>14</v>
      </c>
      <c r="F50" s="41">
        <v>3.579697596179741</v>
      </c>
      <c r="G50" s="41">
        <f t="shared" si="2"/>
        <v>3.4484963319553219</v>
      </c>
      <c r="H50" s="2">
        <f t="shared" si="3"/>
        <v>2.5106499281955159</v>
      </c>
      <c r="I50" s="2">
        <f t="shared" si="4"/>
        <v>4.3863427357151279</v>
      </c>
    </row>
    <row r="51" spans="2:9" x14ac:dyDescent="0.3">
      <c r="B51" s="2" t="s">
        <v>78</v>
      </c>
      <c r="C51" s="39">
        <v>62398</v>
      </c>
      <c r="E51" s="2">
        <v>15</v>
      </c>
      <c r="F51" s="41">
        <v>3.4515742485550245</v>
      </c>
      <c r="G51" s="41">
        <f t="shared" si="2"/>
        <v>3.4484963319553219</v>
      </c>
      <c r="H51" s="2">
        <f t="shared" si="3"/>
        <v>2.5106499281955159</v>
      </c>
      <c r="I51" s="2">
        <f t="shared" si="4"/>
        <v>4.3863427357151279</v>
      </c>
    </row>
    <row r="52" spans="2:9" x14ac:dyDescent="0.3">
      <c r="B52" s="2" t="s">
        <v>79</v>
      </c>
      <c r="C52" s="39">
        <v>81043</v>
      </c>
      <c r="E52" s="2">
        <v>16</v>
      </c>
      <c r="F52" s="41">
        <v>3.0856452311604583</v>
      </c>
      <c r="G52" s="41">
        <f t="shared" si="2"/>
        <v>3.4484963319553219</v>
      </c>
      <c r="H52" s="2">
        <f t="shared" si="3"/>
        <v>2.5106499281955159</v>
      </c>
      <c r="I52" s="2">
        <f t="shared" si="4"/>
        <v>4.3863427357151279</v>
      </c>
    </row>
    <row r="53" spans="2:9" x14ac:dyDescent="0.3">
      <c r="B53" s="2" t="s">
        <v>80</v>
      </c>
      <c r="C53" s="39">
        <v>103584</v>
      </c>
      <c r="E53" s="2">
        <v>17</v>
      </c>
      <c r="F53" s="41">
        <v>3.4897664578931704</v>
      </c>
      <c r="G53" s="41">
        <f t="shared" si="2"/>
        <v>3.4484963319553219</v>
      </c>
      <c r="H53" s="2">
        <f t="shared" si="3"/>
        <v>2.5106499281955159</v>
      </c>
      <c r="I53" s="2">
        <f t="shared" si="4"/>
        <v>4.3863427357151279</v>
      </c>
    </row>
    <row r="54" spans="2:9" x14ac:dyDescent="0.3">
      <c r="B54" s="2" t="s">
        <v>81</v>
      </c>
      <c r="C54" s="39">
        <v>216782</v>
      </c>
      <c r="E54" s="2">
        <v>18</v>
      </c>
      <c r="F54" s="41">
        <v>3.9599279875163478</v>
      </c>
      <c r="G54" s="41">
        <f t="shared" si="2"/>
        <v>3.4484963319553219</v>
      </c>
      <c r="H54" s="2">
        <f t="shared" si="3"/>
        <v>2.5106499281955159</v>
      </c>
      <c r="I54" s="2">
        <f t="shared" si="4"/>
        <v>4.3863427357151279</v>
      </c>
    </row>
    <row r="55" spans="2:9" x14ac:dyDescent="0.3">
      <c r="B55" s="2" t="s">
        <v>82</v>
      </c>
      <c r="C55" s="40">
        <v>273407</v>
      </c>
      <c r="E55" s="2">
        <v>19</v>
      </c>
      <c r="F55" s="41">
        <v>3.7574605092693227</v>
      </c>
      <c r="G55" s="41">
        <f t="shared" si="2"/>
        <v>3.4484963319553219</v>
      </c>
      <c r="H55" s="2">
        <f t="shared" si="3"/>
        <v>2.5106499281955159</v>
      </c>
      <c r="I55" s="2">
        <f t="shared" si="4"/>
        <v>4.3863427357151279</v>
      </c>
    </row>
    <row r="56" spans="2:9" x14ac:dyDescent="0.3">
      <c r="B56" s="2" t="s">
        <v>83</v>
      </c>
      <c r="C56" s="40">
        <v>286911</v>
      </c>
      <c r="E56" s="2">
        <v>20</v>
      </c>
      <c r="F56" s="41">
        <v>3.4839277633336518</v>
      </c>
      <c r="G56" s="41">
        <f t="shared" si="2"/>
        <v>3.4484963319553219</v>
      </c>
      <c r="H56" s="2">
        <f t="shared" si="3"/>
        <v>2.5106499281955159</v>
      </c>
      <c r="I56" s="2">
        <f t="shared" si="4"/>
        <v>4.3863427357151279</v>
      </c>
    </row>
    <row r="57" spans="2:9" x14ac:dyDescent="0.3">
      <c r="B57" s="2" t="s">
        <v>84</v>
      </c>
      <c r="C57" s="40">
        <v>222939</v>
      </c>
      <c r="E57" s="2">
        <v>21</v>
      </c>
      <c r="F57" s="41">
        <v>3.3621156157619891</v>
      </c>
      <c r="G57" s="41">
        <f t="shared" si="2"/>
        <v>3.4484963319553219</v>
      </c>
      <c r="H57" s="2">
        <f t="shared" si="3"/>
        <v>2.5106499281955159</v>
      </c>
      <c r="I57" s="2">
        <f t="shared" si="4"/>
        <v>4.3863427357151279</v>
      </c>
    </row>
    <row r="58" spans="2:9" x14ac:dyDescent="0.3">
      <c r="B58" s="2" t="s">
        <v>85</v>
      </c>
      <c r="C58" s="40">
        <v>117894</v>
      </c>
      <c r="E58" s="2">
        <v>22</v>
      </c>
      <c r="F58" s="41">
        <v>3.4934117221717997</v>
      </c>
      <c r="G58" s="41">
        <f t="shared" si="2"/>
        <v>3.4484963319553219</v>
      </c>
      <c r="H58" s="2">
        <f t="shared" si="3"/>
        <v>2.5106499281955159</v>
      </c>
      <c r="I58" s="2">
        <f t="shared" si="4"/>
        <v>4.3863427357151279</v>
      </c>
    </row>
    <row r="59" spans="2:9" x14ac:dyDescent="0.3">
      <c r="B59" s="2" t="s">
        <v>86</v>
      </c>
      <c r="C59" s="40">
        <v>90877</v>
      </c>
      <c r="E59" s="2">
        <v>23</v>
      </c>
      <c r="F59" s="41">
        <v>3.8210540708734455</v>
      </c>
      <c r="G59" s="41">
        <f t="shared" si="2"/>
        <v>3.4484963319553219</v>
      </c>
      <c r="H59" s="2">
        <f t="shared" si="3"/>
        <v>2.5106499281955159</v>
      </c>
      <c r="I59" s="2">
        <f t="shared" si="4"/>
        <v>4.3863427357151279</v>
      </c>
    </row>
    <row r="60" spans="2:9" x14ac:dyDescent="0.3">
      <c r="B60" s="2" t="s">
        <v>87</v>
      </c>
      <c r="C60" s="40">
        <v>88161</v>
      </c>
      <c r="E60" s="2">
        <v>24</v>
      </c>
      <c r="F60" s="41">
        <v>3.0549274768622787</v>
      </c>
      <c r="G60" s="41">
        <f t="shared" si="2"/>
        <v>3.4484963319553219</v>
      </c>
      <c r="H60" s="2">
        <f t="shared" si="3"/>
        <v>2.5106499281955159</v>
      </c>
      <c r="I60" s="2">
        <f t="shared" si="4"/>
        <v>4.3863427357151279</v>
      </c>
    </row>
    <row r="61" spans="2:9" x14ac:dyDescent="0.3">
      <c r="B61" s="2" t="s">
        <v>88</v>
      </c>
      <c r="C61" s="40">
        <v>54094</v>
      </c>
      <c r="E61" s="2">
        <v>25</v>
      </c>
      <c r="F61" s="41">
        <v>3.9284612443262761</v>
      </c>
      <c r="G61" s="41">
        <f t="shared" si="2"/>
        <v>3.4484963319553219</v>
      </c>
      <c r="H61" s="2">
        <f t="shared" si="3"/>
        <v>2.5106499281955159</v>
      </c>
      <c r="I61" s="2">
        <f t="shared" si="4"/>
        <v>4.3863427357151279</v>
      </c>
    </row>
    <row r="62" spans="2:9" x14ac:dyDescent="0.3">
      <c r="B62" s="2" t="s">
        <v>89</v>
      </c>
      <c r="C62" s="40">
        <v>71598</v>
      </c>
      <c r="E62" s="2">
        <v>26</v>
      </c>
      <c r="F62" s="41">
        <v>3.5198266869141159</v>
      </c>
      <c r="G62" s="41">
        <f t="shared" si="2"/>
        <v>3.4484963319553219</v>
      </c>
      <c r="H62" s="2">
        <f t="shared" si="3"/>
        <v>2.5106499281955159</v>
      </c>
      <c r="I62" s="2">
        <f t="shared" si="4"/>
        <v>4.3863427357151279</v>
      </c>
    </row>
    <row r="63" spans="2:9" x14ac:dyDescent="0.3">
      <c r="B63" s="2" t="s">
        <v>90</v>
      </c>
      <c r="C63" s="40">
        <v>49565</v>
      </c>
      <c r="E63" s="2">
        <v>27</v>
      </c>
      <c r="F63" s="41">
        <v>3.7728204088078607</v>
      </c>
      <c r="G63" s="41">
        <f t="shared" si="2"/>
        <v>3.4484963319553219</v>
      </c>
      <c r="H63" s="2">
        <f t="shared" si="3"/>
        <v>2.5106499281955159</v>
      </c>
      <c r="I63" s="2">
        <f t="shared" si="4"/>
        <v>4.3863427357151279</v>
      </c>
    </row>
    <row r="64" spans="2:9" x14ac:dyDescent="0.3">
      <c r="B64" s="2" t="s">
        <v>91</v>
      </c>
      <c r="C64" s="40">
        <v>79855</v>
      </c>
      <c r="E64" s="2">
        <v>28</v>
      </c>
      <c r="F64" s="41">
        <v>3.275249416656048</v>
      </c>
      <c r="G64" s="41">
        <f t="shared" si="2"/>
        <v>3.4484963319553219</v>
      </c>
      <c r="H64" s="2">
        <f t="shared" si="3"/>
        <v>2.5106499281955159</v>
      </c>
      <c r="I64" s="2">
        <f t="shared" si="4"/>
        <v>4.3863427357151279</v>
      </c>
    </row>
    <row r="65" spans="2:9" x14ac:dyDescent="0.3">
      <c r="B65" s="2" t="s">
        <v>92</v>
      </c>
      <c r="C65" s="40">
        <v>87093</v>
      </c>
      <c r="E65" s="2">
        <v>29</v>
      </c>
      <c r="F65" s="41">
        <v>3.2688430342671957</v>
      </c>
      <c r="G65" s="41">
        <f t="shared" si="2"/>
        <v>3.4484963319553219</v>
      </c>
      <c r="H65" s="2">
        <f t="shared" si="3"/>
        <v>2.5106499281955159</v>
      </c>
      <c r="I65" s="2">
        <f t="shared" si="4"/>
        <v>4.3863427357151279</v>
      </c>
    </row>
    <row r="66" spans="2:9" x14ac:dyDescent="0.3">
      <c r="B66" s="2" t="s">
        <v>93</v>
      </c>
      <c r="C66" s="40">
        <v>227274</v>
      </c>
      <c r="E66" s="2">
        <v>30</v>
      </c>
      <c r="F66" s="41">
        <v>3.7265155972213071</v>
      </c>
      <c r="G66" s="41">
        <f t="shared" si="2"/>
        <v>3.4484963319553219</v>
      </c>
      <c r="H66" s="2">
        <f t="shared" si="3"/>
        <v>2.5106499281955159</v>
      </c>
      <c r="I66" s="2">
        <f t="shared" si="4"/>
        <v>4.3863427357151279</v>
      </c>
    </row>
  </sheetData>
  <sortState xmlns:xlrd2="http://schemas.microsoft.com/office/spreadsheetml/2017/richdata2" ref="H4:J15">
    <sortCondition descending="1" ref="J4:J15"/>
  </sortState>
  <mergeCells count="13">
    <mergeCell ref="C1:J1"/>
    <mergeCell ref="F41:I41"/>
    <mergeCell ref="B40:J40"/>
    <mergeCell ref="B4:C4"/>
    <mergeCell ref="D4:G4"/>
    <mergeCell ref="I4:K4"/>
    <mergeCell ref="B20:K20"/>
    <mergeCell ref="F21:H21"/>
    <mergeCell ref="B21:D21"/>
    <mergeCell ref="J21:L21"/>
    <mergeCell ref="B41:C41"/>
    <mergeCell ref="B3:K3"/>
    <mergeCell ref="B30:D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62"/>
  <sheetViews>
    <sheetView showGridLines="0" tabSelected="1" zoomScale="80" zoomScaleNormal="80" workbookViewId="0">
      <selection activeCell="I4" sqref="I4"/>
    </sheetView>
  </sheetViews>
  <sheetFormatPr defaultRowHeight="14.4" x14ac:dyDescent="0.3"/>
  <cols>
    <col min="1" max="1" width="3" customWidth="1"/>
    <col min="2" max="2" width="2.88671875" customWidth="1"/>
    <col min="5" max="5" width="10.109375" customWidth="1"/>
    <col min="6" max="6" width="1.44140625" customWidth="1"/>
    <col min="12" max="12" width="1.6640625" customWidth="1"/>
    <col min="18" max="18" width="1.44140625" customWidth="1"/>
    <col min="21" max="21" width="1.5546875" customWidth="1"/>
  </cols>
  <sheetData>
    <row r="1" spans="2:30" s="1" customFormat="1" ht="45" customHeight="1" x14ac:dyDescent="0.3">
      <c r="B1" s="4"/>
      <c r="C1" s="4"/>
      <c r="D1" s="24"/>
      <c r="E1" s="46" t="s">
        <v>108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3" spans="2:30" x14ac:dyDescent="0.3">
      <c r="B3" s="25"/>
      <c r="C3" s="51" t="s">
        <v>26</v>
      </c>
      <c r="D3" s="51"/>
      <c r="E3" s="5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5" spans="2:30" x14ac:dyDescent="0.3">
      <c r="B5" s="52" t="s">
        <v>24</v>
      </c>
      <c r="C5" s="53"/>
      <c r="D5" s="53"/>
      <c r="E5" s="54"/>
      <c r="G5" s="52" t="s">
        <v>103</v>
      </c>
      <c r="H5" s="53"/>
      <c r="I5" s="53"/>
      <c r="J5" s="53"/>
      <c r="K5" s="53"/>
      <c r="L5" s="53"/>
      <c r="M5" s="53"/>
      <c r="N5" s="53"/>
      <c r="O5" s="53"/>
      <c r="P5" s="53"/>
      <c r="Q5" s="17"/>
      <c r="S5" s="52" t="s">
        <v>104</v>
      </c>
      <c r="T5" s="53"/>
      <c r="U5" s="53"/>
      <c r="V5" s="53"/>
      <c r="W5" s="53"/>
      <c r="X5" s="53"/>
      <c r="Y5" s="53"/>
      <c r="Z5" s="53"/>
      <c r="AA5" s="53"/>
      <c r="AB5" s="53"/>
      <c r="AC5" s="53"/>
      <c r="AD5" s="54"/>
    </row>
    <row r="6" spans="2:30" x14ac:dyDescent="0.3">
      <c r="B6" s="55"/>
      <c r="C6" s="56"/>
      <c r="D6" s="56"/>
      <c r="E6" s="57"/>
      <c r="G6" s="55"/>
      <c r="H6" s="56"/>
      <c r="I6" s="56"/>
      <c r="J6" s="56"/>
      <c r="K6" s="56"/>
      <c r="L6" s="56"/>
      <c r="M6" s="56"/>
      <c r="N6" s="56"/>
      <c r="O6" s="56"/>
      <c r="P6" s="56"/>
      <c r="Q6" s="20"/>
      <c r="S6" s="55"/>
      <c r="T6" s="56"/>
      <c r="U6" s="56"/>
      <c r="V6" s="56"/>
      <c r="W6" s="56"/>
      <c r="X6" s="56"/>
      <c r="Y6" s="56"/>
      <c r="Z6" s="56"/>
      <c r="AA6" s="56"/>
      <c r="AB6" s="56"/>
      <c r="AC6" s="56"/>
      <c r="AD6" s="57"/>
    </row>
    <row r="7" spans="2:30" x14ac:dyDescent="0.3">
      <c r="B7" s="18"/>
      <c r="C7" s="19"/>
      <c r="D7" s="19"/>
      <c r="E7" s="20"/>
      <c r="G7" s="18"/>
      <c r="H7" s="19"/>
      <c r="I7" s="19"/>
      <c r="J7" s="19"/>
      <c r="K7" s="19"/>
      <c r="L7" s="19"/>
      <c r="M7" s="19"/>
      <c r="N7" s="19"/>
      <c r="O7" s="19"/>
      <c r="P7" s="19"/>
      <c r="Q7" s="20"/>
      <c r="S7" s="18"/>
      <c r="T7" s="19"/>
      <c r="U7" s="19"/>
      <c r="V7" s="19"/>
      <c r="W7" s="19"/>
      <c r="X7" s="19"/>
      <c r="Y7" s="19"/>
      <c r="Z7" s="19"/>
      <c r="AA7" s="19"/>
      <c r="AB7" s="19"/>
      <c r="AC7" s="19"/>
      <c r="AD7" s="20"/>
    </row>
    <row r="8" spans="2:30" x14ac:dyDescent="0.3">
      <c r="B8" s="18"/>
      <c r="C8" s="19"/>
      <c r="D8" s="19"/>
      <c r="E8" s="20"/>
      <c r="G8" s="18"/>
      <c r="H8" s="19"/>
      <c r="I8" s="19"/>
      <c r="J8" s="19"/>
      <c r="K8" s="19"/>
      <c r="L8" s="19"/>
      <c r="M8" s="19"/>
      <c r="N8" s="19"/>
      <c r="O8" s="19"/>
      <c r="P8" s="19"/>
      <c r="Q8" s="20"/>
      <c r="S8" s="18"/>
      <c r="T8" s="19"/>
      <c r="U8" s="19"/>
      <c r="V8" s="19"/>
      <c r="W8" s="19"/>
      <c r="X8" s="19"/>
      <c r="Y8" s="19"/>
      <c r="Z8" s="19"/>
      <c r="AA8" s="19"/>
      <c r="AB8" s="19"/>
      <c r="AC8" s="19"/>
      <c r="AD8" s="20"/>
    </row>
    <row r="9" spans="2:30" x14ac:dyDescent="0.3">
      <c r="B9" s="18"/>
      <c r="C9" s="19"/>
      <c r="D9" s="19"/>
      <c r="E9" s="20"/>
      <c r="G9" s="18"/>
      <c r="H9" s="19"/>
      <c r="I9" s="19"/>
      <c r="J9" s="19"/>
      <c r="K9" s="19"/>
      <c r="L9" s="19"/>
      <c r="M9" s="19"/>
      <c r="N9" s="19"/>
      <c r="O9" s="19"/>
      <c r="P9" s="19"/>
      <c r="Q9" s="20"/>
      <c r="S9" s="18"/>
      <c r="T9" s="19"/>
      <c r="U9" s="19"/>
      <c r="V9" s="19"/>
      <c r="W9" s="19"/>
      <c r="X9" s="19"/>
      <c r="Y9" s="19"/>
      <c r="Z9" s="19"/>
      <c r="AA9" s="19"/>
      <c r="AB9" s="19"/>
      <c r="AC9" s="19"/>
      <c r="AD9" s="20"/>
    </row>
    <row r="10" spans="2:30" x14ac:dyDescent="0.3">
      <c r="B10" s="18"/>
      <c r="C10" s="19"/>
      <c r="D10" s="19"/>
      <c r="E10" s="20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20"/>
      <c r="S10" s="18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20"/>
    </row>
    <row r="11" spans="2:30" x14ac:dyDescent="0.3">
      <c r="B11" s="18"/>
      <c r="C11" s="19"/>
      <c r="D11" s="19"/>
      <c r="E11" s="20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20"/>
      <c r="S11" s="18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20"/>
    </row>
    <row r="12" spans="2:30" x14ac:dyDescent="0.3">
      <c r="B12" s="18"/>
      <c r="C12" s="19"/>
      <c r="D12" s="19"/>
      <c r="E12" s="20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20"/>
      <c r="S12" s="18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20"/>
    </row>
    <row r="13" spans="2:30" x14ac:dyDescent="0.3">
      <c r="B13" s="18"/>
      <c r="C13" s="19"/>
      <c r="D13" s="19"/>
      <c r="E13" s="20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20"/>
      <c r="S13" s="18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20"/>
    </row>
    <row r="14" spans="2:30" x14ac:dyDescent="0.3">
      <c r="B14" s="18"/>
      <c r="C14" s="19"/>
      <c r="D14" s="19"/>
      <c r="E14" s="20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20"/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0"/>
    </row>
    <row r="15" spans="2:30" x14ac:dyDescent="0.3">
      <c r="B15" s="18"/>
      <c r="C15" s="19"/>
      <c r="D15" s="19"/>
      <c r="E15" s="20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20"/>
      <c r="S15" s="18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0"/>
    </row>
    <row r="16" spans="2:30" x14ac:dyDescent="0.3">
      <c r="B16" s="18"/>
      <c r="C16" s="19"/>
      <c r="D16" s="19"/>
      <c r="E16" s="20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20"/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0"/>
    </row>
    <row r="17" spans="2:30" x14ac:dyDescent="0.3">
      <c r="B17" s="18"/>
      <c r="C17" s="19"/>
      <c r="D17" s="19"/>
      <c r="E17" s="20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20"/>
      <c r="S17" s="18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0"/>
    </row>
    <row r="18" spans="2:30" x14ac:dyDescent="0.3">
      <c r="B18" s="18"/>
      <c r="C18" s="19"/>
      <c r="D18" s="19"/>
      <c r="E18" s="20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20"/>
      <c r="S18" s="18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20"/>
    </row>
    <row r="19" spans="2:30" x14ac:dyDescent="0.3">
      <c r="B19" s="18"/>
      <c r="C19" s="19"/>
      <c r="D19" s="19"/>
      <c r="E19" s="20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20"/>
      <c r="S19" s="18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20"/>
    </row>
    <row r="20" spans="2:30" x14ac:dyDescent="0.3">
      <c r="B20" s="18"/>
      <c r="C20" s="19"/>
      <c r="D20" s="19"/>
      <c r="E20" s="20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20"/>
      <c r="S20" s="18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20"/>
    </row>
    <row r="21" spans="2:30" x14ac:dyDescent="0.3">
      <c r="B21" s="21"/>
      <c r="C21" s="22"/>
      <c r="D21" s="22"/>
      <c r="E21" s="23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3"/>
      <c r="S21" s="21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3"/>
    </row>
    <row r="23" spans="2:30" x14ac:dyDescent="0.3">
      <c r="B23" s="26"/>
      <c r="C23" s="51" t="s">
        <v>28</v>
      </c>
      <c r="D23" s="51"/>
      <c r="E23" s="51"/>
      <c r="F23" s="51"/>
      <c r="G23" s="5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2:30" ht="7.5" customHeight="1" x14ac:dyDescent="0.3"/>
    <row r="25" spans="2:30" x14ac:dyDescent="0.3">
      <c r="B25" s="52" t="s">
        <v>36</v>
      </c>
      <c r="C25" s="53"/>
      <c r="D25" s="53"/>
      <c r="E25" s="53"/>
      <c r="F25" s="53"/>
      <c r="G25" s="53"/>
      <c r="H25" s="53"/>
      <c r="I25" s="53"/>
      <c r="J25" s="53"/>
      <c r="K25" s="54"/>
      <c r="M25" s="52" t="s">
        <v>55</v>
      </c>
      <c r="N25" s="53"/>
      <c r="O25" s="53"/>
      <c r="P25" s="53"/>
      <c r="Q25" s="53"/>
      <c r="R25" s="53"/>
      <c r="S25" s="53"/>
      <c r="T25" s="54"/>
      <c r="V25" s="52" t="s">
        <v>68</v>
      </c>
      <c r="W25" s="53"/>
      <c r="X25" s="53"/>
      <c r="Y25" s="53"/>
      <c r="Z25" s="53"/>
      <c r="AA25" s="53"/>
      <c r="AB25" s="53"/>
      <c r="AC25" s="53"/>
      <c r="AD25" s="54"/>
    </row>
    <row r="26" spans="2:30" x14ac:dyDescent="0.3">
      <c r="B26" s="55"/>
      <c r="C26" s="56"/>
      <c r="D26" s="56"/>
      <c r="E26" s="56"/>
      <c r="F26" s="56"/>
      <c r="G26" s="56"/>
      <c r="H26" s="56"/>
      <c r="I26" s="56"/>
      <c r="J26" s="56"/>
      <c r="K26" s="57"/>
      <c r="M26" s="55"/>
      <c r="N26" s="56"/>
      <c r="O26" s="56"/>
      <c r="P26" s="56"/>
      <c r="Q26" s="56"/>
      <c r="R26" s="56"/>
      <c r="S26" s="56"/>
      <c r="T26" s="57"/>
      <c r="V26" s="55"/>
      <c r="W26" s="56"/>
      <c r="X26" s="56"/>
      <c r="Y26" s="56"/>
      <c r="Z26" s="56"/>
      <c r="AA26" s="56"/>
      <c r="AB26" s="56"/>
      <c r="AC26" s="56"/>
      <c r="AD26" s="57"/>
    </row>
    <row r="27" spans="2:30" x14ac:dyDescent="0.3">
      <c r="B27" s="18"/>
      <c r="C27" s="19"/>
      <c r="D27" s="19"/>
      <c r="E27" s="19"/>
      <c r="F27" s="19"/>
      <c r="G27" s="19"/>
      <c r="H27" s="19"/>
      <c r="I27" s="19"/>
      <c r="J27" s="19"/>
      <c r="K27" s="20"/>
      <c r="M27" s="18"/>
      <c r="N27" s="19"/>
      <c r="O27" s="19"/>
      <c r="P27" s="19"/>
      <c r="Q27" s="19"/>
      <c r="R27" s="19"/>
      <c r="S27" s="19"/>
      <c r="T27" s="20"/>
      <c r="V27" s="18"/>
      <c r="W27" s="19"/>
      <c r="X27" s="19"/>
      <c r="Y27" s="19"/>
      <c r="Z27" s="19"/>
      <c r="AA27" s="19"/>
      <c r="AB27" s="19"/>
      <c r="AC27" s="19"/>
      <c r="AD27" s="20"/>
    </row>
    <row r="28" spans="2:30" x14ac:dyDescent="0.3">
      <c r="B28" s="18"/>
      <c r="C28" s="19"/>
      <c r="D28" s="19"/>
      <c r="E28" s="19"/>
      <c r="F28" s="19"/>
      <c r="G28" s="19"/>
      <c r="H28" s="19"/>
      <c r="I28" s="19"/>
      <c r="J28" s="19"/>
      <c r="K28" s="20"/>
      <c r="M28" s="18"/>
      <c r="N28" s="19"/>
      <c r="O28" s="19"/>
      <c r="P28" s="19"/>
      <c r="Q28" s="19"/>
      <c r="R28" s="19"/>
      <c r="S28" s="19"/>
      <c r="T28" s="20"/>
      <c r="V28" s="18"/>
      <c r="W28" s="19"/>
      <c r="X28" s="19"/>
      <c r="Y28" s="19"/>
      <c r="Z28" s="19"/>
      <c r="AA28" s="19"/>
      <c r="AB28" s="19"/>
      <c r="AC28" s="19"/>
      <c r="AD28" s="20"/>
    </row>
    <row r="29" spans="2:30" x14ac:dyDescent="0.3">
      <c r="B29" s="18"/>
      <c r="C29" s="19"/>
      <c r="D29" s="19"/>
      <c r="E29" s="19"/>
      <c r="F29" s="19"/>
      <c r="G29" s="19"/>
      <c r="H29" s="19"/>
      <c r="I29" s="19"/>
      <c r="J29" s="19"/>
      <c r="K29" s="20"/>
      <c r="M29" s="18"/>
      <c r="N29" s="19"/>
      <c r="O29" s="19"/>
      <c r="P29" s="19"/>
      <c r="Q29" s="19"/>
      <c r="R29" s="19"/>
      <c r="S29" s="19"/>
      <c r="T29" s="20"/>
      <c r="V29" s="18"/>
      <c r="W29" s="19"/>
      <c r="X29" s="19"/>
      <c r="Y29" s="19"/>
      <c r="Z29" s="19"/>
      <c r="AA29" s="19"/>
      <c r="AB29" s="19"/>
      <c r="AC29" s="19"/>
      <c r="AD29" s="20"/>
    </row>
    <row r="30" spans="2:30" x14ac:dyDescent="0.3">
      <c r="B30" s="18"/>
      <c r="C30" s="19"/>
      <c r="D30" s="19"/>
      <c r="E30" s="19"/>
      <c r="F30" s="19"/>
      <c r="G30" s="19"/>
      <c r="H30" s="19"/>
      <c r="I30" s="19"/>
      <c r="J30" s="19"/>
      <c r="K30" s="20"/>
      <c r="M30" s="18"/>
      <c r="N30" s="19"/>
      <c r="O30" s="19"/>
      <c r="P30" s="19"/>
      <c r="Q30" s="19"/>
      <c r="R30" s="19"/>
      <c r="S30" s="19"/>
      <c r="T30" s="20"/>
      <c r="V30" s="18"/>
      <c r="W30" s="19"/>
      <c r="X30" s="19"/>
      <c r="Y30" s="19"/>
      <c r="Z30" s="19"/>
      <c r="AA30" s="19"/>
      <c r="AB30" s="19"/>
      <c r="AC30" s="19"/>
      <c r="AD30" s="20"/>
    </row>
    <row r="31" spans="2:30" x14ac:dyDescent="0.3">
      <c r="B31" s="18"/>
      <c r="C31" s="19"/>
      <c r="D31" s="19"/>
      <c r="E31" s="19"/>
      <c r="F31" s="19"/>
      <c r="G31" s="19"/>
      <c r="H31" s="19"/>
      <c r="I31" s="19"/>
      <c r="J31" s="19"/>
      <c r="K31" s="20"/>
      <c r="M31" s="18"/>
      <c r="N31" s="19"/>
      <c r="O31" s="19"/>
      <c r="P31" s="19"/>
      <c r="Q31" s="19"/>
      <c r="R31" s="19"/>
      <c r="S31" s="19"/>
      <c r="T31" s="20"/>
      <c r="V31" s="18"/>
      <c r="W31" s="19"/>
      <c r="X31" s="19"/>
      <c r="Y31" s="19"/>
      <c r="Z31" s="19"/>
      <c r="AA31" s="19"/>
      <c r="AB31" s="19"/>
      <c r="AC31" s="19"/>
      <c r="AD31" s="20"/>
    </row>
    <row r="32" spans="2:30" x14ac:dyDescent="0.3">
      <c r="B32" s="18"/>
      <c r="C32" s="19"/>
      <c r="D32" s="19"/>
      <c r="E32" s="19"/>
      <c r="F32" s="19"/>
      <c r="G32" s="19"/>
      <c r="H32" s="19"/>
      <c r="I32" s="19"/>
      <c r="J32" s="19"/>
      <c r="K32" s="20"/>
      <c r="M32" s="18"/>
      <c r="N32" s="19"/>
      <c r="O32" s="19"/>
      <c r="P32" s="19"/>
      <c r="Q32" s="19"/>
      <c r="R32" s="19"/>
      <c r="S32" s="19"/>
      <c r="T32" s="20"/>
      <c r="V32" s="18"/>
      <c r="W32" s="19"/>
      <c r="X32" s="19"/>
      <c r="Y32" s="19"/>
      <c r="Z32" s="19"/>
      <c r="AA32" s="19"/>
      <c r="AB32" s="19"/>
      <c r="AC32" s="19"/>
      <c r="AD32" s="20"/>
    </row>
    <row r="33" spans="2:30" x14ac:dyDescent="0.3">
      <c r="B33" s="18"/>
      <c r="C33" s="19"/>
      <c r="D33" s="19"/>
      <c r="E33" s="19"/>
      <c r="F33" s="19"/>
      <c r="G33" s="19"/>
      <c r="H33" s="19"/>
      <c r="I33" s="19"/>
      <c r="J33" s="19"/>
      <c r="K33" s="20"/>
      <c r="M33" s="18"/>
      <c r="N33" s="19"/>
      <c r="O33" s="19"/>
      <c r="P33" s="19"/>
      <c r="Q33" s="19"/>
      <c r="R33" s="19"/>
      <c r="S33" s="19"/>
      <c r="T33" s="20"/>
      <c r="V33" s="18"/>
      <c r="W33" s="19"/>
      <c r="X33" s="19"/>
      <c r="Y33" s="19"/>
      <c r="Z33" s="19"/>
      <c r="AA33" s="19"/>
      <c r="AB33" s="19"/>
      <c r="AC33" s="19"/>
      <c r="AD33" s="20"/>
    </row>
    <row r="34" spans="2:30" x14ac:dyDescent="0.3">
      <c r="B34" s="18"/>
      <c r="C34" s="19"/>
      <c r="D34" s="19"/>
      <c r="E34" s="19"/>
      <c r="F34" s="19"/>
      <c r="G34" s="19"/>
      <c r="H34" s="19"/>
      <c r="I34" s="19"/>
      <c r="J34" s="19"/>
      <c r="K34" s="20"/>
      <c r="M34" s="18"/>
      <c r="N34" s="19"/>
      <c r="O34" s="19"/>
      <c r="P34" s="19"/>
      <c r="Q34" s="19"/>
      <c r="R34" s="19"/>
      <c r="S34" s="19"/>
      <c r="T34" s="20"/>
      <c r="V34" s="18"/>
      <c r="W34" s="19"/>
      <c r="X34" s="19"/>
      <c r="Y34" s="19"/>
      <c r="Z34" s="19"/>
      <c r="AA34" s="19"/>
      <c r="AB34" s="19"/>
      <c r="AC34" s="19"/>
      <c r="AD34" s="20"/>
    </row>
    <row r="35" spans="2:30" x14ac:dyDescent="0.3">
      <c r="B35" s="18"/>
      <c r="C35" s="19"/>
      <c r="D35" s="19"/>
      <c r="E35" s="19"/>
      <c r="F35" s="19"/>
      <c r="G35" s="19"/>
      <c r="H35" s="19"/>
      <c r="I35" s="19"/>
      <c r="J35" s="19"/>
      <c r="K35" s="20"/>
      <c r="M35" s="18"/>
      <c r="N35" s="19"/>
      <c r="O35" s="19"/>
      <c r="P35" s="19"/>
      <c r="Q35" s="19"/>
      <c r="R35" s="19"/>
      <c r="S35" s="19"/>
      <c r="T35" s="20"/>
      <c r="V35" s="18"/>
      <c r="W35" s="19"/>
      <c r="X35" s="19"/>
      <c r="Y35" s="19"/>
      <c r="Z35" s="19"/>
      <c r="AA35" s="19"/>
      <c r="AB35" s="19"/>
      <c r="AC35" s="19"/>
      <c r="AD35" s="20"/>
    </row>
    <row r="36" spans="2:30" x14ac:dyDescent="0.3">
      <c r="B36" s="18"/>
      <c r="C36" s="19"/>
      <c r="D36" s="19"/>
      <c r="E36" s="19"/>
      <c r="F36" s="19"/>
      <c r="G36" s="19"/>
      <c r="H36" s="19"/>
      <c r="I36" s="19"/>
      <c r="J36" s="19"/>
      <c r="K36" s="20"/>
      <c r="M36" s="18"/>
      <c r="N36" s="19"/>
      <c r="O36" s="19"/>
      <c r="P36" s="19"/>
      <c r="Q36" s="19"/>
      <c r="R36" s="19"/>
      <c r="S36" s="19"/>
      <c r="T36" s="20"/>
      <c r="V36" s="18"/>
      <c r="W36" s="19"/>
      <c r="X36" s="19"/>
      <c r="Y36" s="19"/>
      <c r="Z36" s="19"/>
      <c r="AA36" s="19"/>
      <c r="AB36" s="19"/>
      <c r="AC36" s="19"/>
      <c r="AD36" s="20"/>
    </row>
    <row r="37" spans="2:30" x14ac:dyDescent="0.3">
      <c r="B37" s="18"/>
      <c r="C37" s="19"/>
      <c r="D37" s="19"/>
      <c r="E37" s="19"/>
      <c r="F37" s="19"/>
      <c r="G37" s="19"/>
      <c r="H37" s="19"/>
      <c r="I37" s="19"/>
      <c r="J37" s="19"/>
      <c r="K37" s="20"/>
      <c r="M37" s="18"/>
      <c r="N37" s="19"/>
      <c r="O37" s="19"/>
      <c r="P37" s="19"/>
      <c r="Q37" s="19"/>
      <c r="R37" s="19"/>
      <c r="S37" s="19"/>
      <c r="T37" s="20"/>
      <c r="V37" s="18"/>
      <c r="W37" s="19"/>
      <c r="X37" s="19"/>
      <c r="Y37" s="19"/>
      <c r="Z37" s="19"/>
      <c r="AA37" s="19"/>
      <c r="AB37" s="19"/>
      <c r="AC37" s="19"/>
      <c r="AD37" s="20"/>
    </row>
    <row r="38" spans="2:30" x14ac:dyDescent="0.3">
      <c r="B38" s="18"/>
      <c r="C38" s="19"/>
      <c r="D38" s="19"/>
      <c r="E38" s="19"/>
      <c r="F38" s="19"/>
      <c r="G38" s="19"/>
      <c r="H38" s="19"/>
      <c r="I38" s="19"/>
      <c r="J38" s="19"/>
      <c r="K38" s="20"/>
      <c r="M38" s="18"/>
      <c r="N38" s="19"/>
      <c r="O38" s="19"/>
      <c r="P38" s="19"/>
      <c r="Q38" s="19"/>
      <c r="R38" s="19"/>
      <c r="S38" s="19"/>
      <c r="T38" s="20"/>
      <c r="V38" s="18"/>
      <c r="W38" s="19"/>
      <c r="X38" s="19"/>
      <c r="Y38" s="19"/>
      <c r="Z38" s="19"/>
      <c r="AA38" s="19"/>
      <c r="AB38" s="19"/>
      <c r="AC38" s="19"/>
      <c r="AD38" s="20"/>
    </row>
    <row r="39" spans="2:30" x14ac:dyDescent="0.3">
      <c r="B39" s="18"/>
      <c r="C39" s="19"/>
      <c r="D39" s="19"/>
      <c r="E39" s="19"/>
      <c r="F39" s="19"/>
      <c r="G39" s="19"/>
      <c r="H39" s="19"/>
      <c r="I39" s="19"/>
      <c r="J39" s="19"/>
      <c r="K39" s="20"/>
      <c r="M39" s="18"/>
      <c r="N39" s="19"/>
      <c r="O39" s="19"/>
      <c r="P39" s="19"/>
      <c r="Q39" s="19"/>
      <c r="R39" s="19"/>
      <c r="S39" s="19"/>
      <c r="T39" s="20"/>
      <c r="V39" s="18"/>
      <c r="W39" s="19"/>
      <c r="X39" s="19"/>
      <c r="Y39" s="19"/>
      <c r="Z39" s="19"/>
      <c r="AA39" s="19"/>
      <c r="AB39" s="19"/>
      <c r="AC39" s="19"/>
      <c r="AD39" s="20"/>
    </row>
    <row r="40" spans="2:30" x14ac:dyDescent="0.3">
      <c r="B40" s="21"/>
      <c r="C40" s="22"/>
      <c r="D40" s="22"/>
      <c r="E40" s="22"/>
      <c r="F40" s="22"/>
      <c r="G40" s="22"/>
      <c r="H40" s="22"/>
      <c r="I40" s="22"/>
      <c r="J40" s="22"/>
      <c r="K40" s="23"/>
      <c r="M40" s="21"/>
      <c r="N40" s="22"/>
      <c r="O40" s="22"/>
      <c r="P40" s="22"/>
      <c r="Q40" s="22"/>
      <c r="R40" s="22"/>
      <c r="S40" s="22"/>
      <c r="T40" s="23"/>
      <c r="V40" s="21"/>
      <c r="W40" s="22"/>
      <c r="X40" s="22"/>
      <c r="Y40" s="22"/>
      <c r="Z40" s="22"/>
      <c r="AA40" s="22"/>
      <c r="AB40" s="22"/>
      <c r="AC40" s="22"/>
      <c r="AD40" s="23"/>
    </row>
    <row r="42" spans="2:30" x14ac:dyDescent="0.3">
      <c r="B42" s="26"/>
      <c r="C42" s="51" t="s">
        <v>69</v>
      </c>
      <c r="D42" s="51"/>
      <c r="E42" s="5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2:30" ht="7.5" customHeight="1" x14ac:dyDescent="0.3"/>
    <row r="44" spans="2:30" x14ac:dyDescent="0.3">
      <c r="B44" s="52" t="s">
        <v>94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4"/>
      <c r="S44" s="52" t="s">
        <v>102</v>
      </c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4"/>
    </row>
    <row r="45" spans="2:30" x14ac:dyDescent="0.3">
      <c r="B45" s="55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7"/>
      <c r="S45" s="55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7"/>
    </row>
    <row r="46" spans="2:30" x14ac:dyDescent="0.3"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0"/>
      <c r="S46" s="42"/>
      <c r="T46" s="7"/>
      <c r="U46" s="7"/>
      <c r="V46" s="7"/>
      <c r="W46" s="7"/>
      <c r="X46" s="7"/>
      <c r="Y46" s="7"/>
      <c r="Z46" s="7"/>
      <c r="AA46" s="7"/>
      <c r="AB46" s="7"/>
      <c r="AC46" s="7"/>
      <c r="AD46" s="43"/>
    </row>
    <row r="47" spans="2:30" x14ac:dyDescent="0.3"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0"/>
      <c r="S47" s="18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20"/>
    </row>
    <row r="48" spans="2:30" x14ac:dyDescent="0.3"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0"/>
      <c r="S48" s="18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20"/>
    </row>
    <row r="49" spans="2:30" x14ac:dyDescent="0.3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0"/>
      <c r="S49" s="18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20"/>
    </row>
    <row r="50" spans="2:30" x14ac:dyDescent="0.3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0"/>
      <c r="S50" s="18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20"/>
    </row>
    <row r="51" spans="2:30" x14ac:dyDescent="0.3"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0"/>
      <c r="S51" s="18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0"/>
    </row>
    <row r="52" spans="2:30" x14ac:dyDescent="0.3"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0"/>
      <c r="S52" s="18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20"/>
    </row>
    <row r="53" spans="2:30" x14ac:dyDescent="0.3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0"/>
      <c r="S53" s="18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20"/>
    </row>
    <row r="54" spans="2:30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0"/>
      <c r="S54" s="18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0"/>
    </row>
    <row r="55" spans="2:30" x14ac:dyDescent="0.3"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0"/>
      <c r="S55" s="18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20"/>
    </row>
    <row r="56" spans="2:30" x14ac:dyDescent="0.3"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0"/>
      <c r="S56" s="18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20"/>
    </row>
    <row r="57" spans="2:30" x14ac:dyDescent="0.3"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0"/>
      <c r="S57" s="18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20"/>
    </row>
    <row r="58" spans="2:30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0"/>
      <c r="S58" s="18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20"/>
    </row>
    <row r="59" spans="2:30" x14ac:dyDescent="0.3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0"/>
      <c r="S59" s="18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20"/>
    </row>
    <row r="60" spans="2:30" x14ac:dyDescent="0.3"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0"/>
      <c r="S60" s="18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20"/>
    </row>
    <row r="61" spans="2:30" x14ac:dyDescent="0.3"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0"/>
      <c r="S61" s="18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20"/>
    </row>
    <row r="62" spans="2:30" x14ac:dyDescent="0.3"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3"/>
      <c r="S62" s="21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3"/>
    </row>
  </sheetData>
  <mergeCells count="12">
    <mergeCell ref="E1:AD1"/>
    <mergeCell ref="C3:E3"/>
    <mergeCell ref="B44:Q45"/>
    <mergeCell ref="S44:AD45"/>
    <mergeCell ref="B5:E6"/>
    <mergeCell ref="G5:P6"/>
    <mergeCell ref="S5:AD6"/>
    <mergeCell ref="B25:K26"/>
    <mergeCell ref="C23:G23"/>
    <mergeCell ref="M25:T26"/>
    <mergeCell ref="V25:AD26"/>
    <mergeCell ref="C42:E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2022-06-07T05:55:19Z</dcterms:modified>
</cp:coreProperties>
</file>