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ulio Santos\OneDrive\Área de Trabalho\Excel\"/>
    </mc:Choice>
  </mc:AlternateContent>
  <xr:revisionPtr revIDLastSave="0" documentId="13_ncr:1_{1FF2CF1D-B231-4B5F-98CE-B9B0E76B3B4A}" xr6:coauthVersionLast="47" xr6:coauthVersionMax="47" xr10:uidLastSave="{00000000-0000-0000-0000-000000000000}"/>
  <bookViews>
    <workbookView xWindow="-120" yWindow="-120" windowWidth="38640" windowHeight="15720" xr2:uid="{3247F641-7C3E-4870-A1C1-CFAD18145934}"/>
  </bookViews>
  <sheets>
    <sheet name="APP" sheetId="1" r:id="rId1"/>
    <sheet name="Planilha2" sheetId="2" r:id="rId2"/>
  </sheets>
  <definedNames>
    <definedName name="Aporte">APP!$D$16</definedName>
    <definedName name="Patrimonio">APP!$D$19</definedName>
    <definedName name="Qtd_Anos">APP!$D$17</definedName>
    <definedName name="Rendimento_Carteira">APP!$D$12</definedName>
    <definedName name="Salario">APP!$D$11</definedName>
    <definedName name="Sugestao">APP!$D$13</definedName>
    <definedName name="Sugestao_Investimento">APP!$D$13</definedName>
    <definedName name="Taxa_Mensal">APP!$D$18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C35" i="1"/>
  <c r="C36" i="1"/>
  <c r="C37" i="1"/>
  <c r="C38" i="1"/>
  <c r="C39" i="1"/>
  <c r="C34" i="1"/>
  <c r="C17" i="2"/>
  <c r="C18" i="2"/>
  <c r="C19" i="2"/>
  <c r="C20" i="2"/>
  <c r="C21" i="2"/>
  <c r="C22" i="2"/>
  <c r="C23" i="2"/>
  <c r="C24" i="2"/>
  <c r="C25" i="2"/>
  <c r="C26" i="2"/>
  <c r="C27" i="2"/>
  <c r="C16" i="2"/>
  <c r="C10" i="2"/>
  <c r="C11" i="2"/>
  <c r="C12" i="2"/>
  <c r="C13" i="2"/>
  <c r="C14" i="2"/>
  <c r="C15" i="2"/>
  <c r="D19" i="1"/>
  <c r="D20" i="1" s="1"/>
  <c r="D13" i="1"/>
  <c r="C24" i="1"/>
  <c r="D24" i="1" s="1"/>
  <c r="C25" i="1"/>
  <c r="D25" i="1" s="1"/>
  <c r="C26" i="1"/>
  <c r="D26" i="1" s="1"/>
  <c r="C27" i="1"/>
  <c r="D27" i="1" s="1"/>
  <c r="C23" i="1"/>
  <c r="D23" i="1" s="1"/>
  <c r="D39" i="1" l="1"/>
  <c r="D38" i="1"/>
  <c r="D37" i="1"/>
  <c r="D36" i="1"/>
  <c r="D34" i="1"/>
  <c r="D35" i="1"/>
  <c r="D40" i="1" l="1"/>
</calcChain>
</file>

<file path=xl/sharedStrings.xml><?xml version="1.0" encoding="utf-8"?>
<sst xmlns="http://schemas.openxmlformats.org/spreadsheetml/2006/main" count="69" uniqueCount="33">
  <si>
    <t xml:space="preserve">quanto investir por Mês? </t>
  </si>
  <si>
    <t>Por Quantos Anos?</t>
  </si>
  <si>
    <t>Taxa de Rendimento Mensal?</t>
  </si>
  <si>
    <t>Patrimonio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</si>
  <si>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</si>
  <si>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</si>
  <si>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</si>
  <si>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</si>
  <si>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</si>
  <si>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</si>
  <si>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</si>
  <si>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Cenarios </t>
  </si>
  <si>
    <t>Dividendo</t>
  </si>
  <si>
    <t>Configurações</t>
  </si>
  <si>
    <t>Rendimento carteira</t>
  </si>
  <si>
    <t>Salario</t>
  </si>
  <si>
    <t>Agressivo</t>
  </si>
  <si>
    <t>Moderado</t>
  </si>
  <si>
    <t>Conservador</t>
  </si>
  <si>
    <t>VALOR A SER INVESTIDO POR MÊS</t>
  </si>
  <si>
    <t>PERFIL</t>
  </si>
  <si>
    <t>TIPO DE FI</t>
  </si>
  <si>
    <t>Percentual Surgerido</t>
  </si>
  <si>
    <t>Valores</t>
  </si>
  <si>
    <t>PAPEL</t>
  </si>
  <si>
    <t>TIJOLO</t>
  </si>
  <si>
    <t>HIBRIDOS</t>
  </si>
  <si>
    <t>FOFs</t>
  </si>
  <si>
    <t>DESENVOLVIMENTO</t>
  </si>
  <si>
    <t>HOTELARIAS</t>
  </si>
  <si>
    <t>%</t>
  </si>
  <si>
    <t>CHAVE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</si>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</sst>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0"/>
      <color theme="0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rgb="FF3F3F76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theme="0" tint="-0.14996795556505021"/>
      </right>
      <top/>
      <bottom style="medium">
        <color indexed="6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4" borderId="5" applyNumberFormat="0" applyAlignment="0" applyProtection="0"/>
    <xf numFmtId="0" fontId="9" fillId="7" borderId="0" applyNumberFormat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3" xfId="0" applyFont="1" applyBorder="1" applyAlignment="1">
      <alignment horizontal="center"/>
    </xf>
    <xf numFmtId="10" fontId="2" fillId="0" borderId="3" xfId="1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8" fontId="2" fillId="3" borderId="3" xfId="0" applyNumberFormat="1" applyFont="1" applyFill="1" applyBorder="1" applyAlignment="1">
      <alignment horizontal="center"/>
    </xf>
    <xf numFmtId="8" fontId="2" fillId="3" borderId="4" xfId="0" applyNumberFormat="1" applyFont="1" applyFill="1" applyBorder="1" applyAlignment="1">
      <alignment horizontal="center"/>
    </xf>
    <xf numFmtId="0" fontId="5" fillId="0" borderId="0" xfId="0" applyFont="1"/>
    <xf numFmtId="0" fontId="3" fillId="2" borderId="13" xfId="0" applyFont="1" applyFill="1" applyBorder="1"/>
    <xf numFmtId="0" fontId="3" fillId="2" borderId="11" xfId="0" applyFont="1" applyFill="1" applyBorder="1"/>
    <xf numFmtId="0" fontId="6" fillId="4" borderId="23" xfId="3" applyFont="1" applyBorder="1" applyAlignment="1">
      <alignment vertical="center"/>
    </xf>
    <xf numFmtId="164" fontId="0" fillId="5" borderId="8" xfId="2" applyNumberFormat="1" applyFont="1" applyFill="1" applyBorder="1" applyAlignment="1">
      <alignment horizontal="center" vertical="center"/>
    </xf>
    <xf numFmtId="164" fontId="0" fillId="5" borderId="8" xfId="0" applyNumberFormat="1" applyFill="1" applyBorder="1" applyAlignment="1">
      <alignment horizontal="center"/>
    </xf>
    <xf numFmtId="0" fontId="7" fillId="6" borderId="14" xfId="0" applyFont="1" applyFill="1" applyBorder="1" applyAlignment="1">
      <alignment horizontal="left" indent="3"/>
    </xf>
    <xf numFmtId="8" fontId="0" fillId="6" borderId="6" xfId="0" applyNumberFormat="1" applyFill="1" applyBorder="1" applyAlignment="1">
      <alignment horizontal="center"/>
    </xf>
    <xf numFmtId="8" fontId="0" fillId="6" borderId="15" xfId="0" applyNumberFormat="1" applyFill="1" applyBorder="1" applyAlignment="1">
      <alignment horizontal="center"/>
    </xf>
    <xf numFmtId="0" fontId="7" fillId="6" borderId="7" xfId="0" applyFont="1" applyFill="1" applyBorder="1" applyAlignment="1">
      <alignment horizontal="left" indent="3"/>
    </xf>
    <xf numFmtId="8" fontId="0" fillId="6" borderId="17" xfId="0" applyNumberFormat="1" applyFill="1" applyBorder="1" applyAlignment="1">
      <alignment horizontal="center"/>
    </xf>
    <xf numFmtId="8" fontId="0" fillId="6" borderId="8" xfId="0" applyNumberFormat="1" applyFill="1" applyBorder="1" applyAlignment="1">
      <alignment horizontal="center"/>
    </xf>
    <xf numFmtId="0" fontId="7" fillId="6" borderId="9" xfId="0" applyFont="1" applyFill="1" applyBorder="1" applyAlignment="1">
      <alignment horizontal="left" indent="3"/>
    </xf>
    <xf numFmtId="8" fontId="0" fillId="6" borderId="18" xfId="0" applyNumberFormat="1" applyFill="1" applyBorder="1" applyAlignment="1">
      <alignment horizontal="center"/>
    </xf>
    <xf numFmtId="8" fontId="0" fillId="6" borderId="10" xfId="0" applyNumberFormat="1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0" fontId="8" fillId="3" borderId="19" xfId="0" applyFont="1" applyFill="1" applyBorder="1" applyAlignment="1">
      <alignment horizontal="left" indent="3"/>
    </xf>
    <xf numFmtId="0" fontId="8" fillId="3" borderId="1" xfId="0" applyFont="1" applyFill="1" applyBorder="1" applyAlignment="1">
      <alignment horizontal="left" indent="3"/>
    </xf>
    <xf numFmtId="0" fontId="8" fillId="3" borderId="20" xfId="0" applyFont="1" applyFill="1" applyBorder="1" applyAlignment="1">
      <alignment horizontal="left" indent="3"/>
    </xf>
    <xf numFmtId="0" fontId="8" fillId="3" borderId="22" xfId="0" applyFont="1" applyFill="1" applyBorder="1" applyAlignment="1">
      <alignment horizontal="left" indent="3"/>
    </xf>
    <xf numFmtId="0" fontId="7" fillId="6" borderId="7" xfId="0" applyFont="1" applyFill="1" applyBorder="1" applyAlignment="1">
      <alignment horizontal="left" vertical="center" indent="3"/>
    </xf>
    <xf numFmtId="0" fontId="7" fillId="6" borderId="17" xfId="0" applyFont="1" applyFill="1" applyBorder="1" applyAlignment="1">
      <alignment horizontal="left" vertical="center" indent="3"/>
    </xf>
    <xf numFmtId="0" fontId="7" fillId="6" borderId="9" xfId="0" applyFont="1" applyFill="1" applyBorder="1" applyAlignment="1">
      <alignment horizontal="left" vertical="center" indent="3"/>
    </xf>
    <xf numFmtId="0" fontId="7" fillId="6" borderId="18" xfId="0" applyFont="1" applyFill="1" applyBorder="1" applyAlignment="1">
      <alignment horizontal="left" vertical="center" indent="3"/>
    </xf>
    <xf numFmtId="0" fontId="3" fillId="2" borderId="16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6" fillId="4" borderId="23" xfId="3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/>
    </xf>
    <xf numFmtId="0" fontId="7" fillId="0" borderId="19" xfId="0" applyFont="1" applyBorder="1" applyAlignment="1">
      <alignment horizontal="left" indent="3"/>
    </xf>
    <xf numFmtId="0" fontId="7" fillId="0" borderId="1" xfId="0" applyFont="1" applyBorder="1" applyAlignment="1">
      <alignment horizontal="left" indent="3"/>
    </xf>
    <xf numFmtId="0" fontId="9" fillId="7" borderId="0" xfId="4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8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Border="1"/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9" fontId="0" fillId="0" borderId="24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5" fillId="9" borderId="0" xfId="0" applyFont="1" applyFill="1"/>
    <xf numFmtId="0" fontId="5" fillId="9" borderId="0" xfId="0" applyFont="1" applyFill="1" applyAlignment="1">
      <alignment horizontal="center"/>
    </xf>
  </cellXfs>
  <cellStyles count="5">
    <cellStyle name="Entrada" xfId="3" builtinId="20"/>
    <cellStyle name="Moeda" xfId="2" builtinId="4"/>
    <cellStyle name="Neutro" xfId="4" builtinId="2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APP!$B$34:$B$39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APP!$C$34:$C$39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A-440A-B49B-A5E2DF0D3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273846</xdr:colOff>
      <xdr:row>2</xdr:row>
      <xdr:rowOff>34345</xdr:rowOff>
    </xdr:from>
    <xdr:to>
      <xdr:col>4</xdr:col>
      <xdr:colOff>183174</xdr:colOff>
      <xdr:row>8</xdr:row>
      <xdr:rowOff>355814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E7E7F0F-1C50-7EE8-634A-6CB00EE8BF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638" b="34886"/>
        <a:stretch>
          <a:fillRect/>
        </a:stretch>
      </xdr:blipFill>
      <xdr:spPr>
        <a:xfrm>
          <a:off x="273846" y="415345"/>
          <a:ext cx="6261770" cy="1464469"/>
        </a:xfrm>
        <a:prstGeom prst="rect">
          <a:avLst/>
        </a:prstGeom>
      </xdr:spPr>
    </xdr:pic>
    <xdr:clientData/>
  </xdr:twoCellAnchor>
  <xdr:twoCellAnchor>
    <xdr:from>
      <xdr:col>1</xdr:col>
      <xdr:colOff>688731</xdr:colOff>
      <xdr:row>40</xdr:row>
      <xdr:rowOff>130421</xdr:rowOff>
    </xdr:from>
    <xdr:to>
      <xdr:col>3</xdr:col>
      <xdr:colOff>197827</xdr:colOff>
      <xdr:row>54</xdr:row>
      <xdr:rowOff>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239A8BA-E314-65F0-99A1-49C7D44BB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C783D-3FC9-4DBF-97DC-5D88D8424806}">
  <dimension ref="A9:G53"/>
  <sheetViews>
    <sheetView showGridLines="0" tabSelected="1" topLeftCell="A9" zoomScale="70" zoomScaleNormal="70" workbookViewId="0">
      <selection activeCell="D47" sqref="D47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5" x14ac:dyDescent="0.25"/>
  <cols>
    <col min="1" max="1" width="7.140625" customWidth="1"/>
    <col min="2" max="2" width="41.42578125" customWidth="1"/>
    <col min="3" max="3" width="29.42578125" customWidth="1"/>
    <col min="4" max="4" width="17.28515625" bestFit="1" customWidth="1"/>
    <col min="5" max="5" width="6.28515625" customWidth="1"/>
    <col min="6" max="6" width="2" hidden="1" customWidth="1"/>
    <col min="7" max="7" width="2.7109375" hidden="1" customWidth="1"/>
    <col min="8" max="8" width="9.140625" hidden="1" customWidth="1"/>
    <col min="9" max="16384" width="9.140625" hidden="1"/>
  </cols>
  <sheetData>
    <row r="9" spans="2:4" ht="34.5" customHeight="1" x14ac:dyDescent="0.25"/>
    <row r="10" spans="2:4" ht="25.5" customHeight="1" x14ac:dyDescent="0.25">
      <c r="B10" s="34" t="s">
        <v>13</v>
      </c>
      <c r="C10" s="34"/>
      <c r="D10" s="11"/>
    </row>
    <row r="11" spans="2:4" ht="21" customHeight="1" x14ac:dyDescent="0.25">
      <c r="B11" s="28" t="s">
        <v>15</v>
      </c>
      <c r="C11" s="29"/>
      <c r="D11" s="12">
        <v>4200</v>
      </c>
    </row>
    <row r="12" spans="2:4" ht="16.5" customHeight="1" x14ac:dyDescent="0.25">
      <c r="B12" s="28" t="s">
        <v>14</v>
      </c>
      <c r="C12" s="29"/>
      <c r="D12" s="13">
        <v>6.0000000000000001E-3</v>
      </c>
    </row>
    <row r="13" spans="2:4" ht="20.25" customHeight="1" x14ac:dyDescent="0.25">
      <c r="B13" s="30" t="s">
        <v>32</v>
      </c>
      <c r="C13" s="31"/>
      <c r="D13" s="23">
        <f>D11*30%</f>
        <v>1260</v>
      </c>
    </row>
    <row r="14" spans="2:4" ht="20.25" customHeight="1" thickBot="1" x14ac:dyDescent="0.3"/>
    <row r="15" spans="2:4" ht="24.75" customHeight="1" x14ac:dyDescent="0.4">
      <c r="B15" s="32" t="s">
        <v>5</v>
      </c>
      <c r="C15" s="35"/>
      <c r="D15" s="10"/>
    </row>
    <row r="16" spans="2:4" ht="15" customHeight="1" x14ac:dyDescent="0.25">
      <c r="B16" s="36" t="s">
        <v>0</v>
      </c>
      <c r="C16" s="37"/>
      <c r="D16" s="5">
        <v>1260</v>
      </c>
    </row>
    <row r="17" spans="1:4" ht="15" customHeight="1" x14ac:dyDescent="0.25">
      <c r="B17" s="36" t="s">
        <v>1</v>
      </c>
      <c r="C17" s="37"/>
      <c r="D17" s="3">
        <v>10</v>
      </c>
    </row>
    <row r="18" spans="1:4" ht="15" customHeight="1" x14ac:dyDescent="0.25">
      <c r="B18" s="36" t="s">
        <v>2</v>
      </c>
      <c r="C18" s="37"/>
      <c r="D18" s="4">
        <v>1.0789999999999999E-2</v>
      </c>
    </row>
    <row r="19" spans="1:4" ht="15" customHeight="1" x14ac:dyDescent="0.25">
      <c r="B19" s="24" t="s">
        <v>3</v>
      </c>
      <c r="C19" s="25"/>
      <c r="D19" s="6">
        <f>FV(Taxa_Mensal,Qtd_Anos*12,Aporte*-1)</f>
        <v>306538.10778801696</v>
      </c>
    </row>
    <row r="20" spans="1:4" ht="15.75" customHeight="1" thickBot="1" x14ac:dyDescent="0.3">
      <c r="B20" s="26" t="s">
        <v>4</v>
      </c>
      <c r="C20" s="27"/>
      <c r="D20" s="7">
        <f>D19*$D$12</f>
        <v>1839.2286467281017</v>
      </c>
    </row>
    <row r="21" spans="1:4" ht="15.75" thickBot="1" x14ac:dyDescent="0.3">
      <c r="B21" s="1"/>
      <c r="C21" s="2"/>
    </row>
    <row r="22" spans="1:4" ht="26.25" x14ac:dyDescent="0.4">
      <c r="B22" s="32" t="s">
        <v>11</v>
      </c>
      <c r="C22" s="33"/>
      <c r="D22" s="9" t="s">
        <v>12</v>
      </c>
    </row>
    <row r="23" spans="1:4" ht="15.75" x14ac:dyDescent="0.25">
      <c r="A23" s="8">
        <v>2</v>
      </c>
      <c r="B23" s="14" t="s">
        <v>6</v>
      </c>
      <c r="C23" s="15">
        <f>FV($D$18,$A23*12,$D$16*-1)</f>
        <v>34306.810395032975</v>
      </c>
      <c r="D23" s="16">
        <f>C23*Rendimento_Carteira</f>
        <v>205.84086237019787</v>
      </c>
    </row>
    <row r="24" spans="1:4" ht="15.75" x14ac:dyDescent="0.25">
      <c r="A24" s="8">
        <v>5</v>
      </c>
      <c r="B24" s="17" t="s">
        <v>7</v>
      </c>
      <c r="C24" s="18">
        <f>FV($D$18,$A24*12,$D$16*-1)</f>
        <v>105558.91163809443</v>
      </c>
      <c r="D24" s="19">
        <f>C24*Rendimento_Carteira</f>
        <v>633.35346982856663</v>
      </c>
    </row>
    <row r="25" spans="1:4" ht="15.75" x14ac:dyDescent="0.25">
      <c r="A25" s="8">
        <v>10</v>
      </c>
      <c r="B25" s="17" t="s">
        <v>8</v>
      </c>
      <c r="C25" s="18">
        <f>FV($D$18,$A25*12,$D$16*-1)</f>
        <v>306538.10778801696</v>
      </c>
      <c r="D25" s="19">
        <f>C25*Rendimento_Carteira</f>
        <v>1839.2286467281017</v>
      </c>
    </row>
    <row r="26" spans="1:4" ht="15.75" x14ac:dyDescent="0.25">
      <c r="A26" s="8">
        <v>20</v>
      </c>
      <c r="B26" s="17" t="s">
        <v>9</v>
      </c>
      <c r="C26" s="18">
        <f>FV($D$18,$A26*12,$D$16*-1)</f>
        <v>1417749.9841223215</v>
      </c>
      <c r="D26" s="19">
        <f>C26*Rendimento_Carteira</f>
        <v>8506.4999047339297</v>
      </c>
    </row>
    <row r="27" spans="1:4" ht="15.75" x14ac:dyDescent="0.25">
      <c r="A27" s="8">
        <v>30</v>
      </c>
      <c r="B27" s="20" t="s">
        <v>10</v>
      </c>
      <c r="C27" s="21">
        <f>FV($D$18,$A27*12,$D$16*-1)</f>
        <v>5445933.7653059401</v>
      </c>
      <c r="D27" s="22">
        <f>C27*Rendimento_Carteira</f>
        <v>32675.602591835643</v>
      </c>
    </row>
    <row r="30" spans="1:4" x14ac:dyDescent="0.25">
      <c r="B30" s="38" t="s">
        <v>20</v>
      </c>
      <c r="C30" s="38" t="s">
        <v>17</v>
      </c>
      <c r="D30" s="38"/>
    </row>
    <row r="31" spans="1:4" x14ac:dyDescent="0.25">
      <c r="B31" s="39" t="s">
        <v>19</v>
      </c>
      <c r="C31" s="52">
        <f>Aporte</f>
        <v>1260</v>
      </c>
      <c r="D31" s="40"/>
    </row>
    <row r="32" spans="1:4" x14ac:dyDescent="0.25">
      <c r="B32" s="41"/>
      <c r="C32" s="41"/>
      <c r="D32" s="41"/>
    </row>
    <row r="33" spans="2:4" x14ac:dyDescent="0.25">
      <c r="B33" s="42" t="s">
        <v>21</v>
      </c>
      <c r="C33" s="42" t="s">
        <v>22</v>
      </c>
      <c r="D33" s="42" t="s">
        <v>23</v>
      </c>
    </row>
    <row r="34" spans="2:4" x14ac:dyDescent="0.25">
      <c r="B34" s="41" t="s">
        <v>24</v>
      </c>
      <c r="C34" s="43">
        <f>VLOOKUP($C$30&amp;"-"&amp;B34,Planilha2!C9:F27,4,)</f>
        <v>0.32</v>
      </c>
      <c r="D34" s="44">
        <f>C34*$C$31</f>
        <v>403.2</v>
      </c>
    </row>
    <row r="35" spans="2:4" x14ac:dyDescent="0.25">
      <c r="B35" s="41" t="s">
        <v>25</v>
      </c>
      <c r="C35" s="43">
        <f>VLOOKUP($C$30&amp;"-"&amp;B35,Planilha2!C10:F28,4,)</f>
        <v>0.35</v>
      </c>
      <c r="D35" s="44">
        <f t="shared" ref="D35:D39" si="0">C35*$C$31</f>
        <v>441</v>
      </c>
    </row>
    <row r="36" spans="2:4" x14ac:dyDescent="0.25">
      <c r="B36" s="41" t="s">
        <v>26</v>
      </c>
      <c r="C36" s="43">
        <f>VLOOKUP($C$30&amp;"-"&amp;B36,Planilha2!C11:F29,4,)</f>
        <v>0.08</v>
      </c>
      <c r="D36" s="44">
        <f t="shared" si="0"/>
        <v>100.8</v>
      </c>
    </row>
    <row r="37" spans="2:4" x14ac:dyDescent="0.25">
      <c r="B37" s="41" t="s">
        <v>27</v>
      </c>
      <c r="C37" s="43">
        <f>VLOOKUP($C$30&amp;"-"&amp;B37,Planilha2!C12:F30,4,)</f>
        <v>0.05</v>
      </c>
      <c r="D37" s="44">
        <f t="shared" si="0"/>
        <v>63</v>
      </c>
    </row>
    <row r="38" spans="2:4" x14ac:dyDescent="0.25">
      <c r="B38" s="41" t="s">
        <v>28</v>
      </c>
      <c r="C38" s="43">
        <f>VLOOKUP($C$30&amp;"-"&amp;B38,Planilha2!C13:F31,4,)</f>
        <v>0.1</v>
      </c>
      <c r="D38" s="44">
        <f t="shared" si="0"/>
        <v>126</v>
      </c>
    </row>
    <row r="39" spans="2:4" x14ac:dyDescent="0.25">
      <c r="B39" s="41" t="s">
        <v>29</v>
      </c>
      <c r="C39" s="43">
        <f>VLOOKUP($C$30&amp;"-"&amp;B39,Planilha2!C14:F32,4,)</f>
        <v>0.1</v>
      </c>
      <c r="D39" s="44">
        <f t="shared" si="0"/>
        <v>126</v>
      </c>
    </row>
    <row r="40" spans="2:4" x14ac:dyDescent="0.25">
      <c r="B40" s="53"/>
      <c r="C40" s="53"/>
      <c r="D40" s="54">
        <f>SUM(D34:D39)</f>
        <v>1260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</sheetData>
  <mergeCells count="11">
    <mergeCell ref="B22:C22"/>
    <mergeCell ref="B10:C10"/>
    <mergeCell ref="B15:C15"/>
    <mergeCell ref="B16:C16"/>
    <mergeCell ref="B17:C17"/>
    <mergeCell ref="B18:C18"/>
    <mergeCell ref="B19:C19"/>
    <mergeCell ref="B20:C20"/>
    <mergeCell ref="B11:C11"/>
    <mergeCell ref="B12:C12"/>
    <mergeCell ref="B13:C13"/>
  </mergeCells>
  <dataValidations count="1">
    <dataValidation type="list" allowBlank="1" showInputMessage="1" showErrorMessage="1" sqref="C30" xr:uid="{88B120F7-1650-4A60-A621-761DAA035CF3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2DEA0-6D1B-4C4D-BB36-F996570E396B}">
  <dimension ref="C9:F27"/>
  <sheetViews>
    <sheetView workbookViewId="0">
      <selection activeCell="P23" sqref="P23"/>
    </sheetView>
  </sheetViews>
  <sheetFormatPr defaultRowHeight="15" x14ac:dyDescent="0.25"/>
  <cols>
    <col min="3" max="3" width="30.85546875" bestFit="1" customWidth="1"/>
    <col min="4" max="4" width="12.140625" bestFit="1" customWidth="1"/>
    <col min="5" max="5" width="18.5703125" bestFit="1" customWidth="1"/>
  </cols>
  <sheetData>
    <row r="9" spans="3:6" x14ac:dyDescent="0.25">
      <c r="C9" s="55" t="s">
        <v>31</v>
      </c>
      <c r="D9" s="56" t="s">
        <v>20</v>
      </c>
      <c r="E9" s="56" t="s">
        <v>21</v>
      </c>
      <c r="F9" s="56" t="s">
        <v>30</v>
      </c>
    </row>
    <row r="10" spans="3:6" x14ac:dyDescent="0.25">
      <c r="C10" t="str">
        <f>D10&amp;"-"&amp;E10</f>
        <v>Conservador-PAPEL</v>
      </c>
      <c r="D10" s="41" t="s">
        <v>18</v>
      </c>
      <c r="E10" s="41" t="s">
        <v>24</v>
      </c>
      <c r="F10" s="43">
        <v>0.3</v>
      </c>
    </row>
    <row r="11" spans="3:6" x14ac:dyDescent="0.25">
      <c r="C11" t="str">
        <f t="shared" ref="C11:C27" si="0">$D$10&amp;"-"&amp;E11</f>
        <v>Conservador-TIJOLO</v>
      </c>
      <c r="D11" s="41" t="s">
        <v>18</v>
      </c>
      <c r="E11" s="41" t="s">
        <v>25</v>
      </c>
      <c r="F11" s="43">
        <v>0.5</v>
      </c>
    </row>
    <row r="12" spans="3:6" x14ac:dyDescent="0.25">
      <c r="C12" t="str">
        <f t="shared" si="0"/>
        <v>Conservador-HIBRIDOS</v>
      </c>
      <c r="D12" s="41" t="s">
        <v>18</v>
      </c>
      <c r="E12" s="41" t="s">
        <v>26</v>
      </c>
      <c r="F12" s="43">
        <v>0.1</v>
      </c>
    </row>
    <row r="13" spans="3:6" x14ac:dyDescent="0.25">
      <c r="C13" t="str">
        <f t="shared" si="0"/>
        <v>Conservador-FOFs</v>
      </c>
      <c r="D13" s="41" t="s">
        <v>18</v>
      </c>
      <c r="E13" s="41" t="s">
        <v>27</v>
      </c>
      <c r="F13" s="43">
        <v>0.1</v>
      </c>
    </row>
    <row r="14" spans="3:6" x14ac:dyDescent="0.25">
      <c r="C14" t="str">
        <f t="shared" si="0"/>
        <v>Conservador-DESENVOLVIMENTO</v>
      </c>
      <c r="D14" s="41" t="s">
        <v>18</v>
      </c>
      <c r="E14" s="41" t="s">
        <v>28</v>
      </c>
      <c r="F14" s="43">
        <v>0</v>
      </c>
    </row>
    <row r="15" spans="3:6" ht="15.75" thickBot="1" x14ac:dyDescent="0.3">
      <c r="C15" s="46" t="str">
        <f t="shared" si="0"/>
        <v>Conservador-HOTELARIAS</v>
      </c>
      <c r="D15" s="47" t="s">
        <v>18</v>
      </c>
      <c r="E15" s="47" t="s">
        <v>29</v>
      </c>
      <c r="F15" s="50">
        <v>0</v>
      </c>
    </row>
    <row r="16" spans="3:6" x14ac:dyDescent="0.25">
      <c r="C16" s="45" t="str">
        <f>D16&amp;"-"&amp;E16</f>
        <v>Moderado-PAPEL</v>
      </c>
      <c r="D16" t="s">
        <v>17</v>
      </c>
      <c r="E16" s="41" t="s">
        <v>24</v>
      </c>
      <c r="F16" s="43">
        <v>0.32</v>
      </c>
    </row>
    <row r="17" spans="3:6" x14ac:dyDescent="0.25">
      <c r="C17" t="str">
        <f t="shared" ref="C17:C27" si="1">D17&amp;"-"&amp;E17</f>
        <v>Moderado-TIJOLO</v>
      </c>
      <c r="D17" t="s">
        <v>17</v>
      </c>
      <c r="E17" s="41" t="s">
        <v>25</v>
      </c>
      <c r="F17" s="43">
        <v>0.35</v>
      </c>
    </row>
    <row r="18" spans="3:6" x14ac:dyDescent="0.25">
      <c r="C18" t="str">
        <f t="shared" si="1"/>
        <v>Moderado-HIBRIDOS</v>
      </c>
      <c r="D18" t="s">
        <v>17</v>
      </c>
      <c r="E18" s="41" t="s">
        <v>26</v>
      </c>
      <c r="F18" s="43">
        <v>0.08</v>
      </c>
    </row>
    <row r="19" spans="3:6" x14ac:dyDescent="0.25">
      <c r="C19" t="str">
        <f t="shared" si="1"/>
        <v>Moderado-FOFs</v>
      </c>
      <c r="D19" t="s">
        <v>17</v>
      </c>
      <c r="E19" s="41" t="s">
        <v>27</v>
      </c>
      <c r="F19" s="43">
        <v>0.05</v>
      </c>
    </row>
    <row r="20" spans="3:6" x14ac:dyDescent="0.25">
      <c r="C20" t="str">
        <f t="shared" si="1"/>
        <v>Moderado-DESENVOLVIMENTO</v>
      </c>
      <c r="D20" t="s">
        <v>17</v>
      </c>
      <c r="E20" s="41" t="s">
        <v>28</v>
      </c>
      <c r="F20" s="43">
        <v>0.1</v>
      </c>
    </row>
    <row r="21" spans="3:6" ht="15.75" thickBot="1" x14ac:dyDescent="0.3">
      <c r="C21" s="46" t="str">
        <f t="shared" si="1"/>
        <v>Moderado-HOTELARIAS</v>
      </c>
      <c r="D21" s="46" t="s">
        <v>17</v>
      </c>
      <c r="E21" s="47" t="s">
        <v>29</v>
      </c>
      <c r="F21" s="50">
        <v>0.1</v>
      </c>
    </row>
    <row r="22" spans="3:6" x14ac:dyDescent="0.25">
      <c r="C22" s="48" t="str">
        <f t="shared" si="1"/>
        <v>Agressivo-PAPEL</v>
      </c>
      <c r="D22" s="48" t="s">
        <v>16</v>
      </c>
      <c r="E22" s="49" t="s">
        <v>24</v>
      </c>
      <c r="F22" s="51">
        <v>0.5</v>
      </c>
    </row>
    <row r="23" spans="3:6" x14ac:dyDescent="0.25">
      <c r="C23" t="str">
        <f t="shared" si="1"/>
        <v>Agressivo-TIJOLO</v>
      </c>
      <c r="D23" t="s">
        <v>16</v>
      </c>
      <c r="E23" s="41" t="s">
        <v>25</v>
      </c>
      <c r="F23" s="43">
        <v>0.1</v>
      </c>
    </row>
    <row r="24" spans="3:6" x14ac:dyDescent="0.25">
      <c r="C24" t="str">
        <f t="shared" si="1"/>
        <v>Agressivo-HIBRIDOS</v>
      </c>
      <c r="D24" t="s">
        <v>16</v>
      </c>
      <c r="E24" s="41" t="s">
        <v>26</v>
      </c>
      <c r="F24" s="43">
        <v>0.05</v>
      </c>
    </row>
    <row r="25" spans="3:6" x14ac:dyDescent="0.25">
      <c r="C25" t="str">
        <f t="shared" si="1"/>
        <v>Agressivo-FOFs</v>
      </c>
      <c r="D25" t="s">
        <v>16</v>
      </c>
      <c r="E25" s="41" t="s">
        <v>27</v>
      </c>
      <c r="F25" s="43">
        <v>0.05</v>
      </c>
    </row>
    <row r="26" spans="3:6" x14ac:dyDescent="0.25">
      <c r="C26" t="str">
        <f t="shared" si="1"/>
        <v>Agressivo-DESENVOLVIMENTO</v>
      </c>
      <c r="D26" t="s">
        <v>16</v>
      </c>
      <c r="E26" s="41" t="s">
        <v>28</v>
      </c>
      <c r="F26" s="43">
        <v>0.2</v>
      </c>
    </row>
    <row r="27" spans="3:6" x14ac:dyDescent="0.25">
      <c r="C27" t="str">
        <f t="shared" si="1"/>
        <v>Agressivo-HOTELARIAS</v>
      </c>
      <c r="D27" t="s">
        <v>16</v>
      </c>
      <c r="E27" s="41" t="s">
        <v>29</v>
      </c>
      <c r="F27" s="43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TULIO SANTOS</dc:creator>
  <cp:lastModifiedBy>TULIO SANTOS</cp:lastModifiedBy>
  <dcterms:created xsi:type="dcterms:W3CDTF">2025-06-03T23:04:49Z</dcterms:created>
  <dcterms:modified xsi:type="dcterms:W3CDTF">2025-06-10T22:42:58Z</dcterms:modified>
</cp:coreProperties>
</file>