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s8679_hallam_shu_ac_uk/Documents/SHU/Teaching/REM(A)/Tutorials/Tutorial_24/"/>
    </mc:Choice>
  </mc:AlternateContent>
  <xr:revisionPtr revIDLastSave="0" documentId="8_{C558D49C-5475-704C-B73B-83F893C6F828}" xr6:coauthVersionLast="47" xr6:coauthVersionMax="47" xr10:uidLastSave="{00000000-0000-0000-0000-000000000000}"/>
  <bookViews>
    <workbookView xWindow="0" yWindow="0" windowWidth="28800" windowHeight="18000" xr2:uid="{C65019B1-1E88-D54A-BE12-8C5A3ECDA8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B31" i="1"/>
  <c r="C31" i="1"/>
  <c r="B32" i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E42" i="1"/>
  <c r="E25" i="1"/>
  <c r="G33" i="1" s="1"/>
  <c r="G16" i="1"/>
  <c r="G17" i="1"/>
  <c r="G18" i="1"/>
  <c r="G19" i="1"/>
  <c r="G20" i="1"/>
  <c r="G21" i="1"/>
  <c r="G22" i="1"/>
  <c r="G23" i="1"/>
  <c r="G24" i="1"/>
  <c r="G15" i="1"/>
  <c r="C15" i="1"/>
  <c r="G37" i="1" l="1"/>
  <c r="G34" i="1"/>
  <c r="B16" i="1"/>
  <c r="D15" i="1"/>
  <c r="G35" i="1"/>
  <c r="G36" i="1"/>
  <c r="G31" i="1"/>
  <c r="G39" i="1"/>
  <c r="G32" i="1"/>
  <c r="G40" i="1"/>
  <c r="G38" i="1"/>
  <c r="D30" i="1"/>
  <c r="F15" i="1" l="1"/>
  <c r="C16" i="1"/>
  <c r="B17" i="1" s="1"/>
  <c r="D31" i="1"/>
  <c r="C17" i="1" l="1"/>
  <c r="B18" i="1" s="1"/>
  <c r="D16" i="1"/>
  <c r="F31" i="1"/>
  <c r="D32" i="1"/>
  <c r="D17" i="1" l="1"/>
  <c r="F17" i="1" s="1"/>
  <c r="F16" i="1"/>
  <c r="C18" i="1"/>
  <c r="B19" i="1" s="1"/>
  <c r="F32" i="1"/>
  <c r="D33" i="1"/>
  <c r="C19" i="1" l="1"/>
  <c r="B20" i="1" s="1"/>
  <c r="D19" i="1"/>
  <c r="D18" i="1"/>
  <c r="F33" i="1"/>
  <c r="D34" i="1"/>
  <c r="F18" i="1" l="1"/>
  <c r="F19" i="1"/>
  <c r="C20" i="1"/>
  <c r="B21" i="1" s="1"/>
  <c r="D20" i="1"/>
  <c r="F34" i="1"/>
  <c r="D35" i="1"/>
  <c r="F20" i="1" l="1"/>
  <c r="C21" i="1"/>
  <c r="B22" i="1" s="1"/>
  <c r="D21" i="1"/>
  <c r="F35" i="1"/>
  <c r="D36" i="1"/>
  <c r="F21" i="1" l="1"/>
  <c r="C22" i="1"/>
  <c r="B23" i="1" s="1"/>
  <c r="D22" i="1"/>
  <c r="F36" i="1"/>
  <c r="D37" i="1"/>
  <c r="F22" i="1" l="1"/>
  <c r="C23" i="1"/>
  <c r="B24" i="1" s="1"/>
  <c r="D23" i="1"/>
  <c r="F37" i="1"/>
  <c r="D38" i="1"/>
  <c r="F23" i="1" l="1"/>
  <c r="C24" i="1"/>
  <c r="D24" i="1"/>
  <c r="F38" i="1"/>
  <c r="D39" i="1"/>
  <c r="F24" i="1" l="1"/>
  <c r="F25" i="1" s="1"/>
  <c r="M14" i="1" s="1"/>
  <c r="H24" i="1" s="1"/>
  <c r="I24" i="1" s="1"/>
  <c r="J24" i="1" s="1"/>
  <c r="D40" i="1"/>
  <c r="H39" i="1"/>
  <c r="I39" i="1" s="1"/>
  <c r="J39" i="1" s="1"/>
  <c r="F39" i="1"/>
  <c r="D41" i="1"/>
  <c r="H15" i="1" l="1"/>
  <c r="I15" i="1" s="1"/>
  <c r="J15" i="1" s="1"/>
  <c r="H31" i="1"/>
  <c r="I31" i="1" s="1"/>
  <c r="J31" i="1" s="1"/>
  <c r="H17" i="1"/>
  <c r="I17" i="1" s="1"/>
  <c r="J17" i="1" s="1"/>
  <c r="H16" i="1"/>
  <c r="I16" i="1" s="1"/>
  <c r="J16" i="1" s="1"/>
  <c r="H32" i="1"/>
  <c r="I32" i="1" s="1"/>
  <c r="J32" i="1" s="1"/>
  <c r="H33" i="1"/>
  <c r="I33" i="1" s="1"/>
  <c r="J33" i="1" s="1"/>
  <c r="H18" i="1"/>
  <c r="I18" i="1" s="1"/>
  <c r="J18" i="1" s="1"/>
  <c r="H19" i="1"/>
  <c r="I19" i="1" s="1"/>
  <c r="J19" i="1" s="1"/>
  <c r="H34" i="1"/>
  <c r="I34" i="1" s="1"/>
  <c r="J34" i="1" s="1"/>
  <c r="H20" i="1"/>
  <c r="I20" i="1" s="1"/>
  <c r="J20" i="1" s="1"/>
  <c r="H35" i="1"/>
  <c r="I35" i="1" s="1"/>
  <c r="J35" i="1" s="1"/>
  <c r="H36" i="1"/>
  <c r="I36" i="1" s="1"/>
  <c r="J36" i="1" s="1"/>
  <c r="H21" i="1"/>
  <c r="I21" i="1" s="1"/>
  <c r="J21" i="1" s="1"/>
  <c r="H22" i="1"/>
  <c r="I22" i="1" s="1"/>
  <c r="J22" i="1" s="1"/>
  <c r="H37" i="1"/>
  <c r="I37" i="1" s="1"/>
  <c r="J37" i="1" s="1"/>
  <c r="H23" i="1"/>
  <c r="I23" i="1" s="1"/>
  <c r="J23" i="1" s="1"/>
  <c r="H38" i="1"/>
  <c r="I38" i="1" s="1"/>
  <c r="J38" i="1" s="1"/>
  <c r="H40" i="1"/>
  <c r="I40" i="1" s="1"/>
  <c r="J40" i="1" s="1"/>
  <c r="F40" i="1"/>
  <c r="F42" i="1" s="1"/>
  <c r="J42" i="1" l="1"/>
  <c r="J25" i="1"/>
  <c r="M17" i="1" s="1"/>
</calcChain>
</file>

<file path=xl/sharedStrings.xml><?xml version="1.0" encoding="utf-8"?>
<sst xmlns="http://schemas.openxmlformats.org/spreadsheetml/2006/main" count="60" uniqueCount="27">
  <si>
    <t>Freq. f</t>
  </si>
  <si>
    <t>150 ≤ L &lt; 200</t>
  </si>
  <si>
    <t>200 ≤ L &lt; 250</t>
  </si>
  <si>
    <t>250 ≤ L &lt; 300</t>
  </si>
  <si>
    <t>300 ≤ L &lt; 350</t>
  </si>
  <si>
    <t>350 ≤ L &lt; 400</t>
  </si>
  <si>
    <t>400 ≤ L &lt; 450</t>
  </si>
  <si>
    <t>450 ≤ L &lt; 500</t>
  </si>
  <si>
    <t>550 ≤ L &lt; 600</t>
  </si>
  <si>
    <t>500 ≤ L &lt; 550</t>
  </si>
  <si>
    <t>600 ≤ L &lt; 650</t>
  </si>
  <si>
    <t>Lifetime, L (hours)</t>
  </si>
  <si>
    <t>f</t>
  </si>
  <si>
    <t>cumulative freq.</t>
  </si>
  <si>
    <t>L_lower</t>
  </si>
  <si>
    <t>L_upper</t>
  </si>
  <si>
    <t>L_mid</t>
  </si>
  <si>
    <t>f * L_mid</t>
  </si>
  <si>
    <t>(L-Lbar)^2</t>
  </si>
  <si>
    <t>f*(L-Lbar)^2</t>
  </si>
  <si>
    <t>100 ≤ L &lt; 150</t>
  </si>
  <si>
    <t>650 ≤ L &lt; 700</t>
  </si>
  <si>
    <t>mean</t>
  </si>
  <si>
    <t>median</t>
  </si>
  <si>
    <t>mode</t>
  </si>
  <si>
    <t>SD</t>
  </si>
  <si>
    <t>(L-Lbar)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</si>
</sst>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0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Frequency polygon detailing lifetime of light bulbs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Sheet1!$D$30:$D$41</c:f>
              <c:numCache>
                <c:formatCode>General</c:formatCode>
                <c:ptCount val="12"/>
                <c:pt idx="0">
                  <c:v>125</c:v>
                </c:pt>
                <c:pt idx="1">
                  <c:v>175</c:v>
                </c:pt>
                <c:pt idx="2">
                  <c:v>225</c:v>
                </c:pt>
                <c:pt idx="3">
                  <c:v>275</c:v>
                </c:pt>
                <c:pt idx="4">
                  <c:v>325</c:v>
                </c:pt>
                <c:pt idx="5">
                  <c:v>375</c:v>
                </c:pt>
                <c:pt idx="6">
                  <c:v>425</c:v>
                </c:pt>
                <c:pt idx="7">
                  <c:v>475</c:v>
                </c:pt>
                <c:pt idx="8">
                  <c:v>525</c:v>
                </c:pt>
                <c:pt idx="9">
                  <c:v>575</c:v>
                </c:pt>
                <c:pt idx="10">
                  <c:v>625</c:v>
                </c:pt>
                <c:pt idx="11">
                  <c:v>675</c:v>
                </c:pt>
              </c:numCache>
            </c:numRef>
          </c:xVal>
          <c:yVal>
            <c:numRef>
              <c:f>Sheet1!$E$30:$E$41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C-2148-8EB0-941EEE48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05903"/>
        <c:axId val="1254216959"/>
      </c:scatterChart>
      <c:valAx>
        <c:axId val="5782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16959"/>
        <c:crosses val="autoZero"/>
        <c:crossBetween val="midCat"/>
      </c:valAx>
      <c:valAx>
        <c:axId val="12542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18</xdr:row>
      <xdr:rowOff>101600</xdr:rowOff>
    </xdr:from>
    <xdr:to>
      <xdr:col>13</xdr:col>
      <xdr:colOff>660400</xdr:colOff>
      <xdr:row>22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09FE89-661F-CF40-8992-5DFE7FC151E8}"/>
            </a:ext>
          </a:extLst>
        </xdr:cNvPr>
        <xdr:cNvSpPr txBox="1"/>
      </xdr:nvSpPr>
      <xdr:spPr>
        <a:xfrm>
          <a:off x="9220200" y="3822700"/>
          <a:ext cx="2895600" cy="74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median value is the</a:t>
          </a:r>
          <a:r>
            <a:rPr lang="en-GB" sz="1100" baseline="0"/>
            <a:t> (88+1)/2 th value, i.e. 44.5th value lies in the 350 ≤ L &lt; 400 group.</a:t>
          </a:r>
          <a:endParaRPr lang="en-GB" sz="1100"/>
        </a:p>
      </xdr:txBody>
    </xdr:sp>
    <xdr:clientData/>
  </xdr:twoCellAnchor>
  <xdr:twoCellAnchor>
    <xdr:from>
      <xdr:col>10</xdr:col>
      <xdr:colOff>495300</xdr:colOff>
      <xdr:row>28</xdr:row>
      <xdr:rowOff>76200</xdr:rowOff>
    </xdr:from>
    <xdr:to>
      <xdr:col>15</xdr:col>
      <xdr:colOff>736600</xdr:colOff>
      <xdr:row>32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6449DC-24FF-DB47-98F2-A33032725219}"/>
            </a:ext>
          </a:extLst>
        </xdr:cNvPr>
        <xdr:cNvSpPr txBox="1"/>
      </xdr:nvSpPr>
      <xdr:spPr>
        <a:xfrm>
          <a:off x="9398000" y="5867400"/>
          <a:ext cx="4445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To plot a frequency polygon,</a:t>
          </a:r>
          <a:r>
            <a:rPr lang="en-GB" sz="1100" baseline="0"/>
            <a:t> we should add a row of data at the beginning and end of the data set so that the curve forms a closed shape with the horizontal axis.</a:t>
          </a:r>
          <a:endParaRPr lang="en-GB" sz="1100"/>
        </a:p>
      </xdr:txBody>
    </xdr:sp>
    <xdr:clientData/>
  </xdr:twoCellAnchor>
  <xdr:twoCellAnchor>
    <xdr:from>
      <xdr:col>10</xdr:col>
      <xdr:colOff>273050</xdr:colOff>
      <xdr:row>34</xdr:row>
      <xdr:rowOff>57150</xdr:rowOff>
    </xdr:from>
    <xdr:to>
      <xdr:col>20</xdr:col>
      <xdr:colOff>317500</xdr:colOff>
      <xdr:row>54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38889-07F7-52C7-D5CD-61278CC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771769</xdr:colOff>
      <xdr:row>44</xdr:row>
      <xdr:rowOff>68384</xdr:rowOff>
    </xdr:from>
    <xdr:to>
      <xdr:col>10</xdr:col>
      <xdr:colOff>244230</xdr:colOff>
      <xdr:row>56</xdr:row>
      <xdr:rowOff>175845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A9C40F-E869-8245-A0C1-64223663FFA8}"/>
            </a:ext>
          </a:extLst>
        </xdr:cNvPr>
        <xdr:cNvSpPr txBox="1"/>
      </xdr:nvSpPr>
      <xdr:spPr>
        <a:xfrm>
          <a:off x="3595077" y="9202615"/>
          <a:ext cx="5578230" cy="2569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mean and standard</a:t>
          </a:r>
          <a:r>
            <a:rPr lang="en-GB" sz="1100" baseline="0"/>
            <a:t> deviation tell us that we expect most of the data to lie between 392.05 ± 121.52, that is 270.53 ≤ L ≤ 513.57. In fact 67% of data lies between the mean ± one standard deviation, so be aware that some (approx. 23%) will lie outside of this range.</a:t>
          </a:r>
        </a:p>
        <a:p>
          <a:endParaRPr lang="en-GB" sz="1100" baseline="0"/>
        </a:p>
        <a:p>
          <a:r>
            <a:rPr lang="en-GB" sz="1100" baseline="0"/>
            <a:t>It is difficult to comment as we don't have any other data to compare to, but given the standard deviation and a possible range of 500 hours, it could be argued that the lifetime of these bulbs is inconsistent, i.e. a bulb could last as little at 150 hours or as much as 650 hours. The frequency polygon is nearly symmetric (50% of the data lies in the range 150 ≤ L &lt; 400, i.e. a range of 250 hours and 50% lies in the range 400 ≤ L &lt; 650, i.e. a range of 250 hours). However, the data is widely spread. An n-shaped curve that had a higher maximum point and lower spread would represent a more consistent batch of data.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A450-16D7-6E44-BCA4-F5B210824ABA}">
  <dimension ref="A1:M42"/>
  <sheetViews>
    <sheetView tabSelected="1" zoomScale="130" zoomScaleNormal="130" workbookViewId="0">
      <selection activeCell="G15" sqref="G15:G19"/>
    </sheetView>
  </sheetViews>
  <sheetFormatPr baseColWidth="10" defaultRowHeight="16" x14ac:dyDescent="0.2"/>
  <cols>
    <col min="1" max="1" width="16.5" bestFit="1" customWidth="1"/>
    <col min="2" max="2" width="9.6640625" customWidth="1"/>
    <col min="7" max="7" width="14.5" bestFit="1" customWidth="1"/>
    <col min="8" max="8" width="10.83203125" customWidth="1"/>
    <col min="10" max="10" width="11.1640625" bestFit="1" customWidth="1"/>
    <col min="13" max="13" width="11.83203125" bestFit="1" customWidth="1"/>
  </cols>
  <sheetData>
    <row r="1" spans="1:13" ht="17" thickBot="1" x14ac:dyDescent="0.25">
      <c r="A1" s="1" t="s">
        <v>11</v>
      </c>
      <c r="B1" s="2" t="s">
        <v>0</v>
      </c>
    </row>
    <row r="2" spans="1:13" x14ac:dyDescent="0.2">
      <c r="A2" s="3" t="s">
        <v>1</v>
      </c>
      <c r="B2" s="4">
        <v>5</v>
      </c>
    </row>
    <row r="3" spans="1:13" x14ac:dyDescent="0.2">
      <c r="A3" s="5" t="s">
        <v>2</v>
      </c>
      <c r="B3" s="6">
        <v>7</v>
      </c>
    </row>
    <row r="4" spans="1:13" x14ac:dyDescent="0.2">
      <c r="A4" s="5" t="s">
        <v>3</v>
      </c>
      <c r="B4" s="6">
        <v>10</v>
      </c>
    </row>
    <row r="5" spans="1:13" x14ac:dyDescent="0.2">
      <c r="A5" s="5" t="s">
        <v>4</v>
      </c>
      <c r="B5" s="6">
        <v>12</v>
      </c>
    </row>
    <row r="6" spans="1:13" x14ac:dyDescent="0.2">
      <c r="A6" s="5" t="s">
        <v>5</v>
      </c>
      <c r="B6" s="6">
        <v>14</v>
      </c>
    </row>
    <row r="7" spans="1:13" x14ac:dyDescent="0.2">
      <c r="A7" s="5" t="s">
        <v>6</v>
      </c>
      <c r="B7" s="6">
        <v>11</v>
      </c>
    </row>
    <row r="8" spans="1:13" x14ac:dyDescent="0.2">
      <c r="A8" s="5" t="s">
        <v>7</v>
      </c>
      <c r="B8" s="6">
        <v>10</v>
      </c>
    </row>
    <row r="9" spans="1:13" x14ac:dyDescent="0.2">
      <c r="A9" s="5" t="s">
        <v>9</v>
      </c>
      <c r="B9" s="6">
        <v>8</v>
      </c>
    </row>
    <row r="10" spans="1:13" x14ac:dyDescent="0.2">
      <c r="A10" s="5" t="s">
        <v>8</v>
      </c>
      <c r="B10" s="6">
        <v>7</v>
      </c>
    </row>
    <row r="11" spans="1:13" ht="17" thickBot="1" x14ac:dyDescent="0.25">
      <c r="A11" s="7" t="s">
        <v>10</v>
      </c>
      <c r="B11" s="8">
        <v>4</v>
      </c>
    </row>
    <row r="13" spans="1:13" ht="17" thickBot="1" x14ac:dyDescent="0.25"/>
    <row r="14" spans="1:13" ht="17" thickBot="1" x14ac:dyDescent="0.25">
      <c r="A14" s="1" t="s">
        <v>11</v>
      </c>
      <c r="B14" s="10" t="s">
        <v>14</v>
      </c>
      <c r="C14" s="10" t="s">
        <v>15</v>
      </c>
      <c r="D14" s="10" t="s">
        <v>16</v>
      </c>
      <c r="E14" s="10" t="s">
        <v>12</v>
      </c>
      <c r="F14" s="10" t="s">
        <v>17</v>
      </c>
      <c r="G14" s="10" t="s">
        <v>13</v>
      </c>
      <c r="H14" s="10" t="s">
        <v>26</v>
      </c>
      <c r="I14" s="10" t="s">
        <v>18</v>
      </c>
      <c r="J14" s="2" t="s">
        <v>19</v>
      </c>
      <c r="L14" s="11" t="s">
        <v>22</v>
      </c>
      <c r="M14" s="12">
        <f>ROUND(F25/E25,2)</f>
        <v>392.05</v>
      </c>
    </row>
    <row r="15" spans="1:13" x14ac:dyDescent="0.2">
      <c r="A15" s="3" t="s">
        <v>1</v>
      </c>
      <c r="B15" s="20">
        <v>150</v>
      </c>
      <c r="C15" s="20">
        <f t="shared" ref="C15:C24" si="0">B15+50</f>
        <v>200</v>
      </c>
      <c r="D15" s="20">
        <f t="shared" ref="D15:D24" si="1">(B15+C15)/2</f>
        <v>175</v>
      </c>
      <c r="E15" s="20">
        <v>5</v>
      </c>
      <c r="F15" s="20">
        <f>E15*D15</f>
        <v>875</v>
      </c>
      <c r="G15" s="20">
        <f>SUM($E$15:E15)</f>
        <v>5</v>
      </c>
      <c r="H15" s="20">
        <f>D15-$M$14</f>
        <v>-217.05</v>
      </c>
      <c r="I15" s="20">
        <f>H15^2</f>
        <v>47110.702500000007</v>
      </c>
      <c r="J15" s="4">
        <f>E15*I15</f>
        <v>235553.51250000004</v>
      </c>
      <c r="L15" s="13" t="s">
        <v>23</v>
      </c>
      <c r="M15" s="14" t="s">
        <v>5</v>
      </c>
    </row>
    <row r="16" spans="1:13" x14ac:dyDescent="0.2">
      <c r="A16" s="5" t="s">
        <v>2</v>
      </c>
      <c r="B16" s="9">
        <f t="shared" ref="B16:B24" si="2">C15</f>
        <v>200</v>
      </c>
      <c r="C16" s="9">
        <f t="shared" si="0"/>
        <v>250</v>
      </c>
      <c r="D16" s="9">
        <f t="shared" si="1"/>
        <v>225</v>
      </c>
      <c r="E16" s="9">
        <v>7</v>
      </c>
      <c r="F16" s="9">
        <f t="shared" ref="F16:F24" si="3">E16*D16</f>
        <v>1575</v>
      </c>
      <c r="G16" s="9">
        <f>SUM($E$15:E16)</f>
        <v>12</v>
      </c>
      <c r="H16" s="9">
        <f>D16-$M$14</f>
        <v>-167.05</v>
      </c>
      <c r="I16" s="9">
        <f t="shared" ref="I16:I24" si="4">H16^2</f>
        <v>27905.702500000003</v>
      </c>
      <c r="J16" s="6">
        <f t="shared" ref="J16:J24" si="5">E16*I16</f>
        <v>195339.91750000001</v>
      </c>
      <c r="L16" s="13" t="s">
        <v>24</v>
      </c>
      <c r="M16" s="14" t="s">
        <v>5</v>
      </c>
    </row>
    <row r="17" spans="1:13" ht="17" thickBot="1" x14ac:dyDescent="0.25">
      <c r="A17" s="5" t="s">
        <v>3</v>
      </c>
      <c r="B17" s="9">
        <f t="shared" si="2"/>
        <v>250</v>
      </c>
      <c r="C17" s="9">
        <f t="shared" si="0"/>
        <v>300</v>
      </c>
      <c r="D17" s="9">
        <f t="shared" si="1"/>
        <v>275</v>
      </c>
      <c r="E17" s="9">
        <v>10</v>
      </c>
      <c r="F17" s="9">
        <f t="shared" si="3"/>
        <v>2750</v>
      </c>
      <c r="G17" s="9">
        <f>SUM($E$15:E17)</f>
        <v>22</v>
      </c>
      <c r="H17" s="9">
        <f>D17-$M$14</f>
        <v>-117.05000000000001</v>
      </c>
      <c r="I17" s="9">
        <f t="shared" si="4"/>
        <v>13700.702500000003</v>
      </c>
      <c r="J17" s="6">
        <f t="shared" si="5"/>
        <v>137007.02500000002</v>
      </c>
      <c r="L17" s="15" t="s">
        <v>25</v>
      </c>
      <c r="M17" s="16">
        <f>ROUND(SQRT(J25/E25),2)</f>
        <v>121.52</v>
      </c>
    </row>
    <row r="18" spans="1:13" x14ac:dyDescent="0.2">
      <c r="A18" s="5" t="s">
        <v>4</v>
      </c>
      <c r="B18" s="9">
        <f t="shared" si="2"/>
        <v>300</v>
      </c>
      <c r="C18" s="9">
        <f t="shared" si="0"/>
        <v>350</v>
      </c>
      <c r="D18" s="9">
        <f t="shared" si="1"/>
        <v>325</v>
      </c>
      <c r="E18" s="9">
        <v>12</v>
      </c>
      <c r="F18" s="9">
        <f t="shared" si="3"/>
        <v>3900</v>
      </c>
      <c r="G18" s="9">
        <f>SUM($E$15:E18)</f>
        <v>34</v>
      </c>
      <c r="H18" s="9">
        <f>D18-$M$14</f>
        <v>-67.050000000000011</v>
      </c>
      <c r="I18" s="9">
        <f t="shared" si="4"/>
        <v>4495.7025000000012</v>
      </c>
      <c r="J18" s="6">
        <f t="shared" si="5"/>
        <v>53948.430000000015</v>
      </c>
    </row>
    <row r="19" spans="1:13" x14ac:dyDescent="0.2">
      <c r="A19" s="5" t="s">
        <v>5</v>
      </c>
      <c r="B19" s="9">
        <f t="shared" si="2"/>
        <v>350</v>
      </c>
      <c r="C19" s="9">
        <f t="shared" si="0"/>
        <v>400</v>
      </c>
      <c r="D19" s="9">
        <f t="shared" si="1"/>
        <v>375</v>
      </c>
      <c r="E19" s="9">
        <v>14</v>
      </c>
      <c r="F19" s="9">
        <f t="shared" si="3"/>
        <v>5250</v>
      </c>
      <c r="G19" s="9">
        <f>SUM($E$15:E19)</f>
        <v>48</v>
      </c>
      <c r="H19" s="9">
        <f>D19-$M$14</f>
        <v>-17.050000000000011</v>
      </c>
      <c r="I19" s="9">
        <f t="shared" si="4"/>
        <v>290.70250000000038</v>
      </c>
      <c r="J19" s="6">
        <f t="shared" si="5"/>
        <v>4069.8350000000055</v>
      </c>
    </row>
    <row r="20" spans="1:13" x14ac:dyDescent="0.2">
      <c r="A20" s="5" t="s">
        <v>6</v>
      </c>
      <c r="B20" s="9">
        <f t="shared" si="2"/>
        <v>400</v>
      </c>
      <c r="C20" s="9">
        <f t="shared" si="0"/>
        <v>450</v>
      </c>
      <c r="D20" s="9">
        <f t="shared" si="1"/>
        <v>425</v>
      </c>
      <c r="E20" s="9">
        <v>11</v>
      </c>
      <c r="F20" s="9">
        <f t="shared" si="3"/>
        <v>4675</v>
      </c>
      <c r="G20" s="9">
        <f>SUM($E$15:E20)</f>
        <v>59</v>
      </c>
      <c r="H20" s="9">
        <f>D20-$M$14</f>
        <v>32.949999999999989</v>
      </c>
      <c r="I20" s="9">
        <f t="shared" si="4"/>
        <v>1085.7024999999992</v>
      </c>
      <c r="J20" s="6">
        <f t="shared" si="5"/>
        <v>11942.727499999992</v>
      </c>
    </row>
    <row r="21" spans="1:13" x14ac:dyDescent="0.2">
      <c r="A21" s="5" t="s">
        <v>7</v>
      </c>
      <c r="B21" s="9">
        <f t="shared" si="2"/>
        <v>450</v>
      </c>
      <c r="C21" s="9">
        <f t="shared" si="0"/>
        <v>500</v>
      </c>
      <c r="D21" s="9">
        <f t="shared" si="1"/>
        <v>475</v>
      </c>
      <c r="E21" s="9">
        <v>10</v>
      </c>
      <c r="F21" s="9">
        <f t="shared" si="3"/>
        <v>4750</v>
      </c>
      <c r="G21" s="9">
        <f>SUM($E$15:E21)</f>
        <v>69</v>
      </c>
      <c r="H21" s="9">
        <f>D21-$M$14</f>
        <v>82.949999999999989</v>
      </c>
      <c r="I21" s="9">
        <f t="shared" si="4"/>
        <v>6880.7024999999985</v>
      </c>
      <c r="J21" s="6">
        <f t="shared" si="5"/>
        <v>68807.02499999998</v>
      </c>
    </row>
    <row r="22" spans="1:13" x14ac:dyDescent="0.2">
      <c r="A22" s="5" t="s">
        <v>9</v>
      </c>
      <c r="B22" s="9">
        <f t="shared" si="2"/>
        <v>500</v>
      </c>
      <c r="C22" s="9">
        <f t="shared" si="0"/>
        <v>550</v>
      </c>
      <c r="D22" s="9">
        <f t="shared" si="1"/>
        <v>525</v>
      </c>
      <c r="E22" s="9">
        <v>8</v>
      </c>
      <c r="F22" s="9">
        <f t="shared" si="3"/>
        <v>4200</v>
      </c>
      <c r="G22" s="9">
        <f>SUM($E$15:E22)</f>
        <v>77</v>
      </c>
      <c r="H22" s="9">
        <f>D22-$M$14</f>
        <v>132.94999999999999</v>
      </c>
      <c r="I22" s="9">
        <f t="shared" si="4"/>
        <v>17675.702499999996</v>
      </c>
      <c r="J22" s="6">
        <f t="shared" si="5"/>
        <v>141405.61999999997</v>
      </c>
    </row>
    <row r="23" spans="1:13" x14ac:dyDescent="0.2">
      <c r="A23" s="5" t="s">
        <v>8</v>
      </c>
      <c r="B23" s="9">
        <f t="shared" si="2"/>
        <v>550</v>
      </c>
      <c r="C23" s="9">
        <f t="shared" si="0"/>
        <v>600</v>
      </c>
      <c r="D23" s="9">
        <f t="shared" si="1"/>
        <v>575</v>
      </c>
      <c r="E23" s="9">
        <v>7</v>
      </c>
      <c r="F23" s="9">
        <f t="shared" si="3"/>
        <v>4025</v>
      </c>
      <c r="G23" s="9">
        <f>SUM($E$15:E23)</f>
        <v>84</v>
      </c>
      <c r="H23" s="9">
        <f>D23-$M$14</f>
        <v>182.95</v>
      </c>
      <c r="I23" s="9">
        <f t="shared" si="4"/>
        <v>33470.702499999999</v>
      </c>
      <c r="J23" s="6">
        <f t="shared" si="5"/>
        <v>234294.91749999998</v>
      </c>
    </row>
    <row r="24" spans="1:13" ht="17" thickBot="1" x14ac:dyDescent="0.25">
      <c r="A24" s="7" t="s">
        <v>10</v>
      </c>
      <c r="B24" s="17">
        <f t="shared" si="2"/>
        <v>600</v>
      </c>
      <c r="C24" s="17">
        <f t="shared" si="0"/>
        <v>650</v>
      </c>
      <c r="D24" s="17">
        <f t="shared" si="1"/>
        <v>625</v>
      </c>
      <c r="E24" s="17">
        <v>4</v>
      </c>
      <c r="F24" s="17">
        <f t="shared" si="3"/>
        <v>2500</v>
      </c>
      <c r="G24" s="17">
        <f>SUM($E$15:E24)</f>
        <v>88</v>
      </c>
      <c r="H24" s="17">
        <f>D24-$M$14</f>
        <v>232.95</v>
      </c>
      <c r="I24" s="17">
        <f t="shared" si="4"/>
        <v>54265.702499999992</v>
      </c>
      <c r="J24" s="8">
        <f t="shared" si="5"/>
        <v>217062.80999999997</v>
      </c>
    </row>
    <row r="25" spans="1:13" ht="17" thickBot="1" x14ac:dyDescent="0.25">
      <c r="E25" s="21">
        <f>SUM(E15:E24)</f>
        <v>88</v>
      </c>
      <c r="F25" s="21">
        <f>SUM(F15:F24)</f>
        <v>34500</v>
      </c>
      <c r="J25" s="21">
        <f>SUM(J15:J24)</f>
        <v>1299431.8200000003</v>
      </c>
    </row>
    <row r="28" spans="1:13" ht="17" thickBot="1" x14ac:dyDescent="0.25"/>
    <row r="29" spans="1:13" ht="17" thickBot="1" x14ac:dyDescent="0.25">
      <c r="A29" s="1" t="s">
        <v>11</v>
      </c>
      <c r="B29" s="10" t="s">
        <v>14</v>
      </c>
      <c r="C29" s="10" t="s">
        <v>15</v>
      </c>
      <c r="D29" s="10" t="s">
        <v>16</v>
      </c>
      <c r="E29" s="10" t="s">
        <v>12</v>
      </c>
      <c r="F29" s="10" t="s">
        <v>17</v>
      </c>
      <c r="G29" s="10" t="s">
        <v>13</v>
      </c>
      <c r="H29" s="10" t="s">
        <v>26</v>
      </c>
      <c r="I29" s="10" t="s">
        <v>18</v>
      </c>
      <c r="J29" s="2" t="s">
        <v>19</v>
      </c>
    </row>
    <row r="30" spans="1:13" x14ac:dyDescent="0.2">
      <c r="A30" s="3" t="s">
        <v>20</v>
      </c>
      <c r="B30" s="20">
        <v>100</v>
      </c>
      <c r="C30" s="20">
        <f>B30+50</f>
        <v>150</v>
      </c>
      <c r="D30" s="20">
        <f>(B30+C30)/2</f>
        <v>125</v>
      </c>
      <c r="E30" s="20">
        <v>0</v>
      </c>
      <c r="F30" s="20"/>
      <c r="G30" s="20"/>
      <c r="H30" s="20"/>
      <c r="I30" s="20"/>
      <c r="J30" s="4"/>
    </row>
    <row r="31" spans="1:13" x14ac:dyDescent="0.2">
      <c r="A31" s="5" t="s">
        <v>1</v>
      </c>
      <c r="B31" s="9">
        <f>C30</f>
        <v>150</v>
      </c>
      <c r="C31" s="9">
        <f t="shared" ref="C31:C41" si="6">B31+50</f>
        <v>200</v>
      </c>
      <c r="D31" s="9">
        <f t="shared" ref="D31:D41" si="7">(B31+C31)/2</f>
        <v>175</v>
      </c>
      <c r="E31" s="9">
        <v>5</v>
      </c>
      <c r="F31" s="9">
        <f>E31*D31</f>
        <v>875</v>
      </c>
      <c r="G31" s="9">
        <f>SUM($E$15:E31)</f>
        <v>181</v>
      </c>
      <c r="H31" s="9">
        <f>D31-$M$14</f>
        <v>-217.05</v>
      </c>
      <c r="I31" s="9">
        <f>H31^2</f>
        <v>47110.702500000007</v>
      </c>
      <c r="J31" s="6">
        <f>E31*I31</f>
        <v>235553.51250000004</v>
      </c>
    </row>
    <row r="32" spans="1:13" x14ac:dyDescent="0.2">
      <c r="A32" s="5" t="s">
        <v>2</v>
      </c>
      <c r="B32" s="9">
        <f t="shared" ref="B32:B41" si="8">C31</f>
        <v>200</v>
      </c>
      <c r="C32" s="9">
        <f t="shared" si="6"/>
        <v>250</v>
      </c>
      <c r="D32" s="9">
        <f t="shared" si="7"/>
        <v>225</v>
      </c>
      <c r="E32" s="9">
        <v>7</v>
      </c>
      <c r="F32" s="9">
        <f t="shared" ref="F32:F40" si="9">E32*D32</f>
        <v>1575</v>
      </c>
      <c r="G32" s="9">
        <f>SUM($E$15:E32)</f>
        <v>188</v>
      </c>
      <c r="H32" s="9">
        <f>D32-$M$14</f>
        <v>-167.05</v>
      </c>
      <c r="I32" s="9">
        <f t="shared" ref="I32:I40" si="10">H32^2</f>
        <v>27905.702500000003</v>
      </c>
      <c r="J32" s="6">
        <f t="shared" ref="J32:J40" si="11">E32*I32</f>
        <v>195339.91750000001</v>
      </c>
    </row>
    <row r="33" spans="1:10" x14ac:dyDescent="0.2">
      <c r="A33" s="5" t="s">
        <v>3</v>
      </c>
      <c r="B33" s="9">
        <f t="shared" si="8"/>
        <v>250</v>
      </c>
      <c r="C33" s="9">
        <f t="shared" si="6"/>
        <v>300</v>
      </c>
      <c r="D33" s="9">
        <f t="shared" si="7"/>
        <v>275</v>
      </c>
      <c r="E33" s="9">
        <v>10</v>
      </c>
      <c r="F33" s="9">
        <f t="shared" si="9"/>
        <v>2750</v>
      </c>
      <c r="G33" s="9">
        <f>SUM($E$15:E33)</f>
        <v>198</v>
      </c>
      <c r="H33" s="9">
        <f>D33-$M$14</f>
        <v>-117.05000000000001</v>
      </c>
      <c r="I33" s="9">
        <f t="shared" si="10"/>
        <v>13700.702500000003</v>
      </c>
      <c r="J33" s="6">
        <f t="shared" si="11"/>
        <v>137007.02500000002</v>
      </c>
    </row>
    <row r="34" spans="1:10" x14ac:dyDescent="0.2">
      <c r="A34" s="5" t="s">
        <v>4</v>
      </c>
      <c r="B34" s="9">
        <f t="shared" si="8"/>
        <v>300</v>
      </c>
      <c r="C34" s="9">
        <f t="shared" si="6"/>
        <v>350</v>
      </c>
      <c r="D34" s="9">
        <f t="shared" si="7"/>
        <v>325</v>
      </c>
      <c r="E34" s="9">
        <v>12</v>
      </c>
      <c r="F34" s="9">
        <f t="shared" si="9"/>
        <v>3900</v>
      </c>
      <c r="G34" s="9">
        <f>SUM($E$15:E34)</f>
        <v>210</v>
      </c>
      <c r="H34" s="9">
        <f>D34-$M$14</f>
        <v>-67.050000000000011</v>
      </c>
      <c r="I34" s="9">
        <f t="shared" si="10"/>
        <v>4495.7025000000012</v>
      </c>
      <c r="J34" s="6">
        <f t="shared" si="11"/>
        <v>53948.430000000015</v>
      </c>
    </row>
    <row r="35" spans="1:10" x14ac:dyDescent="0.2">
      <c r="A35" s="5" t="s">
        <v>5</v>
      </c>
      <c r="B35" s="9">
        <f t="shared" si="8"/>
        <v>350</v>
      </c>
      <c r="C35" s="9">
        <f t="shared" si="6"/>
        <v>400</v>
      </c>
      <c r="D35" s="9">
        <f t="shared" si="7"/>
        <v>375</v>
      </c>
      <c r="E35" s="9">
        <v>14</v>
      </c>
      <c r="F35" s="9">
        <f t="shared" si="9"/>
        <v>5250</v>
      </c>
      <c r="G35" s="9">
        <f>SUM($E$15:E35)</f>
        <v>224</v>
      </c>
      <c r="H35" s="9">
        <f>D35-$M$14</f>
        <v>-17.050000000000011</v>
      </c>
      <c r="I35" s="9">
        <f t="shared" si="10"/>
        <v>290.70250000000038</v>
      </c>
      <c r="J35" s="6">
        <f t="shared" si="11"/>
        <v>4069.8350000000055</v>
      </c>
    </row>
    <row r="36" spans="1:10" x14ac:dyDescent="0.2">
      <c r="A36" s="5" t="s">
        <v>6</v>
      </c>
      <c r="B36" s="9">
        <f t="shared" si="8"/>
        <v>400</v>
      </c>
      <c r="C36" s="9">
        <f t="shared" si="6"/>
        <v>450</v>
      </c>
      <c r="D36" s="9">
        <f t="shared" si="7"/>
        <v>425</v>
      </c>
      <c r="E36" s="9">
        <v>11</v>
      </c>
      <c r="F36" s="9">
        <f t="shared" si="9"/>
        <v>4675</v>
      </c>
      <c r="G36" s="9">
        <f>SUM($E$15:E36)</f>
        <v>235</v>
      </c>
      <c r="H36" s="9">
        <f>D36-$M$14</f>
        <v>32.949999999999989</v>
      </c>
      <c r="I36" s="9">
        <f t="shared" si="10"/>
        <v>1085.7024999999992</v>
      </c>
      <c r="J36" s="6">
        <f t="shared" si="11"/>
        <v>11942.727499999992</v>
      </c>
    </row>
    <row r="37" spans="1:10" x14ac:dyDescent="0.2">
      <c r="A37" s="5" t="s">
        <v>7</v>
      </c>
      <c r="B37" s="9">
        <f t="shared" si="8"/>
        <v>450</v>
      </c>
      <c r="C37" s="9">
        <f t="shared" si="6"/>
        <v>500</v>
      </c>
      <c r="D37" s="9">
        <f t="shared" si="7"/>
        <v>475</v>
      </c>
      <c r="E37" s="9">
        <v>10</v>
      </c>
      <c r="F37" s="9">
        <f t="shared" si="9"/>
        <v>4750</v>
      </c>
      <c r="G37" s="9">
        <f>SUM($E$15:E37)</f>
        <v>245</v>
      </c>
      <c r="H37" s="9">
        <f>D37-$M$14</f>
        <v>82.949999999999989</v>
      </c>
      <c r="I37" s="9">
        <f t="shared" si="10"/>
        <v>6880.7024999999985</v>
      </c>
      <c r="J37" s="6">
        <f t="shared" si="11"/>
        <v>68807.02499999998</v>
      </c>
    </row>
    <row r="38" spans="1:10" x14ac:dyDescent="0.2">
      <c r="A38" s="5" t="s">
        <v>9</v>
      </c>
      <c r="B38" s="9">
        <f t="shared" si="8"/>
        <v>500</v>
      </c>
      <c r="C38" s="9">
        <f t="shared" si="6"/>
        <v>550</v>
      </c>
      <c r="D38" s="9">
        <f t="shared" si="7"/>
        <v>525</v>
      </c>
      <c r="E38" s="9">
        <v>8</v>
      </c>
      <c r="F38" s="9">
        <f t="shared" si="9"/>
        <v>4200</v>
      </c>
      <c r="G38" s="9">
        <f>SUM($E$15:E38)</f>
        <v>253</v>
      </c>
      <c r="H38" s="9">
        <f>D38-$M$14</f>
        <v>132.94999999999999</v>
      </c>
      <c r="I38" s="9">
        <f t="shared" si="10"/>
        <v>17675.702499999996</v>
      </c>
      <c r="J38" s="6">
        <f t="shared" si="11"/>
        <v>141405.61999999997</v>
      </c>
    </row>
    <row r="39" spans="1:10" x14ac:dyDescent="0.2">
      <c r="A39" s="5" t="s">
        <v>8</v>
      </c>
      <c r="B39" s="9">
        <f t="shared" si="8"/>
        <v>550</v>
      </c>
      <c r="C39" s="9">
        <f t="shared" si="6"/>
        <v>600</v>
      </c>
      <c r="D39" s="9">
        <f t="shared" si="7"/>
        <v>575</v>
      </c>
      <c r="E39" s="9">
        <v>7</v>
      </c>
      <c r="F39" s="9">
        <f t="shared" si="9"/>
        <v>4025</v>
      </c>
      <c r="G39" s="9">
        <f>SUM($E$15:E39)</f>
        <v>260</v>
      </c>
      <c r="H39" s="9">
        <f>D39-$M$14</f>
        <v>182.95</v>
      </c>
      <c r="I39" s="9">
        <f t="shared" si="10"/>
        <v>33470.702499999999</v>
      </c>
      <c r="J39" s="6">
        <f t="shared" si="11"/>
        <v>234294.91749999998</v>
      </c>
    </row>
    <row r="40" spans="1:10" x14ac:dyDescent="0.2">
      <c r="A40" s="5" t="s">
        <v>10</v>
      </c>
      <c r="B40" s="9">
        <f t="shared" si="8"/>
        <v>600</v>
      </c>
      <c r="C40" s="9">
        <f t="shared" si="6"/>
        <v>650</v>
      </c>
      <c r="D40" s="9">
        <f t="shared" si="7"/>
        <v>625</v>
      </c>
      <c r="E40" s="9">
        <v>4</v>
      </c>
      <c r="F40" s="9">
        <f t="shared" si="9"/>
        <v>2500</v>
      </c>
      <c r="G40" s="9">
        <f>SUM($E$15:E40)</f>
        <v>264</v>
      </c>
      <c r="H40" s="9">
        <f>D40-$M$14</f>
        <v>232.95</v>
      </c>
      <c r="I40" s="9">
        <f t="shared" si="10"/>
        <v>54265.702499999992</v>
      </c>
      <c r="J40" s="6">
        <f t="shared" si="11"/>
        <v>217062.80999999997</v>
      </c>
    </row>
    <row r="41" spans="1:10" ht="17" thickBot="1" x14ac:dyDescent="0.25">
      <c r="A41" s="7" t="s">
        <v>21</v>
      </c>
      <c r="B41" s="17">
        <f t="shared" si="8"/>
        <v>650</v>
      </c>
      <c r="C41" s="17">
        <f t="shared" si="6"/>
        <v>700</v>
      </c>
      <c r="D41" s="17">
        <f t="shared" si="7"/>
        <v>675</v>
      </c>
      <c r="E41" s="18">
        <v>0</v>
      </c>
      <c r="F41" s="17"/>
      <c r="G41" s="17"/>
      <c r="H41" s="17"/>
      <c r="I41" s="17"/>
      <c r="J41" s="8"/>
    </row>
    <row r="42" spans="1:10" ht="17" thickBot="1" x14ac:dyDescent="0.25">
      <c r="E42" s="19">
        <f>SUM(E31:E40)</f>
        <v>88</v>
      </c>
      <c r="F42" s="19">
        <f>SUM(F31:F40)</f>
        <v>34500</v>
      </c>
      <c r="J42" s="19">
        <f>SUM(J31:J40)</f>
        <v>1299431.8200000003</v>
      </c>
    </row>
  </sheetData>
  <pageMargins left="0.7" right="0.7" top="0.75" bottom="0.75" header="0.3" footer="0.3"/>
  <ignoredErrors>
    <ignoredError sqref="E25 G16:G24 E4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Shukie, Alexandra</cp:lastModifiedBy>
  <dcterms:created xsi:type="dcterms:W3CDTF">2022-11-29T19:54:24Z</dcterms:created>
  <dcterms:modified xsi:type="dcterms:W3CDTF">2022-11-29T20:40:52Z</dcterms:modified>
</cp:coreProperties>
</file>