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OrigSched" sheetId="1" r:id="rId4"/>
    <sheet state="visible" name="2 OrigSchedwithEV" sheetId="2" r:id="rId5"/>
    <sheet state="visible" name="2 OrigSched of EV only" sheetId="3" r:id="rId6"/>
    <sheet state="visible" name="3 OrigSchedwithEVPVESS" sheetId="4" r:id="rId7"/>
    <sheet state="visible" name="3 Orig Sched of PV and ESS only" sheetId="5" r:id="rId8"/>
    <sheet state="visible" name="4 BPSOSched with EV, PV, ESS" sheetId="6" r:id="rId9"/>
    <sheet state="visible" name="4BPSO of EV, PV, ESS only" sheetId="7" r:id="rId10"/>
    <sheet state="visible" name="4 No. of Invalid Schedules" sheetId="8" r:id="rId11"/>
    <sheet state="visible" name="LoadProfile per Commitment" sheetId="9" r:id="rId12"/>
    <sheet state="visible" name="CityWideResults" sheetId="10" r:id="rId13"/>
  </sheets>
  <definedNames/>
  <calcPr/>
  <extLst>
    <ext uri="GoogleSheetsCustomDataVersion1">
      <go:sheetsCustomData xmlns:go="http://customooxmlschemas.google.com/" r:id="rId14" roundtripDataSignature="AMtx7mhFq3bIYvhwmTu6aPl3vcOTDVD6P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2">
      <text>
        <t xml:space="preserve">======
ID#AAAAZUDbFfA
    (2022-05-16 04:14:05)
Record Household's Cost. Submit Average</t>
      </text>
    </comment>
  </commentList>
  <extLst>
    <ext uri="GoogleSheetsCustomDataVersion1">
      <go:sheetsCustomData xmlns:go="http://customooxmlschemas.google.com/" r:id="rId1" roundtripDataSignature="AMtx7mg4BBv6+IjMQO7XGhwvwBCQ5R1rY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2">
      <text>
        <t xml:space="preserve">======
ID#AAAAZUDbFfQ
    (2022-05-16 04:14:05)
Record Household's Cost. Submit Average</t>
      </text>
    </comment>
  </commentList>
  <extLst>
    <ext uri="GoogleSheetsCustomDataVersion1">
      <go:sheetsCustomData xmlns:go="http://customooxmlschemas.google.com/" r:id="rId1" roundtripDataSignature="AMtx7mhhBh+eTEyH90zQpsyBuP3QWmDz6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2">
      <text>
        <t xml:space="preserve">======
ID#AAAAZUDbFfI
    (2022-05-16 04:14:05)
Record Household's Cost. Submit Average</t>
      </text>
    </comment>
  </commentList>
  <extLst>
    <ext uri="GoogleSheetsCustomDataVersion1">
      <go:sheetsCustomData xmlns:go="http://customooxmlschemas.google.com/" r:id="rId1" roundtripDataSignature="AMtx7mhp5hqk70ULqnzXGcNgS7f2ruIYt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48">
      <text>
        <t xml:space="preserve">======
ID#AAAAZUDbFfg
    (2022-05-16 04:14:05)
Record Household's Cost. Submit Average</t>
      </text>
    </comment>
    <comment authorId="0" ref="Z2">
      <text>
        <t xml:space="preserve">======
ID#AAAAZUDbFfY
    (2022-05-16 04:14:05)
Record Household's Cost. Submit Average</t>
      </text>
    </comment>
    <comment authorId="0" ref="Z25">
      <text>
        <t xml:space="preserve">======
ID#AAAAZUDbFfU
    (2022-05-16 04:14:05)
Record Household's Cost. Submit Average</t>
      </text>
    </comment>
  </commentList>
  <extLst>
    <ext uri="GoogleSheetsCustomDataVersion1">
      <go:sheetsCustomData xmlns:go="http://customooxmlschemas.google.com/" r:id="rId1" roundtripDataSignature="AMtx7mggqKitM8jJKCRHUuwG8ZMRNdEdF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2">
      <text>
        <t xml:space="preserve">======
ID#AAAAZUDbFfc
    (2022-05-16 04:14:05)
Record Household's Cost. Submit Average</t>
      </text>
    </comment>
    <comment authorId="0" ref="Z25">
      <text>
        <t xml:space="preserve">======
ID#AAAAZUDbFfM
    (2022-05-16 04:14:05)
Record Household's Cost. Submit Average</t>
      </text>
    </comment>
    <comment authorId="0" ref="AA2">
      <text>
        <t xml:space="preserve">======
ID#AAAAZUDbFfE
    (2022-05-16 04:14:05)
Total satisfaction</t>
      </text>
    </comment>
    <comment authorId="0" ref="Z48">
      <text>
        <t xml:space="preserve">======
ID#AAAAZUDbFe8
    (2022-05-16 04:14:05)
Record Household's Cost. Submit Average</t>
      </text>
    </comment>
  </commentList>
  <extLst>
    <ext uri="GoogleSheetsCustomDataVersion1">
      <go:sheetsCustomData xmlns:go="http://customooxmlschemas.google.com/" r:id="rId1" roundtripDataSignature="AMtx7mjnOXEUG+kznFG6+7+8e0G3vIqxYQ=="/>
    </ext>
  </extLst>
</comments>
</file>

<file path=xl/sharedStrings.xml><?xml version="1.0" encoding="utf-8"?>
<sst xmlns="http://schemas.openxmlformats.org/spreadsheetml/2006/main" count="2154" uniqueCount="2075">
  <si>
    <t>Original Schedule [ No EV + No PV + No ESS + No BPSO]</t>
  </si>
  <si>
    <t>userinput</t>
  </si>
  <si>
    <t>Total Cost</t>
  </si>
  <si>
    <t>MW</t>
  </si>
  <si>
    <t>Original Schedule [ With EV + No PV + No ESS + No BPSO]</t>
  </si>
  <si>
    <t>EV Operation Load Profile Only</t>
  </si>
  <si>
    <t>Original Schedule [ With EV + With PV + With ESS + No BPSO]</t>
  </si>
  <si>
    <t>Cost</t>
  </si>
  <si>
    <t>Satisfaction</t>
  </si>
  <si>
    <t>Max</t>
  </si>
  <si>
    <t>Min</t>
  </si>
  <si>
    <t>Ave</t>
  </si>
  <si>
    <t>mW</t>
  </si>
  <si>
    <t>PAR</t>
  </si>
  <si>
    <t>Ave cost</t>
  </si>
  <si>
    <t>PV Original Operation</t>
  </si>
  <si>
    <t>ESS Original Operation</t>
  </si>
  <si>
    <t>Excess (Energy Sold) Original Operation</t>
  </si>
  <si>
    <t>BPSO Scheduler Appliance Only</t>
  </si>
  <si>
    <t>BPSO Scheduler Appliance With EV</t>
  </si>
  <si>
    <t>BPSO Scheduler [With EV, With PV, With ESS, With BPSO obv.] Total Consumption from Utility</t>
  </si>
  <si>
    <t>EV BPSO Operation</t>
  </si>
  <si>
    <t>SUM</t>
  </si>
  <si>
    <t>PV BPSO Operation</t>
  </si>
  <si>
    <t>ESS BPSO Operation</t>
  </si>
  <si>
    <t>Excess (Energy Sold) BPSO Operation</t>
  </si>
  <si>
    <t>UserInput File</t>
  </si>
  <si>
    <t>Total</t>
  </si>
  <si>
    <t>H1</t>
  </si>
  <si>
    <t>H12</t>
  </si>
  <si>
    <t>H13</t>
  </si>
  <si>
    <t>H15</t>
  </si>
  <si>
    <t>H32</t>
  </si>
  <si>
    <t>H69</t>
  </si>
  <si>
    <t>H71</t>
  </si>
  <si>
    <t>H98</t>
  </si>
  <si>
    <t>H101</t>
  </si>
  <si>
    <t>H116</t>
  </si>
  <si>
    <t>H127</t>
  </si>
  <si>
    <t>H157</t>
  </si>
  <si>
    <t>H160</t>
  </si>
  <si>
    <t>H163</t>
  </si>
  <si>
    <t>H168</t>
  </si>
  <si>
    <t>H170</t>
  </si>
  <si>
    <t>H174</t>
  </si>
  <si>
    <t>H200</t>
  </si>
  <si>
    <t>H213</t>
  </si>
  <si>
    <t>H220</t>
  </si>
  <si>
    <t>H237</t>
  </si>
  <si>
    <t>H242</t>
  </si>
  <si>
    <t>H248</t>
  </si>
  <si>
    <t>H251</t>
  </si>
  <si>
    <t>H253</t>
  </si>
  <si>
    <t>H259</t>
  </si>
  <si>
    <t>H263</t>
  </si>
  <si>
    <t>H270</t>
  </si>
  <si>
    <t>H272</t>
  </si>
  <si>
    <t>H273</t>
  </si>
  <si>
    <t>H284</t>
  </si>
  <si>
    <t>H300</t>
  </si>
  <si>
    <t>H301</t>
  </si>
  <si>
    <t>H307</t>
  </si>
  <si>
    <t>H311</t>
  </si>
  <si>
    <t>H319</t>
  </si>
  <si>
    <t>H324</t>
  </si>
  <si>
    <t>H329</t>
  </si>
  <si>
    <t>H339</t>
  </si>
  <si>
    <t>H342</t>
  </si>
  <si>
    <t>H348</t>
  </si>
  <si>
    <t>H357</t>
  </si>
  <si>
    <t>H359</t>
  </si>
  <si>
    <t>H363</t>
  </si>
  <si>
    <t>H367</t>
  </si>
  <si>
    <t>H372</t>
  </si>
  <si>
    <t>H380</t>
  </si>
  <si>
    <t>H391</t>
  </si>
  <si>
    <t>H395</t>
  </si>
  <si>
    <t>H398</t>
  </si>
  <si>
    <t>H412</t>
  </si>
  <si>
    <t>H416</t>
  </si>
  <si>
    <t>H424</t>
  </si>
  <si>
    <t>H427</t>
  </si>
  <si>
    <t>H438</t>
  </si>
  <si>
    <t>H456</t>
  </si>
  <si>
    <t>H457</t>
  </si>
  <si>
    <t>H458</t>
  </si>
  <si>
    <t>H460</t>
  </si>
  <si>
    <t>H464</t>
  </si>
  <si>
    <t>H618</t>
  </si>
  <si>
    <t>H620</t>
  </si>
  <si>
    <t>H621</t>
  </si>
  <si>
    <t>H622</t>
  </si>
  <si>
    <t>H624</t>
  </si>
  <si>
    <t>H634</t>
  </si>
  <si>
    <t>H636</t>
  </si>
  <si>
    <t>H644</t>
  </si>
  <si>
    <t>H651</t>
  </si>
  <si>
    <t>H657</t>
  </si>
  <si>
    <t>H666</t>
  </si>
  <si>
    <t>H681</t>
  </si>
  <si>
    <t>H688</t>
  </si>
  <si>
    <t>H693</t>
  </si>
  <si>
    <t>H711</t>
  </si>
  <si>
    <t>H714</t>
  </si>
  <si>
    <t>H719</t>
  </si>
  <si>
    <t>H723</t>
  </si>
  <si>
    <t>H726</t>
  </si>
  <si>
    <t>H732</t>
  </si>
  <si>
    <t>H735</t>
  </si>
  <si>
    <t>H737</t>
  </si>
  <si>
    <t>H738</t>
  </si>
  <si>
    <t>H742</t>
  </si>
  <si>
    <t>H750</t>
  </si>
  <si>
    <t>H775</t>
  </si>
  <si>
    <t>H785</t>
  </si>
  <si>
    <t>H791</t>
  </si>
  <si>
    <t>H796</t>
  </si>
  <si>
    <t>H798</t>
  </si>
  <si>
    <t>H804</t>
  </si>
  <si>
    <t>H809</t>
  </si>
  <si>
    <t>H814</t>
  </si>
  <si>
    <t>H818</t>
  </si>
  <si>
    <t>H820</t>
  </si>
  <si>
    <t>H821</t>
  </si>
  <si>
    <t>H834</t>
  </si>
  <si>
    <t>H852</t>
  </si>
  <si>
    <t>H856</t>
  </si>
  <si>
    <t>H861</t>
  </si>
  <si>
    <t>H868</t>
  </si>
  <si>
    <t>H872</t>
  </si>
  <si>
    <t>H885</t>
  </si>
  <si>
    <t>H892</t>
  </si>
  <si>
    <t>H894</t>
  </si>
  <si>
    <t>H907</t>
  </si>
  <si>
    <t>H908</t>
  </si>
  <si>
    <t>H912</t>
  </si>
  <si>
    <t>H915</t>
  </si>
  <si>
    <t>H918</t>
  </si>
  <si>
    <t>H925</t>
  </si>
  <si>
    <t>H938</t>
  </si>
  <si>
    <t>H952</t>
  </si>
  <si>
    <t>H967</t>
  </si>
  <si>
    <t>H997</t>
  </si>
  <si>
    <t>H1000</t>
  </si>
  <si>
    <t>H1010</t>
  </si>
  <si>
    <t>H1015</t>
  </si>
  <si>
    <t>H1016</t>
  </si>
  <si>
    <t>H1027</t>
  </si>
  <si>
    <t>H1040</t>
  </si>
  <si>
    <t>H1045</t>
  </si>
  <si>
    <t>H1053</t>
  </si>
  <si>
    <t>H1054</t>
  </si>
  <si>
    <t>H1058</t>
  </si>
  <si>
    <t>H1063</t>
  </si>
  <si>
    <t>H1071</t>
  </si>
  <si>
    <t>H1079</t>
  </si>
  <si>
    <t>H1084</t>
  </si>
  <si>
    <t>H1091</t>
  </si>
  <si>
    <t>H1096</t>
  </si>
  <si>
    <t>H1097</t>
  </si>
  <si>
    <t>H1105</t>
  </si>
  <si>
    <t>H1107</t>
  </si>
  <si>
    <t>H1114</t>
  </si>
  <si>
    <t>H1116</t>
  </si>
  <si>
    <t>H1119</t>
  </si>
  <si>
    <t>H1122</t>
  </si>
  <si>
    <t>H1136</t>
  </si>
  <si>
    <t>H1137</t>
  </si>
  <si>
    <t>H1140</t>
  </si>
  <si>
    <t>H1144</t>
  </si>
  <si>
    <t>H1151</t>
  </si>
  <si>
    <t>H1162</t>
  </si>
  <si>
    <t>H1165</t>
  </si>
  <si>
    <t>H1166</t>
  </si>
  <si>
    <t>H1173</t>
  </si>
  <si>
    <t>H1178</t>
  </si>
  <si>
    <t>H1180</t>
  </si>
  <si>
    <t>H1196</t>
  </si>
  <si>
    <t>H1201</t>
  </si>
  <si>
    <t>H1203</t>
  </si>
  <si>
    <t>H1209</t>
  </si>
  <si>
    <t>H1217</t>
  </si>
  <si>
    <t>H1225</t>
  </si>
  <si>
    <t>H1235</t>
  </si>
  <si>
    <t>H1266</t>
  </si>
  <si>
    <t>H1271</t>
  </si>
  <si>
    <t>H1286</t>
  </si>
  <si>
    <t>H1297</t>
  </si>
  <si>
    <t>H1299</t>
  </si>
  <si>
    <t>H1315</t>
  </si>
  <si>
    <t>H1333</t>
  </si>
  <si>
    <t>H1335</t>
  </si>
  <si>
    <t>H1338</t>
  </si>
  <si>
    <t>H1342</t>
  </si>
  <si>
    <t>H1347</t>
  </si>
  <si>
    <t>H1368</t>
  </si>
  <si>
    <t>H1370</t>
  </si>
  <si>
    <t>H1375</t>
  </si>
  <si>
    <t>H1387</t>
  </si>
  <si>
    <t>H1402</t>
  </si>
  <si>
    <t>H1411</t>
  </si>
  <si>
    <t>H1415</t>
  </si>
  <si>
    <t>H1422</t>
  </si>
  <si>
    <t>H1423</t>
  </si>
  <si>
    <t>H1429</t>
  </si>
  <si>
    <t>H1442</t>
  </si>
  <si>
    <t>H1463</t>
  </si>
  <si>
    <t>H1464</t>
  </si>
  <si>
    <t>H1480</t>
  </si>
  <si>
    <t>H1483</t>
  </si>
  <si>
    <t>H1488</t>
  </si>
  <si>
    <t>H1499</t>
  </si>
  <si>
    <t>H1512</t>
  </si>
  <si>
    <t>H1515</t>
  </si>
  <si>
    <t>H1525</t>
  </si>
  <si>
    <t>H1527</t>
  </si>
  <si>
    <t>H1529</t>
  </si>
  <si>
    <t>H1535</t>
  </si>
  <si>
    <t>H1541</t>
  </si>
  <si>
    <t>H1553</t>
  </si>
  <si>
    <t>H1557</t>
  </si>
  <si>
    <t>H1566</t>
  </si>
  <si>
    <t>H1571</t>
  </si>
  <si>
    <t>H1579</t>
  </si>
  <si>
    <t>H1580</t>
  </si>
  <si>
    <t>H1590</t>
  </si>
  <si>
    <t>H1593</t>
  </si>
  <si>
    <t>H1604</t>
  </si>
  <si>
    <t>H1608</t>
  </si>
  <si>
    <t>H1616</t>
  </si>
  <si>
    <t>H1635</t>
  </si>
  <si>
    <t>H1642</t>
  </si>
  <si>
    <t>H1644</t>
  </si>
  <si>
    <t>H1650</t>
  </si>
  <si>
    <t>H1668</t>
  </si>
  <si>
    <t>H1681</t>
  </si>
  <si>
    <t>H1689</t>
  </si>
  <si>
    <t>H1698</t>
  </si>
  <si>
    <t>H1699</t>
  </si>
  <si>
    <t>H1707</t>
  </si>
  <si>
    <t>H1715</t>
  </si>
  <si>
    <t>H1719</t>
  </si>
  <si>
    <t>H1724</t>
  </si>
  <si>
    <t>H1731</t>
  </si>
  <si>
    <t>H1734</t>
  </si>
  <si>
    <t>H1738</t>
  </si>
  <si>
    <t>H1744</t>
  </si>
  <si>
    <t>H1747</t>
  </si>
  <si>
    <t>H1754</t>
  </si>
  <si>
    <t>H1775</t>
  </si>
  <si>
    <t>H1778</t>
  </si>
  <si>
    <t>H1781</t>
  </si>
  <si>
    <t>H1783</t>
  </si>
  <si>
    <t>H1784</t>
  </si>
  <si>
    <t>H1787</t>
  </si>
  <si>
    <t>H1794</t>
  </si>
  <si>
    <t>H1800</t>
  </si>
  <si>
    <t>H1812</t>
  </si>
  <si>
    <t>H1814</t>
  </si>
  <si>
    <t>H1815</t>
  </si>
  <si>
    <t>H1831</t>
  </si>
  <si>
    <t>H1854</t>
  </si>
  <si>
    <t>H1860</t>
  </si>
  <si>
    <t>H1869</t>
  </si>
  <si>
    <t>H1872</t>
  </si>
  <si>
    <t>H1874</t>
  </si>
  <si>
    <t>H1882</t>
  </si>
  <si>
    <t>H1888</t>
  </si>
  <si>
    <t>H1889</t>
  </si>
  <si>
    <t>H1904</t>
  </si>
  <si>
    <t>H1911</t>
  </si>
  <si>
    <t>H1912</t>
  </si>
  <si>
    <t>H1913</t>
  </si>
  <si>
    <t>H1916</t>
  </si>
  <si>
    <t>H1921</t>
  </si>
  <si>
    <t>H1936</t>
  </si>
  <si>
    <t>H1939</t>
  </si>
  <si>
    <t>H1940</t>
  </si>
  <si>
    <t>H1944</t>
  </si>
  <si>
    <t>H1949</t>
  </si>
  <si>
    <t>H1959</t>
  </si>
  <si>
    <t>H1960</t>
  </si>
  <si>
    <t>H1977</t>
  </si>
  <si>
    <t>H1979</t>
  </si>
  <si>
    <t>H1985</t>
  </si>
  <si>
    <t>H1986</t>
  </si>
  <si>
    <t>H1988</t>
  </si>
  <si>
    <t>H1996</t>
  </si>
  <si>
    <t>H2000</t>
  </si>
  <si>
    <t>H2003</t>
  </si>
  <si>
    <t>H2004</t>
  </si>
  <si>
    <t>H2007</t>
  </si>
  <si>
    <t>H2010</t>
  </si>
  <si>
    <t>H2013</t>
  </si>
  <si>
    <t>H2015</t>
  </si>
  <si>
    <t>H2017</t>
  </si>
  <si>
    <t>H2023</t>
  </si>
  <si>
    <t>H2028</t>
  </si>
  <si>
    <t>H2045</t>
  </si>
  <si>
    <t>H2048</t>
  </si>
  <si>
    <t>H2051</t>
  </si>
  <si>
    <t>H2059</t>
  </si>
  <si>
    <t>H2061</t>
  </si>
  <si>
    <t>H2068</t>
  </si>
  <si>
    <t>H2069</t>
  </si>
  <si>
    <t>H2086</t>
  </si>
  <si>
    <t>H2089</t>
  </si>
  <si>
    <t>H2091</t>
  </si>
  <si>
    <t>H2103</t>
  </si>
  <si>
    <t>H2109</t>
  </si>
  <si>
    <t>H2120</t>
  </si>
  <si>
    <t>H2121</t>
  </si>
  <si>
    <t>H2124</t>
  </si>
  <si>
    <t>H2129</t>
  </si>
  <si>
    <t>H2131</t>
  </si>
  <si>
    <t>H2136</t>
  </si>
  <si>
    <t>H2140</t>
  </si>
  <si>
    <t>H2145</t>
  </si>
  <si>
    <t>H2153</t>
  </si>
  <si>
    <t>H2168</t>
  </si>
  <si>
    <t>H2170</t>
  </si>
  <si>
    <t>H2177</t>
  </si>
  <si>
    <t>H2182</t>
  </si>
  <si>
    <t>H2184</t>
  </si>
  <si>
    <t>H2185</t>
  </si>
  <si>
    <t>H2201</t>
  </si>
  <si>
    <t>H2210</t>
  </si>
  <si>
    <t>H2213</t>
  </si>
  <si>
    <t>H2223</t>
  </si>
  <si>
    <t>H2247</t>
  </si>
  <si>
    <t>H2248</t>
  </si>
  <si>
    <t>H2259</t>
  </si>
  <si>
    <t>H2275</t>
  </si>
  <si>
    <t>H2282</t>
  </si>
  <si>
    <t>H2284</t>
  </si>
  <si>
    <t>H2286</t>
  </si>
  <si>
    <t>H2300</t>
  </si>
  <si>
    <t>H2301</t>
  </si>
  <si>
    <t>H2304</t>
  </si>
  <si>
    <t>H2312</t>
  </si>
  <si>
    <t>H2328</t>
  </si>
  <si>
    <t>H2357</t>
  </si>
  <si>
    <t>H2361</t>
  </si>
  <si>
    <t>H2362</t>
  </si>
  <si>
    <t>H2363</t>
  </si>
  <si>
    <t>H2365</t>
  </si>
  <si>
    <t>H2367</t>
  </si>
  <si>
    <t>H2370</t>
  </si>
  <si>
    <t>H2377</t>
  </si>
  <si>
    <t>H2388</t>
  </si>
  <si>
    <t>H2394</t>
  </si>
  <si>
    <t>H2396</t>
  </si>
  <si>
    <t>H2422</t>
  </si>
  <si>
    <t>H2428</t>
  </si>
  <si>
    <t>H2435</t>
  </si>
  <si>
    <t>H2459</t>
  </si>
  <si>
    <t>H2462</t>
  </si>
  <si>
    <t>H2468</t>
  </si>
  <si>
    <t>H2476</t>
  </si>
  <si>
    <t>H2478</t>
  </si>
  <si>
    <t>H2480</t>
  </si>
  <si>
    <t>H2487</t>
  </si>
  <si>
    <t>H2488</t>
  </si>
  <si>
    <t>H2489</t>
  </si>
  <si>
    <t>H2496</t>
  </si>
  <si>
    <t>H2501</t>
  </si>
  <si>
    <t>H2508</t>
  </si>
  <si>
    <t>H2521</t>
  </si>
  <si>
    <t>H2525</t>
  </si>
  <si>
    <t>H2532</t>
  </si>
  <si>
    <t>H2542</t>
  </si>
  <si>
    <t>H2545</t>
  </si>
  <si>
    <t>H2552</t>
  </si>
  <si>
    <t>H2555</t>
  </si>
  <si>
    <t>H2580</t>
  </si>
  <si>
    <t>H2611</t>
  </si>
  <si>
    <t>H2616</t>
  </si>
  <si>
    <t>H2626</t>
  </si>
  <si>
    <t>H2628</t>
  </si>
  <si>
    <t>H2632</t>
  </si>
  <si>
    <t>H2650</t>
  </si>
  <si>
    <t>H2659</t>
  </si>
  <si>
    <t>H2663</t>
  </si>
  <si>
    <t>H2665</t>
  </si>
  <si>
    <t>H2666</t>
  </si>
  <si>
    <t>H2667</t>
  </si>
  <si>
    <t>H2668</t>
  </si>
  <si>
    <t>H2670</t>
  </si>
  <si>
    <t>H2675</t>
  </si>
  <si>
    <t>H2677</t>
  </si>
  <si>
    <t>H2685</t>
  </si>
  <si>
    <t>H2695</t>
  </si>
  <si>
    <t>H2698</t>
  </si>
  <si>
    <t>H2705</t>
  </si>
  <si>
    <t>H2714</t>
  </si>
  <si>
    <t>H2720</t>
  </si>
  <si>
    <t>H2726</t>
  </si>
  <si>
    <t>H2727</t>
  </si>
  <si>
    <t>H2751</t>
  </si>
  <si>
    <t>H2756</t>
  </si>
  <si>
    <t>H2776</t>
  </si>
  <si>
    <t>H2781</t>
  </si>
  <si>
    <t>H2806</t>
  </si>
  <si>
    <t>H2814</t>
  </si>
  <si>
    <t>H2819</t>
  </si>
  <si>
    <t>H2830</t>
  </si>
  <si>
    <t>H2847</t>
  </si>
  <si>
    <t>H2851</t>
  </si>
  <si>
    <t>H2864</t>
  </si>
  <si>
    <t>H2868</t>
  </si>
  <si>
    <t>H2881</t>
  </si>
  <si>
    <t>H2897</t>
  </si>
  <si>
    <t>H2902</t>
  </si>
  <si>
    <t>H2903</t>
  </si>
  <si>
    <t>H2909</t>
  </si>
  <si>
    <t>H2910</t>
  </si>
  <si>
    <t>H2919</t>
  </si>
  <si>
    <t>H2929</t>
  </si>
  <si>
    <t>H2935</t>
  </si>
  <si>
    <t>H2937</t>
  </si>
  <si>
    <t>H2941</t>
  </si>
  <si>
    <t>H2964</t>
  </si>
  <si>
    <t>H2974</t>
  </si>
  <si>
    <t>H2982</t>
  </si>
  <si>
    <t>H2986</t>
  </si>
  <si>
    <t>H2998</t>
  </si>
  <si>
    <t>H3000</t>
  </si>
  <si>
    <t>H3009</t>
  </si>
  <si>
    <t>H3014</t>
  </si>
  <si>
    <t>H3025</t>
  </si>
  <si>
    <t>H3037</t>
  </si>
  <si>
    <t>H3042</t>
  </si>
  <si>
    <t>H3044</t>
  </si>
  <si>
    <t>H3055</t>
  </si>
  <si>
    <t>H3059</t>
  </si>
  <si>
    <t>H3070</t>
  </si>
  <si>
    <t>H3080</t>
  </si>
  <si>
    <t>H3083</t>
  </si>
  <si>
    <t>H3086</t>
  </si>
  <si>
    <t>H3088</t>
  </si>
  <si>
    <t>H3096</t>
  </si>
  <si>
    <t>H3098</t>
  </si>
  <si>
    <t>H3099</t>
  </si>
  <si>
    <t>H3111</t>
  </si>
  <si>
    <t>H3112</t>
  </si>
  <si>
    <t>H3119</t>
  </si>
  <si>
    <t>H3129</t>
  </si>
  <si>
    <t>H3148</t>
  </si>
  <si>
    <t>H3150</t>
  </si>
  <si>
    <t>H3151</t>
  </si>
  <si>
    <t>H3163</t>
  </si>
  <si>
    <t>H3171</t>
  </si>
  <si>
    <t>H3173</t>
  </si>
  <si>
    <t>H3184</t>
  </si>
  <si>
    <t>H3188</t>
  </si>
  <si>
    <t>H3192</t>
  </si>
  <si>
    <t>H3194</t>
  </si>
  <si>
    <t>H3195</t>
  </si>
  <si>
    <t>H3202</t>
  </si>
  <si>
    <t>H3207</t>
  </si>
  <si>
    <t>H3214</t>
  </si>
  <si>
    <t>H3220</t>
  </si>
  <si>
    <t>H3222</t>
  </si>
  <si>
    <t>H3226</t>
  </si>
  <si>
    <t>H3241</t>
  </si>
  <si>
    <t>H3252</t>
  </si>
  <si>
    <t>H3253</t>
  </si>
  <si>
    <t>H3254</t>
  </si>
  <si>
    <t>H3255</t>
  </si>
  <si>
    <t>H3266</t>
  </si>
  <si>
    <t>H3286</t>
  </si>
  <si>
    <t>H3291</t>
  </si>
  <si>
    <t>H3305</t>
  </si>
  <si>
    <t>H3324</t>
  </si>
  <si>
    <t>H3333</t>
  </si>
  <si>
    <t>H3334</t>
  </si>
  <si>
    <t>H3338</t>
  </si>
  <si>
    <t>H3339</t>
  </si>
  <si>
    <t>H3342</t>
  </si>
  <si>
    <t>H3351</t>
  </si>
  <si>
    <t>H3352</t>
  </si>
  <si>
    <t>H3354</t>
  </si>
  <si>
    <t>H3357</t>
  </si>
  <si>
    <t>H3376</t>
  </si>
  <si>
    <t>H3380</t>
  </si>
  <si>
    <t>H3389</t>
  </si>
  <si>
    <t>H3391</t>
  </si>
  <si>
    <t>H3393</t>
  </si>
  <si>
    <t>H3398</t>
  </si>
  <si>
    <t>H3399</t>
  </si>
  <si>
    <t>H3401</t>
  </si>
  <si>
    <t>H3410</t>
  </si>
  <si>
    <t>H3412</t>
  </si>
  <si>
    <t>H3416</t>
  </si>
  <si>
    <t>H3427</t>
  </si>
  <si>
    <t>H3428</t>
  </si>
  <si>
    <t>H3429</t>
  </si>
  <si>
    <t>H3431</t>
  </si>
  <si>
    <t>H3432</t>
  </si>
  <si>
    <t>H3434</t>
  </si>
  <si>
    <t>H3441</t>
  </si>
  <si>
    <t>H3446</t>
  </si>
  <si>
    <t>H3449</t>
  </si>
  <si>
    <t>H3452</t>
  </si>
  <si>
    <t>H3453</t>
  </si>
  <si>
    <t>H3454</t>
  </si>
  <si>
    <t>H3457</t>
  </si>
  <si>
    <t>H3463</t>
  </si>
  <si>
    <t>H3468</t>
  </si>
  <si>
    <t>H3473</t>
  </si>
  <si>
    <t>H3474</t>
  </si>
  <si>
    <t>H3479</t>
  </si>
  <si>
    <t>H3480</t>
  </si>
  <si>
    <t>H3481</t>
  </si>
  <si>
    <t>H3496</t>
  </si>
  <si>
    <t>H3508</t>
  </si>
  <si>
    <t>H3512</t>
  </si>
  <si>
    <t>H3533</t>
  </si>
  <si>
    <t>H3549</t>
  </si>
  <si>
    <t>H3553</t>
  </si>
  <si>
    <t>H3561</t>
  </si>
  <si>
    <t>H3563</t>
  </si>
  <si>
    <t>H3570</t>
  </si>
  <si>
    <t>H3571</t>
  </si>
  <si>
    <t>H3572</t>
  </si>
  <si>
    <t>H3590</t>
  </si>
  <si>
    <t>H3593</t>
  </si>
  <si>
    <t>H3595</t>
  </si>
  <si>
    <t>H3596</t>
  </si>
  <si>
    <t>H3602</t>
  </si>
  <si>
    <t>H3620</t>
  </si>
  <si>
    <t>H3623</t>
  </si>
  <si>
    <t>H3632</t>
  </si>
  <si>
    <t>H3637</t>
  </si>
  <si>
    <t>H3639</t>
  </si>
  <si>
    <t>H3646</t>
  </si>
  <si>
    <t>H3648</t>
  </si>
  <si>
    <t>H3664</t>
  </si>
  <si>
    <t>H3680</t>
  </si>
  <si>
    <t>H3685</t>
  </si>
  <si>
    <t>H3700</t>
  </si>
  <si>
    <t>H3745</t>
  </si>
  <si>
    <t>H3757</t>
  </si>
  <si>
    <t>H3758</t>
  </si>
  <si>
    <t>H3766</t>
  </si>
  <si>
    <t>H3767</t>
  </si>
  <si>
    <t>H3779</t>
  </si>
  <si>
    <t>H3783</t>
  </si>
  <si>
    <t>H3785</t>
  </si>
  <si>
    <t>H3795</t>
  </si>
  <si>
    <t>H3813</t>
  </si>
  <si>
    <t>H3818</t>
  </si>
  <si>
    <t>H3819</t>
  </si>
  <si>
    <t>H3845</t>
  </si>
  <si>
    <t>H3847</t>
  </si>
  <si>
    <t>H3852</t>
  </si>
  <si>
    <t>H3863</t>
  </si>
  <si>
    <t>H3874</t>
  </si>
  <si>
    <t>H3880</t>
  </si>
  <si>
    <t>H3886</t>
  </si>
  <si>
    <t>H3894</t>
  </si>
  <si>
    <t>H3898</t>
  </si>
  <si>
    <t>H3904</t>
  </si>
  <si>
    <t>H3908</t>
  </si>
  <si>
    <t>H3911</t>
  </si>
  <si>
    <t>H3919</t>
  </si>
  <si>
    <t>H3920</t>
  </si>
  <si>
    <t>H3936</t>
  </si>
  <si>
    <t>H3946</t>
  </si>
  <si>
    <t>H3951</t>
  </si>
  <si>
    <t>H3952</t>
  </si>
  <si>
    <t>H3959</t>
  </si>
  <si>
    <t>H3964</t>
  </si>
  <si>
    <t>H3968</t>
  </si>
  <si>
    <t>H3972</t>
  </si>
  <si>
    <t>H3997</t>
  </si>
  <si>
    <t>H4001</t>
  </si>
  <si>
    <t>H4004</t>
  </si>
  <si>
    <t>H4005</t>
  </si>
  <si>
    <t>H4008</t>
  </si>
  <si>
    <t>H4009</t>
  </si>
  <si>
    <t>H4024</t>
  </si>
  <si>
    <t>H4028</t>
  </si>
  <si>
    <t>H4041</t>
  </si>
  <si>
    <t>H4045</t>
  </si>
  <si>
    <t>H4075</t>
  </si>
  <si>
    <t>H4078</t>
  </si>
  <si>
    <t>H4090</t>
  </si>
  <si>
    <t>H4111</t>
  </si>
  <si>
    <t>H4114</t>
  </si>
  <si>
    <t>H4115</t>
  </si>
  <si>
    <t>H4120</t>
  </si>
  <si>
    <t>H4136</t>
  </si>
  <si>
    <t>H4142</t>
  </si>
  <si>
    <t>H4148</t>
  </si>
  <si>
    <t>H4177</t>
  </si>
  <si>
    <t>H4178</t>
  </si>
  <si>
    <t>H4182</t>
  </si>
  <si>
    <t>H4186</t>
  </si>
  <si>
    <t>H4190</t>
  </si>
  <si>
    <t>H4201</t>
  </si>
  <si>
    <t>H4222</t>
  </si>
  <si>
    <t>H4226</t>
  </si>
  <si>
    <t>H4228</t>
  </si>
  <si>
    <t>H4229</t>
  </si>
  <si>
    <t>H4237</t>
  </si>
  <si>
    <t>H4245</t>
  </si>
  <si>
    <t>H4247</t>
  </si>
  <si>
    <t>H4250</t>
  </si>
  <si>
    <t>H4275</t>
  </si>
  <si>
    <t>H4284</t>
  </si>
  <si>
    <t>H4302</t>
  </si>
  <si>
    <t>H4304</t>
  </si>
  <si>
    <t>H4339</t>
  </si>
  <si>
    <t>H4352</t>
  </si>
  <si>
    <t>H4362</t>
  </si>
  <si>
    <t>H4368</t>
  </si>
  <si>
    <t>H4372</t>
  </si>
  <si>
    <t>H4377</t>
  </si>
  <si>
    <t>H4395</t>
  </si>
  <si>
    <t>H4400</t>
  </si>
  <si>
    <t>H4404</t>
  </si>
  <si>
    <t>H4406</t>
  </si>
  <si>
    <t>H4427</t>
  </si>
  <si>
    <t>H4428</t>
  </si>
  <si>
    <t>H4429</t>
  </si>
  <si>
    <t>H4430</t>
  </si>
  <si>
    <t>H4444</t>
  </si>
  <si>
    <t>H4449</t>
  </si>
  <si>
    <t>H4457</t>
  </si>
  <si>
    <t>H4462</t>
  </si>
  <si>
    <t>H4479</t>
  </si>
  <si>
    <t>H4484</t>
  </si>
  <si>
    <t>H4495</t>
  </si>
  <si>
    <t>H4497</t>
  </si>
  <si>
    <t>H4500</t>
  </si>
  <si>
    <t>H4513</t>
  </si>
  <si>
    <t>H4524</t>
  </si>
  <si>
    <t>H4531</t>
  </si>
  <si>
    <t>H4539</t>
  </si>
  <si>
    <t>H4545</t>
  </si>
  <si>
    <t>H4556</t>
  </si>
  <si>
    <t>H4564</t>
  </si>
  <si>
    <t>H4586</t>
  </si>
  <si>
    <t>H4587</t>
  </si>
  <si>
    <t>H4601</t>
  </si>
  <si>
    <t>H4616</t>
  </si>
  <si>
    <t>H4617</t>
  </si>
  <si>
    <t>H4625</t>
  </si>
  <si>
    <t>H4628</t>
  </si>
  <si>
    <t>H4632</t>
  </si>
  <si>
    <t>H4635</t>
  </si>
  <si>
    <t>H4642</t>
  </si>
  <si>
    <t>H4647</t>
  </si>
  <si>
    <t>H4655</t>
  </si>
  <si>
    <t>H4663</t>
  </si>
  <si>
    <t>H4668</t>
  </si>
  <si>
    <t>H4671</t>
  </si>
  <si>
    <t>H4672</t>
  </si>
  <si>
    <t>H4676</t>
  </si>
  <si>
    <t>H4677</t>
  </si>
  <si>
    <t>H4682</t>
  </si>
  <si>
    <t>H4695</t>
  </si>
  <si>
    <t>H4708</t>
  </si>
  <si>
    <t>H4715</t>
  </si>
  <si>
    <t>H4719</t>
  </si>
  <si>
    <t>H4733</t>
  </si>
  <si>
    <t>H4734</t>
  </si>
  <si>
    <t>H4737</t>
  </si>
  <si>
    <t>H4742</t>
  </si>
  <si>
    <t>H4746</t>
  </si>
  <si>
    <t>H4751</t>
  </si>
  <si>
    <t>H4770</t>
  </si>
  <si>
    <t>H4772</t>
  </si>
  <si>
    <t>H4807</t>
  </si>
  <si>
    <t>H4813</t>
  </si>
  <si>
    <t>H4822</t>
  </si>
  <si>
    <t>H4844</t>
  </si>
  <si>
    <t>H4851</t>
  </si>
  <si>
    <t>H4853</t>
  </si>
  <si>
    <t>H4866</t>
  </si>
  <si>
    <t>H4873</t>
  </si>
  <si>
    <t>H4875</t>
  </si>
  <si>
    <t>H4881</t>
  </si>
  <si>
    <t>H4885</t>
  </si>
  <si>
    <t>H4886</t>
  </si>
  <si>
    <t>H4892</t>
  </si>
  <si>
    <t>H4894</t>
  </si>
  <si>
    <t>H4901</t>
  </si>
  <si>
    <t>H4925</t>
  </si>
  <si>
    <t>H4937</t>
  </si>
  <si>
    <t>H4939</t>
  </si>
  <si>
    <t>H4942</t>
  </si>
  <si>
    <t>H4949</t>
  </si>
  <si>
    <t>H4951</t>
  </si>
  <si>
    <t>H4958</t>
  </si>
  <si>
    <t>H4973</t>
  </si>
  <si>
    <t>H5004</t>
  </si>
  <si>
    <t>H5012</t>
  </si>
  <si>
    <t>H5025</t>
  </si>
  <si>
    <t>H5028</t>
  </si>
  <si>
    <t>H5036</t>
  </si>
  <si>
    <t>H5047</t>
  </si>
  <si>
    <t>H5050</t>
  </si>
  <si>
    <t>H5052</t>
  </si>
  <si>
    <t>H5055</t>
  </si>
  <si>
    <t>H5056</t>
  </si>
  <si>
    <t>H5065</t>
  </si>
  <si>
    <t>H5068</t>
  </si>
  <si>
    <t>H5080</t>
  </si>
  <si>
    <t>H5081</t>
  </si>
  <si>
    <t>H5089</t>
  </si>
  <si>
    <t>H5090</t>
  </si>
  <si>
    <t>H5106</t>
  </si>
  <si>
    <t>H5112</t>
  </si>
  <si>
    <t>H5115</t>
  </si>
  <si>
    <t>H5116</t>
  </si>
  <si>
    <t>H5119</t>
  </si>
  <si>
    <t>H5121</t>
  </si>
  <si>
    <t>H5128</t>
  </si>
  <si>
    <t>H5133</t>
  </si>
  <si>
    <t>H5134</t>
  </si>
  <si>
    <t>H5138</t>
  </si>
  <si>
    <t>H5150</t>
  </si>
  <si>
    <t>H5154</t>
  </si>
  <si>
    <t>H5159</t>
  </si>
  <si>
    <t>H5166</t>
  </si>
  <si>
    <t>H5172</t>
  </si>
  <si>
    <t>H5177</t>
  </si>
  <si>
    <t>H5181</t>
  </si>
  <si>
    <t>H5189</t>
  </si>
  <si>
    <t>H5192</t>
  </si>
  <si>
    <t>H5200</t>
  </si>
  <si>
    <t>H5205</t>
  </si>
  <si>
    <t>H5208</t>
  </si>
  <si>
    <t>H5213</t>
  </si>
  <si>
    <t>H5220</t>
  </si>
  <si>
    <t>H5221</t>
  </si>
  <si>
    <t>H5224</t>
  </si>
  <si>
    <t>H5226</t>
  </si>
  <si>
    <t>H5228</t>
  </si>
  <si>
    <t>H5231</t>
  </si>
  <si>
    <t>H5234</t>
  </si>
  <si>
    <t>H5243</t>
  </si>
  <si>
    <t>H5263</t>
  </si>
  <si>
    <t>H5272</t>
  </si>
  <si>
    <t>H5274</t>
  </si>
  <si>
    <t>H5292</t>
  </si>
  <si>
    <t>H5296</t>
  </si>
  <si>
    <t>H5297</t>
  </si>
  <si>
    <t>H5310</t>
  </si>
  <si>
    <t>H5315</t>
  </si>
  <si>
    <t>H5329</t>
  </si>
  <si>
    <t>H5338</t>
  </si>
  <si>
    <t>H5348</t>
  </si>
  <si>
    <t>H5359</t>
  </si>
  <si>
    <t>H5364</t>
  </si>
  <si>
    <t>H5367</t>
  </si>
  <si>
    <t>H5373</t>
  </si>
  <si>
    <t>H5385</t>
  </si>
  <si>
    <t>H5393</t>
  </si>
  <si>
    <t>H5404</t>
  </si>
  <si>
    <t>H5413</t>
  </si>
  <si>
    <t>H5423</t>
  </si>
  <si>
    <t>H5435</t>
  </si>
  <si>
    <t>H5438</t>
  </si>
  <si>
    <t>H5442</t>
  </si>
  <si>
    <t>H5446</t>
  </si>
  <si>
    <t>H5460</t>
  </si>
  <si>
    <t>H5461</t>
  </si>
  <si>
    <t>H5462</t>
  </si>
  <si>
    <t>H5464</t>
  </si>
  <si>
    <t>H5465</t>
  </si>
  <si>
    <t>H5480</t>
  </si>
  <si>
    <t>H5489</t>
  </si>
  <si>
    <t>H5492</t>
  </si>
  <si>
    <t>H5495</t>
  </si>
  <si>
    <t>H5497</t>
  </si>
  <si>
    <t>H5498</t>
  </si>
  <si>
    <t>H5499</t>
  </si>
  <si>
    <t>H5507</t>
  </si>
  <si>
    <t>H5514</t>
  </si>
  <si>
    <t>H5516</t>
  </si>
  <si>
    <t>H5521</t>
  </si>
  <si>
    <t>H5523</t>
  </si>
  <si>
    <t>H5530</t>
  </si>
  <si>
    <t>H5535</t>
  </si>
  <si>
    <t>H5540</t>
  </si>
  <si>
    <t>H5541</t>
  </si>
  <si>
    <t>H5548</t>
  </si>
  <si>
    <t>H5551</t>
  </si>
  <si>
    <t>H5565</t>
  </si>
  <si>
    <t>H5566</t>
  </si>
  <si>
    <t>H5572</t>
  </si>
  <si>
    <t>H5578</t>
  </si>
  <si>
    <t>H5580</t>
  </si>
  <si>
    <t>H5582</t>
  </si>
  <si>
    <t>H5596</t>
  </si>
  <si>
    <t>H5599</t>
  </si>
  <si>
    <t>H5602</t>
  </si>
  <si>
    <t>H5606</t>
  </si>
  <si>
    <t>H5612</t>
  </si>
  <si>
    <t>H5615</t>
  </si>
  <si>
    <t>H5616</t>
  </si>
  <si>
    <t>H5641</t>
  </si>
  <si>
    <t>H5650</t>
  </si>
  <si>
    <t>H5670</t>
  </si>
  <si>
    <t>H5672</t>
  </si>
  <si>
    <t>H5674</t>
  </si>
  <si>
    <t>H5676</t>
  </si>
  <si>
    <t>H5680</t>
  </si>
  <si>
    <t>H5686</t>
  </si>
  <si>
    <t>H5704</t>
  </si>
  <si>
    <t>H5706</t>
  </si>
  <si>
    <t>H5710</t>
  </si>
  <si>
    <t>H5711</t>
  </si>
  <si>
    <t>H5712</t>
  </si>
  <si>
    <t>H5715</t>
  </si>
  <si>
    <t>H5716</t>
  </si>
  <si>
    <t>H5726</t>
  </si>
  <si>
    <t>H5742</t>
  </si>
  <si>
    <t>H5743</t>
  </si>
  <si>
    <t>H5744</t>
  </si>
  <si>
    <t>H5755</t>
  </si>
  <si>
    <t>H5762</t>
  </si>
  <si>
    <t>H5766</t>
  </si>
  <si>
    <t>H5767</t>
  </si>
  <si>
    <t>H5774</t>
  </si>
  <si>
    <t>H5777</t>
  </si>
  <si>
    <t>H5780</t>
  </si>
  <si>
    <t>H5783</t>
  </si>
  <si>
    <t>H5786</t>
  </si>
  <si>
    <t>H5790</t>
  </si>
  <si>
    <t>H5794</t>
  </si>
  <si>
    <t>H5796</t>
  </si>
  <si>
    <t>H5798</t>
  </si>
  <si>
    <t>H5799</t>
  </si>
  <si>
    <t>H5806</t>
  </si>
  <si>
    <t>H5809</t>
  </si>
  <si>
    <t>H5840</t>
  </si>
  <si>
    <t>H5843</t>
  </si>
  <si>
    <t>H5849</t>
  </si>
  <si>
    <t>H5858</t>
  </si>
  <si>
    <t>H5861</t>
  </si>
  <si>
    <t>H5862</t>
  </si>
  <si>
    <t>H5865</t>
  </si>
  <si>
    <t>H5873</t>
  </si>
  <si>
    <t>H5875</t>
  </si>
  <si>
    <t>H5882</t>
  </si>
  <si>
    <t>H5885</t>
  </si>
  <si>
    <t>H5887</t>
  </si>
  <si>
    <t>H5898</t>
  </si>
  <si>
    <t>H5912</t>
  </si>
  <si>
    <t>H5919</t>
  </si>
  <si>
    <t>H5921</t>
  </si>
  <si>
    <t>H5923</t>
  </si>
  <si>
    <t>H5947</t>
  </si>
  <si>
    <t>H5960</t>
  </si>
  <si>
    <t>H5961</t>
  </si>
  <si>
    <t>H5963</t>
  </si>
  <si>
    <t>H5970</t>
  </si>
  <si>
    <t>H5975</t>
  </si>
  <si>
    <t>H5990</t>
  </si>
  <si>
    <t>H5991</t>
  </si>
  <si>
    <t>H6005</t>
  </si>
  <si>
    <t>H6007</t>
  </si>
  <si>
    <t>H6028</t>
  </si>
  <si>
    <t>H6034</t>
  </si>
  <si>
    <t>H6036</t>
  </si>
  <si>
    <t>H6041</t>
  </si>
  <si>
    <t>H6050</t>
  </si>
  <si>
    <t>H6052</t>
  </si>
  <si>
    <t>H6063</t>
  </si>
  <si>
    <t>H6077</t>
  </si>
  <si>
    <t>H6078</t>
  </si>
  <si>
    <t>H6104</t>
  </si>
  <si>
    <t>H6105</t>
  </si>
  <si>
    <t>H6111</t>
  </si>
  <si>
    <t>H6118</t>
  </si>
  <si>
    <t>H6128</t>
  </si>
  <si>
    <t>H6134</t>
  </si>
  <si>
    <t>H6136</t>
  </si>
  <si>
    <t>H6138</t>
  </si>
  <si>
    <t>H6149</t>
  </si>
  <si>
    <t>H6189</t>
  </si>
  <si>
    <t>H6195</t>
  </si>
  <si>
    <t>H6199</t>
  </si>
  <si>
    <t>H6210</t>
  </si>
  <si>
    <t>H6213</t>
  </si>
  <si>
    <t>H6217</t>
  </si>
  <si>
    <t>H6218</t>
  </si>
  <si>
    <t>H6227</t>
  </si>
  <si>
    <t>H6237</t>
  </si>
  <si>
    <t>H6240</t>
  </si>
  <si>
    <t>H6243</t>
  </si>
  <si>
    <t>H6253</t>
  </si>
  <si>
    <t>H6254</t>
  </si>
  <si>
    <t>H6263</t>
  </si>
  <si>
    <t>H6279</t>
  </si>
  <si>
    <t>H6295</t>
  </si>
  <si>
    <t>H6304</t>
  </si>
  <si>
    <t>H6310</t>
  </si>
  <si>
    <t>H6315</t>
  </si>
  <si>
    <t>H6319</t>
  </si>
  <si>
    <t>H6321</t>
  </si>
  <si>
    <t>H6333</t>
  </si>
  <si>
    <t>H6336</t>
  </si>
  <si>
    <t>H6337</t>
  </si>
  <si>
    <t>H6346</t>
  </si>
  <si>
    <t>H6350</t>
  </si>
  <si>
    <t>H6351</t>
  </si>
  <si>
    <t>H6355</t>
  </si>
  <si>
    <t>H6358</t>
  </si>
  <si>
    <t>H6360</t>
  </si>
  <si>
    <t>H6387</t>
  </si>
  <si>
    <t>H6389</t>
  </si>
  <si>
    <t>H6399</t>
  </si>
  <si>
    <t>H6404</t>
  </si>
  <si>
    <t>H6411</t>
  </si>
  <si>
    <t>H6418</t>
  </si>
  <si>
    <t>H6420</t>
  </si>
  <si>
    <t>H6424</t>
  </si>
  <si>
    <t>H6428</t>
  </si>
  <si>
    <t>H6438</t>
  </si>
  <si>
    <t>H6443</t>
  </si>
  <si>
    <t>H6453</t>
  </si>
  <si>
    <t>H6468</t>
  </si>
  <si>
    <t>H6490</t>
  </si>
  <si>
    <t>H6496</t>
  </si>
  <si>
    <t>H6498</t>
  </si>
  <si>
    <t>H6502</t>
  </si>
  <si>
    <t>H6504</t>
  </si>
  <si>
    <t>H6516</t>
  </si>
  <si>
    <t>H6526</t>
  </si>
  <si>
    <t>H6531</t>
  </si>
  <si>
    <t>H6534</t>
  </si>
  <si>
    <t>H6538</t>
  </si>
  <si>
    <t>H6548</t>
  </si>
  <si>
    <t>H6560</t>
  </si>
  <si>
    <t>H6562</t>
  </si>
  <si>
    <t>H6567</t>
  </si>
  <si>
    <t>H6571</t>
  </si>
  <si>
    <t>H6597</t>
  </si>
  <si>
    <t>H6602</t>
  </si>
  <si>
    <t>H6615</t>
  </si>
  <si>
    <t>H6616</t>
  </si>
  <si>
    <t>H6623</t>
  </si>
  <si>
    <t>H6634</t>
  </si>
  <si>
    <t>H6642</t>
  </si>
  <si>
    <t>H6649</t>
  </si>
  <si>
    <t>H6668</t>
  </si>
  <si>
    <t>H6677</t>
  </si>
  <si>
    <t>H6678</t>
  </si>
  <si>
    <t>H6684</t>
  </si>
  <si>
    <t>H6700</t>
  </si>
  <si>
    <t>H6702</t>
  </si>
  <si>
    <t>H6708</t>
  </si>
  <si>
    <t>H6709</t>
  </si>
  <si>
    <t>H6713</t>
  </si>
  <si>
    <t>H6727</t>
  </si>
  <si>
    <t>H6746</t>
  </si>
  <si>
    <t>H6751</t>
  </si>
  <si>
    <t>H6757</t>
  </si>
  <si>
    <t>H6762</t>
  </si>
  <si>
    <t>H6768</t>
  </si>
  <si>
    <t>H6769</t>
  </si>
  <si>
    <t>H6772</t>
  </si>
  <si>
    <t>H6774</t>
  </si>
  <si>
    <t>H6775</t>
  </si>
  <si>
    <t>H6782</t>
  </si>
  <si>
    <t>H6791</t>
  </si>
  <si>
    <t>H6797</t>
  </si>
  <si>
    <t>H6818</t>
  </si>
  <si>
    <t>H6822</t>
  </si>
  <si>
    <t>H6823</t>
  </si>
  <si>
    <t>H6835</t>
  </si>
  <si>
    <t>H6854</t>
  </si>
  <si>
    <t>H6856</t>
  </si>
  <si>
    <t>H6862</t>
  </si>
  <si>
    <t>H6865</t>
  </si>
  <si>
    <t>H6870</t>
  </si>
  <si>
    <t>H6871</t>
  </si>
  <si>
    <t>H6872</t>
  </si>
  <si>
    <t>H6877</t>
  </si>
  <si>
    <t>H6882</t>
  </si>
  <si>
    <t>H6888</t>
  </si>
  <si>
    <t>H6890</t>
  </si>
  <si>
    <t>H6892</t>
  </si>
  <si>
    <t>H6902</t>
  </si>
  <si>
    <t>H6910</t>
  </si>
  <si>
    <t>H6921</t>
  </si>
  <si>
    <t>H6922</t>
  </si>
  <si>
    <t>H6927</t>
  </si>
  <si>
    <t>H6929</t>
  </si>
  <si>
    <t>H6932</t>
  </si>
  <si>
    <t>H6934</t>
  </si>
  <si>
    <t>H6946</t>
  </si>
  <si>
    <t>H6953</t>
  </si>
  <si>
    <t>H6959</t>
  </si>
  <si>
    <t>H6967</t>
  </si>
  <si>
    <t>H6981</t>
  </si>
  <si>
    <t>H6987</t>
  </si>
  <si>
    <t>H6992</t>
  </si>
  <si>
    <t>H7014</t>
  </si>
  <si>
    <t>H7031</t>
  </si>
  <si>
    <t>H7032</t>
  </si>
  <si>
    <t>H7037</t>
  </si>
  <si>
    <t>H7044</t>
  </si>
  <si>
    <t>H7047</t>
  </si>
  <si>
    <t>H7053</t>
  </si>
  <si>
    <t>H7055</t>
  </si>
  <si>
    <t>H7060</t>
  </si>
  <si>
    <t>H7063</t>
  </si>
  <si>
    <t>H7075</t>
  </si>
  <si>
    <t>H7086</t>
  </si>
  <si>
    <t>H7105</t>
  </si>
  <si>
    <t>H7107</t>
  </si>
  <si>
    <t>H7109</t>
  </si>
  <si>
    <t>H7131</t>
  </si>
  <si>
    <t>H7132</t>
  </si>
  <si>
    <t>H7145</t>
  </si>
  <si>
    <t>H7148</t>
  </si>
  <si>
    <t>H7155</t>
  </si>
  <si>
    <t>H7169</t>
  </si>
  <si>
    <t>H7177</t>
  </si>
  <si>
    <t>H7181</t>
  </si>
  <si>
    <t>H7182</t>
  </si>
  <si>
    <t>H7189</t>
  </si>
  <si>
    <t>H7203</t>
  </si>
  <si>
    <t>H7204</t>
  </si>
  <si>
    <t>H7206</t>
  </si>
  <si>
    <t>H7227</t>
  </si>
  <si>
    <t>H7229</t>
  </si>
  <si>
    <t>H7233</t>
  </si>
  <si>
    <t>H7246</t>
  </si>
  <si>
    <t>H7260</t>
  </si>
  <si>
    <t>H7268</t>
  </si>
  <si>
    <t>H7271</t>
  </si>
  <si>
    <t>H7274</t>
  </si>
  <si>
    <t>H7287</t>
  </si>
  <si>
    <t>H7288</t>
  </si>
  <si>
    <t>H7294</t>
  </si>
  <si>
    <t>H7299</t>
  </si>
  <si>
    <t>H7304</t>
  </si>
  <si>
    <t>H7311</t>
  </si>
  <si>
    <t>H7314</t>
  </si>
  <si>
    <t>H7323</t>
  </si>
  <si>
    <t>H7334</t>
  </si>
  <si>
    <t>H7335</t>
  </si>
  <si>
    <t>H7340</t>
  </si>
  <si>
    <t>H7345</t>
  </si>
  <si>
    <t>H7348</t>
  </si>
  <si>
    <t>H7376</t>
  </si>
  <si>
    <t>H7377</t>
  </si>
  <si>
    <t>H7379</t>
  </si>
  <si>
    <t>H7385</t>
  </si>
  <si>
    <t>H7405</t>
  </si>
  <si>
    <t>H7415</t>
  </si>
  <si>
    <t>H7420</t>
  </si>
  <si>
    <t>H7427</t>
  </si>
  <si>
    <t>H7430</t>
  </si>
  <si>
    <t>H7447</t>
  </si>
  <si>
    <t>H7449</t>
  </si>
  <si>
    <t>H7451</t>
  </si>
  <si>
    <t>H7452</t>
  </si>
  <si>
    <t>H7454</t>
  </si>
  <si>
    <t>H7458</t>
  </si>
  <si>
    <t>H7459</t>
  </si>
  <si>
    <t>H7467</t>
  </si>
  <si>
    <t>H7470</t>
  </si>
  <si>
    <t>H7472</t>
  </si>
  <si>
    <t>H7473</t>
  </si>
  <si>
    <t>H7477</t>
  </si>
  <si>
    <t>H7488</t>
  </si>
  <si>
    <t>H7493</t>
  </si>
  <si>
    <t>H7498</t>
  </si>
  <si>
    <t>H7501</t>
  </si>
  <si>
    <t>H7502</t>
  </si>
  <si>
    <t>H7504</t>
  </si>
  <si>
    <t>H7506</t>
  </si>
  <si>
    <t>H7517</t>
  </si>
  <si>
    <t>H7540</t>
  </si>
  <si>
    <t>H7567</t>
  </si>
  <si>
    <t>H7581</t>
  </si>
  <si>
    <t>H7586</t>
  </si>
  <si>
    <t>H7601</t>
  </si>
  <si>
    <t>H7605</t>
  </si>
  <si>
    <t>H7607</t>
  </si>
  <si>
    <t>H7615</t>
  </si>
  <si>
    <t>H7625</t>
  </si>
  <si>
    <t>H7629</t>
  </si>
  <si>
    <t>H7641</t>
  </si>
  <si>
    <t>H7643</t>
  </si>
  <si>
    <t>H7644</t>
  </si>
  <si>
    <t>H7656</t>
  </si>
  <si>
    <t>H7659</t>
  </si>
  <si>
    <t>H7662</t>
  </si>
  <si>
    <t>H7668</t>
  </si>
  <si>
    <t>H7670</t>
  </si>
  <si>
    <t>H7671</t>
  </si>
  <si>
    <t>H7674</t>
  </si>
  <si>
    <t>H7677</t>
  </si>
  <si>
    <t>H7685</t>
  </si>
  <si>
    <t>H7693</t>
  </si>
  <si>
    <t>H7708</t>
  </si>
  <si>
    <t>H7710</t>
  </si>
  <si>
    <t>H7712</t>
  </si>
  <si>
    <t>H7713</t>
  </si>
  <si>
    <t>H7720</t>
  </si>
  <si>
    <t>H7727</t>
  </si>
  <si>
    <t>H7736</t>
  </si>
  <si>
    <t>H7737</t>
  </si>
  <si>
    <t>H7739</t>
  </si>
  <si>
    <t>H7741</t>
  </si>
  <si>
    <t>H7744</t>
  </si>
  <si>
    <t>H7747</t>
  </si>
  <si>
    <t>H7762</t>
  </si>
  <si>
    <t>H7768</t>
  </si>
  <si>
    <t>H7775</t>
  </si>
  <si>
    <t>H7785</t>
  </si>
  <si>
    <t>H7788</t>
  </si>
  <si>
    <t>H7789</t>
  </si>
  <si>
    <t>H7794</t>
  </si>
  <si>
    <t>H7800</t>
  </si>
  <si>
    <t>H7811</t>
  </si>
  <si>
    <t>H7821</t>
  </si>
  <si>
    <t>H7832</t>
  </si>
  <si>
    <t>H7835</t>
  </si>
  <si>
    <t>H7837</t>
  </si>
  <si>
    <t>H7843</t>
  </si>
  <si>
    <t>H7853</t>
  </si>
  <si>
    <t>H7856</t>
  </si>
  <si>
    <t>H7875</t>
  </si>
  <si>
    <t>H7876</t>
  </si>
  <si>
    <t>H7883</t>
  </si>
  <si>
    <t>H7906</t>
  </si>
  <si>
    <t>H7911</t>
  </si>
  <si>
    <t>H7925</t>
  </si>
  <si>
    <t>H7927</t>
  </si>
  <si>
    <t>H7931</t>
  </si>
  <si>
    <t>H7946</t>
  </si>
  <si>
    <t>H7967</t>
  </si>
  <si>
    <t>H7972</t>
  </si>
  <si>
    <t>H7977</t>
  </si>
  <si>
    <t>H7981</t>
  </si>
  <si>
    <t>H7983</t>
  </si>
  <si>
    <t>H7984</t>
  </si>
  <si>
    <t>H7989</t>
  </si>
  <si>
    <t>H7994</t>
  </si>
  <si>
    <t>H8005</t>
  </si>
  <si>
    <t>H8016</t>
  </si>
  <si>
    <t>H8023</t>
  </si>
  <si>
    <t>H8024</t>
  </si>
  <si>
    <t>H8030</t>
  </si>
  <si>
    <t>H8049</t>
  </si>
  <si>
    <t>H8060</t>
  </si>
  <si>
    <t>H8088</t>
  </si>
  <si>
    <t>H8099</t>
  </si>
  <si>
    <t>H8110</t>
  </si>
  <si>
    <t>H8111</t>
  </si>
  <si>
    <t>H8113</t>
  </si>
  <si>
    <t>H8119</t>
  </si>
  <si>
    <t>H8135</t>
  </si>
  <si>
    <t>H8140</t>
  </si>
  <si>
    <t>H8141</t>
  </si>
  <si>
    <t>H8146</t>
  </si>
  <si>
    <t>H8148</t>
  </si>
  <si>
    <t>H8172</t>
  </si>
  <si>
    <t>H8175</t>
  </si>
  <si>
    <t>H8194</t>
  </si>
  <si>
    <t>H8203</t>
  </si>
  <si>
    <t>H8207</t>
  </si>
  <si>
    <t>H8225</t>
  </si>
  <si>
    <t>H8229</t>
  </si>
  <si>
    <t>H8236</t>
  </si>
  <si>
    <t>H8243</t>
  </si>
  <si>
    <t>H8247</t>
  </si>
  <si>
    <t>H8262</t>
  </si>
  <si>
    <t>H8283</t>
  </si>
  <si>
    <t>H8293</t>
  </si>
  <si>
    <t>H8302</t>
  </si>
  <si>
    <t>H8308</t>
  </si>
  <si>
    <t>H8317</t>
  </si>
  <si>
    <t>H8321</t>
  </si>
  <si>
    <t>H8326</t>
  </si>
  <si>
    <t>H8328</t>
  </si>
  <si>
    <t>H8329</t>
  </si>
  <si>
    <t>H8342</t>
  </si>
  <si>
    <t>H8344</t>
  </si>
  <si>
    <t>H8351</t>
  </si>
  <si>
    <t>H8356</t>
  </si>
  <si>
    <t>H8357</t>
  </si>
  <si>
    <t>H8359</t>
  </si>
  <si>
    <t>H8361</t>
  </si>
  <si>
    <t>H8368</t>
  </si>
  <si>
    <t>H8373</t>
  </si>
  <si>
    <t>H8374</t>
  </si>
  <si>
    <t>H8379</t>
  </si>
  <si>
    <t>H8386</t>
  </si>
  <si>
    <t>H8390</t>
  </si>
  <si>
    <t>H8397</t>
  </si>
  <si>
    <t>H8402</t>
  </si>
  <si>
    <t>H8403</t>
  </si>
  <si>
    <t>H8410</t>
  </si>
  <si>
    <t>H8415</t>
  </si>
  <si>
    <t>H8426</t>
  </si>
  <si>
    <t>H8429</t>
  </si>
  <si>
    <t>H8432</t>
  </si>
  <si>
    <t>H8433</t>
  </si>
  <si>
    <t>H8440</t>
  </si>
  <si>
    <t>H8446</t>
  </si>
  <si>
    <t>H8449</t>
  </si>
  <si>
    <t>H8451</t>
  </si>
  <si>
    <t>H8458</t>
  </si>
  <si>
    <t>H8459</t>
  </si>
  <si>
    <t>H8472</t>
  </si>
  <si>
    <t>H8483</t>
  </si>
  <si>
    <t>H8487</t>
  </si>
  <si>
    <t>H8493</t>
  </si>
  <si>
    <t>H8501</t>
  </si>
  <si>
    <t>H8502</t>
  </si>
  <si>
    <t>H8512</t>
  </si>
  <si>
    <t>H8525</t>
  </si>
  <si>
    <t>H8529</t>
  </si>
  <si>
    <t>H8533</t>
  </si>
  <si>
    <t>H8540</t>
  </si>
  <si>
    <t>H8541</t>
  </si>
  <si>
    <t>H8545</t>
  </si>
  <si>
    <t>H8559</t>
  </si>
  <si>
    <t>H8560</t>
  </si>
  <si>
    <t>H8564</t>
  </si>
  <si>
    <t>H8569</t>
  </si>
  <si>
    <t>H8570</t>
  </si>
  <si>
    <t>H8575</t>
  </si>
  <si>
    <t>H8583</t>
  </si>
  <si>
    <t>H8585</t>
  </si>
  <si>
    <t>H8586</t>
  </si>
  <si>
    <t>H8588</t>
  </si>
  <si>
    <t>H8589</t>
  </si>
  <si>
    <t>H8594</t>
  </si>
  <si>
    <t>H8597</t>
  </si>
  <si>
    <t>H8601</t>
  </si>
  <si>
    <t>H8603</t>
  </si>
  <si>
    <t>H8605</t>
  </si>
  <si>
    <t>H8613</t>
  </si>
  <si>
    <t>H8617</t>
  </si>
  <si>
    <t>H8619</t>
  </si>
  <si>
    <t>H8620</t>
  </si>
  <si>
    <t>H8631</t>
  </si>
  <si>
    <t>H8644</t>
  </si>
  <si>
    <t>H8647</t>
  </si>
  <si>
    <t>H8649</t>
  </si>
  <si>
    <t>H8650</t>
  </si>
  <si>
    <t>H8651</t>
  </si>
  <si>
    <t>H8663</t>
  </si>
  <si>
    <t>H8671</t>
  </si>
  <si>
    <t>H8693</t>
  </si>
  <si>
    <t>H8697</t>
  </si>
  <si>
    <t>H8704</t>
  </si>
  <si>
    <t>H8706</t>
  </si>
  <si>
    <t>H8710</t>
  </si>
  <si>
    <t>H8711</t>
  </si>
  <si>
    <t>H8716</t>
  </si>
  <si>
    <t>H8727</t>
  </si>
  <si>
    <t>H8732</t>
  </si>
  <si>
    <t>H8737</t>
  </si>
  <si>
    <t>H8749</t>
  </si>
  <si>
    <t>H8765</t>
  </si>
  <si>
    <t>H8770</t>
  </si>
  <si>
    <t>H8772</t>
  </si>
  <si>
    <t>H8785</t>
  </si>
  <si>
    <t>H8788</t>
  </si>
  <si>
    <t>H8791</t>
  </si>
  <si>
    <t>H8796</t>
  </si>
  <si>
    <t>H8802</t>
  </si>
  <si>
    <t>H8805</t>
  </si>
  <si>
    <t>H8810</t>
  </si>
  <si>
    <t>H8818</t>
  </si>
  <si>
    <t>H8821</t>
  </si>
  <si>
    <t>H8825</t>
  </si>
  <si>
    <t>H8840</t>
  </si>
  <si>
    <t>H8843</t>
  </si>
  <si>
    <t>H8851</t>
  </si>
  <si>
    <t>H8852</t>
  </si>
  <si>
    <t>H8853</t>
  </si>
  <si>
    <t>H8856</t>
  </si>
  <si>
    <t>H8857</t>
  </si>
  <si>
    <t>H8859</t>
  </si>
  <si>
    <t>H8880</t>
  </si>
  <si>
    <t>H8886</t>
  </si>
  <si>
    <t>H8890</t>
  </si>
  <si>
    <t>H8898</t>
  </si>
  <si>
    <t>H8900</t>
  </si>
  <si>
    <t>H8905</t>
  </si>
  <si>
    <t>H8911</t>
  </si>
  <si>
    <t>H8912</t>
  </si>
  <si>
    <t>H8913</t>
  </si>
  <si>
    <t>H8921</t>
  </si>
  <si>
    <t>H8928</t>
  </si>
  <si>
    <t>H8931</t>
  </si>
  <si>
    <t>H8932</t>
  </si>
  <si>
    <t>H8941</t>
  </si>
  <si>
    <t>H8945</t>
  </si>
  <si>
    <t>H8956</t>
  </si>
  <si>
    <t>H8961</t>
  </si>
  <si>
    <t>H8965</t>
  </si>
  <si>
    <t>H8987</t>
  </si>
  <si>
    <t>H8988</t>
  </si>
  <si>
    <t>H8992</t>
  </si>
  <si>
    <t>H9007</t>
  </si>
  <si>
    <t>H9012</t>
  </si>
  <si>
    <t>H9014</t>
  </si>
  <si>
    <t>H9037</t>
  </si>
  <si>
    <t>H9041</t>
  </si>
  <si>
    <t>H9055</t>
  </si>
  <si>
    <t>H9058</t>
  </si>
  <si>
    <t>H9074</t>
  </si>
  <si>
    <t>H9080</t>
  </si>
  <si>
    <t>H9081</t>
  </si>
  <si>
    <t>H9082</t>
  </si>
  <si>
    <t>H9087</t>
  </si>
  <si>
    <t>H9088</t>
  </si>
  <si>
    <t>H9091</t>
  </si>
  <si>
    <t>H9093</t>
  </si>
  <si>
    <t>H9096</t>
  </si>
  <si>
    <t>H9112</t>
  </si>
  <si>
    <t>H9118</t>
  </si>
  <si>
    <t>H9122</t>
  </si>
  <si>
    <t>H9124</t>
  </si>
  <si>
    <t>H9126</t>
  </si>
  <si>
    <t>H9130</t>
  </si>
  <si>
    <t>H9140</t>
  </si>
  <si>
    <t>H9146</t>
  </si>
  <si>
    <t>H9177</t>
  </si>
  <si>
    <t>H9179</t>
  </si>
  <si>
    <t>H9182</t>
  </si>
  <si>
    <t>H9187</t>
  </si>
  <si>
    <t>H9188</t>
  </si>
  <si>
    <t>H9189</t>
  </si>
  <si>
    <t>H9196</t>
  </si>
  <si>
    <t>H9199</t>
  </si>
  <si>
    <t>H9200</t>
  </si>
  <si>
    <t>H9201</t>
  </si>
  <si>
    <t>H9206</t>
  </si>
  <si>
    <t>H9209</t>
  </si>
  <si>
    <t>H9226</t>
  </si>
  <si>
    <t>H9227</t>
  </si>
  <si>
    <t>H9230</t>
  </si>
  <si>
    <t>H9251</t>
  </si>
  <si>
    <t>H9266</t>
  </si>
  <si>
    <t>H9273</t>
  </si>
  <si>
    <t>H9274</t>
  </si>
  <si>
    <t>H9276</t>
  </si>
  <si>
    <t>H9280</t>
  </si>
  <si>
    <t>H9286</t>
  </si>
  <si>
    <t>H9301</t>
  </si>
  <si>
    <t>H9320</t>
  </si>
  <si>
    <t>H9321</t>
  </si>
  <si>
    <t>H9331</t>
  </si>
  <si>
    <t>H9337</t>
  </si>
  <si>
    <t>H9348</t>
  </si>
  <si>
    <t>H9356</t>
  </si>
  <si>
    <t>H9357</t>
  </si>
  <si>
    <t>H9375</t>
  </si>
  <si>
    <t>H9378</t>
  </si>
  <si>
    <t>H9381</t>
  </si>
  <si>
    <t>H9388</t>
  </si>
  <si>
    <t>H9394</t>
  </si>
  <si>
    <t>H9395</t>
  </si>
  <si>
    <t>H9398</t>
  </si>
  <si>
    <t>H9409</t>
  </si>
  <si>
    <t>H9415</t>
  </si>
  <si>
    <t>H9416</t>
  </si>
  <si>
    <t>H9443</t>
  </si>
  <si>
    <t>H9444</t>
  </si>
  <si>
    <t>H9451</t>
  </si>
  <si>
    <t>H9456</t>
  </si>
  <si>
    <t>H9470</t>
  </si>
  <si>
    <t>H9475</t>
  </si>
  <si>
    <t>H9485</t>
  </si>
  <si>
    <t>H9491</t>
  </si>
  <si>
    <t>H9493</t>
  </si>
  <si>
    <t>H9498</t>
  </si>
  <si>
    <t>H9503</t>
  </si>
  <si>
    <t>H9510</t>
  </si>
  <si>
    <t>H9518</t>
  </si>
  <si>
    <t>H9519</t>
  </si>
  <si>
    <t>H9525</t>
  </si>
  <si>
    <t>H9526</t>
  </si>
  <si>
    <t>H9535</t>
  </si>
  <si>
    <t>H9563</t>
  </si>
  <si>
    <t>H9564</t>
  </si>
  <si>
    <t>H9566</t>
  </si>
  <si>
    <t>H9567</t>
  </si>
  <si>
    <t>H9603</t>
  </si>
  <si>
    <t>H9604</t>
  </si>
  <si>
    <t>H9607</t>
  </si>
  <si>
    <t>H9612</t>
  </si>
  <si>
    <t>H9617</t>
  </si>
  <si>
    <t>H9622</t>
  </si>
  <si>
    <t>H9630</t>
  </si>
  <si>
    <t>H9634</t>
  </si>
  <si>
    <t>H9646</t>
  </si>
  <si>
    <t>H9649</t>
  </si>
  <si>
    <t>H9655</t>
  </si>
  <si>
    <t>H9660</t>
  </si>
  <si>
    <t>H9666</t>
  </si>
  <si>
    <t>H9671</t>
  </si>
  <si>
    <t>H9688</t>
  </si>
  <si>
    <t>H9694</t>
  </si>
  <si>
    <t>H9702</t>
  </si>
  <si>
    <t>H9711</t>
  </si>
  <si>
    <t>H9718</t>
  </si>
  <si>
    <t>H9727</t>
  </si>
  <si>
    <t>H9729</t>
  </si>
  <si>
    <t>H9732</t>
  </si>
  <si>
    <t>H9735</t>
  </si>
  <si>
    <t>H9738</t>
  </si>
  <si>
    <t>H9739</t>
  </si>
  <si>
    <t>H9743</t>
  </si>
  <si>
    <t>H9752</t>
  </si>
  <si>
    <t>H9756</t>
  </si>
  <si>
    <t>H9764</t>
  </si>
  <si>
    <t>H9779</t>
  </si>
  <si>
    <t>H9786</t>
  </si>
  <si>
    <t>H9797</t>
  </si>
  <si>
    <t>H9799</t>
  </si>
  <si>
    <t>H9801</t>
  </si>
  <si>
    <t>H9807</t>
  </si>
  <si>
    <t>H9811</t>
  </si>
  <si>
    <t>H9813</t>
  </si>
  <si>
    <t>H9825</t>
  </si>
  <si>
    <t>H9847</t>
  </si>
  <si>
    <t>H9848</t>
  </si>
  <si>
    <t>H9862</t>
  </si>
  <si>
    <t>H9871</t>
  </si>
  <si>
    <t>H9874</t>
  </si>
  <si>
    <t>H9889</t>
  </si>
  <si>
    <t>H9902</t>
  </si>
  <si>
    <t>H9913</t>
  </si>
  <si>
    <t>H9926</t>
  </si>
  <si>
    <t>H9930</t>
  </si>
  <si>
    <t>H9940</t>
  </si>
  <si>
    <t>H9946</t>
  </si>
  <si>
    <t>H9948</t>
  </si>
  <si>
    <t>H9959</t>
  </si>
  <si>
    <t>H9963</t>
  </si>
  <si>
    <t>H9968</t>
  </si>
  <si>
    <t>H9970</t>
  </si>
  <si>
    <t>H9975</t>
  </si>
  <si>
    <t>H9993</t>
  </si>
  <si>
    <t>H9996</t>
  </si>
  <si>
    <t>H10006</t>
  </si>
  <si>
    <t>H10008</t>
  </si>
  <si>
    <t>H10010</t>
  </si>
  <si>
    <t>H10020</t>
  </si>
  <si>
    <t>H10025</t>
  </si>
  <si>
    <t>H10027</t>
  </si>
  <si>
    <t>H10033</t>
  </si>
  <si>
    <t>H10035</t>
  </si>
  <si>
    <t>H10043</t>
  </si>
  <si>
    <t>H10057</t>
  </si>
  <si>
    <t>H10062</t>
  </si>
  <si>
    <t>H10085</t>
  </si>
  <si>
    <t>H10104</t>
  </si>
  <si>
    <t>H10105</t>
  </si>
  <si>
    <t>H10107</t>
  </si>
  <si>
    <t>H10109</t>
  </si>
  <si>
    <t>H10110</t>
  </si>
  <si>
    <t>H10112</t>
  </si>
  <si>
    <t>H10136</t>
  </si>
  <si>
    <t>H10143</t>
  </si>
  <si>
    <t>H10161</t>
  </si>
  <si>
    <t>H10163</t>
  </si>
  <si>
    <t>H10166</t>
  </si>
  <si>
    <t>H10169</t>
  </si>
  <si>
    <t>H10181</t>
  </si>
  <si>
    <t>H10182</t>
  </si>
  <si>
    <t>H10188</t>
  </si>
  <si>
    <t>H10189</t>
  </si>
  <si>
    <t>H10206</t>
  </si>
  <si>
    <t>H10207</t>
  </si>
  <si>
    <t>H10211</t>
  </si>
  <si>
    <t>H10212</t>
  </si>
  <si>
    <t>H10222</t>
  </si>
  <si>
    <t>H10223</t>
  </si>
  <si>
    <t>H10228</t>
  </si>
  <si>
    <t>H10229</t>
  </si>
  <si>
    <t>H10232</t>
  </si>
  <si>
    <t>H10234</t>
  </si>
  <si>
    <t>H10236</t>
  </si>
  <si>
    <t>H10244</t>
  </si>
  <si>
    <t>H10247</t>
  </si>
  <si>
    <t>H10250</t>
  </si>
  <si>
    <t>H10253</t>
  </si>
  <si>
    <t>H10257</t>
  </si>
  <si>
    <t>H10274</t>
  </si>
  <si>
    <t>H10284</t>
  </si>
  <si>
    <t>H10285</t>
  </si>
  <si>
    <t>H10290</t>
  </si>
  <si>
    <t>H10291</t>
  </si>
  <si>
    <t>H10294</t>
  </si>
  <si>
    <t>H10299</t>
  </si>
  <si>
    <t>H10304</t>
  </si>
  <si>
    <t>H10305</t>
  </si>
  <si>
    <t>H10315</t>
  </si>
  <si>
    <t>H10320</t>
  </si>
  <si>
    <t>H10334</t>
  </si>
  <si>
    <t>H10342</t>
  </si>
  <si>
    <t>H10347</t>
  </si>
  <si>
    <t>H10350</t>
  </si>
  <si>
    <t>H10352</t>
  </si>
  <si>
    <t>H10363</t>
  </si>
  <si>
    <t>H10365</t>
  </si>
  <si>
    <t>H10366</t>
  </si>
  <si>
    <t>H10370</t>
  </si>
  <si>
    <t>H10383</t>
  </si>
  <si>
    <t>H10384</t>
  </si>
  <si>
    <t>H10386</t>
  </si>
  <si>
    <t>H10390</t>
  </si>
  <si>
    <t>H10398</t>
  </si>
  <si>
    <t>H10404</t>
  </si>
  <si>
    <t>H10407</t>
  </si>
  <si>
    <t>H10408</t>
  </si>
  <si>
    <t>H10426</t>
  </si>
  <si>
    <t>H10430</t>
  </si>
  <si>
    <t>H10442</t>
  </si>
  <si>
    <t>H10454</t>
  </si>
  <si>
    <t>H10458</t>
  </si>
  <si>
    <t>H10469</t>
  </si>
  <si>
    <t>H10470</t>
  </si>
  <si>
    <t>H10472</t>
  </si>
  <si>
    <t>H10477</t>
  </si>
  <si>
    <t>H10480</t>
  </si>
  <si>
    <t>H10485</t>
  </si>
  <si>
    <t>H10493</t>
  </si>
  <si>
    <t>H10498</t>
  </si>
  <si>
    <t>H10510</t>
  </si>
  <si>
    <t>H10511</t>
  </si>
  <si>
    <t>H10522</t>
  </si>
  <si>
    <t>H10530</t>
  </si>
  <si>
    <t>H10533</t>
  </si>
  <si>
    <t>H10539</t>
  </si>
  <si>
    <t>H10548</t>
  </si>
  <si>
    <t>H10553</t>
  </si>
  <si>
    <t>H10555</t>
  </si>
  <si>
    <t>H10564</t>
  </si>
  <si>
    <t>H10574</t>
  </si>
  <si>
    <t>H10589</t>
  </si>
  <si>
    <t>H10595</t>
  </si>
  <si>
    <t>H10598</t>
  </si>
  <si>
    <t>H10627</t>
  </si>
  <si>
    <t>H10631</t>
  </si>
  <si>
    <t>H10634</t>
  </si>
  <si>
    <t>H10646</t>
  </si>
  <si>
    <t>H10656</t>
  </si>
  <si>
    <t>H10657</t>
  </si>
  <si>
    <t>H10662</t>
  </si>
  <si>
    <t>H10687</t>
  </si>
  <si>
    <t>H10689</t>
  </si>
  <si>
    <t>H10697</t>
  </si>
  <si>
    <t>H10702</t>
  </si>
  <si>
    <t>H10704</t>
  </si>
  <si>
    <t>H10707</t>
  </si>
  <si>
    <t>H10711</t>
  </si>
  <si>
    <t>H10713</t>
  </si>
  <si>
    <t>H10715</t>
  </si>
  <si>
    <t>H10716</t>
  </si>
  <si>
    <t>H10721</t>
  </si>
  <si>
    <t>H10745</t>
  </si>
  <si>
    <t>H10769</t>
  </si>
  <si>
    <t>H10771</t>
  </si>
  <si>
    <t>H10773</t>
  </si>
  <si>
    <t>H10785</t>
  </si>
  <si>
    <t>H10786</t>
  </si>
  <si>
    <t>H10788</t>
  </si>
  <si>
    <t>H10804</t>
  </si>
  <si>
    <t>H10821</t>
  </si>
  <si>
    <t>H10828</t>
  </si>
  <si>
    <t>H10831</t>
  </si>
  <si>
    <t>H10834</t>
  </si>
  <si>
    <t>H10839</t>
  </si>
  <si>
    <t>H10841</t>
  </si>
  <si>
    <t>H10846</t>
  </si>
  <si>
    <t>H10859</t>
  </si>
  <si>
    <t>H10863</t>
  </si>
  <si>
    <t>H10872</t>
  </si>
  <si>
    <t>H10873</t>
  </si>
  <si>
    <t>H10878</t>
  </si>
  <si>
    <t>H10880</t>
  </si>
  <si>
    <t>H10894</t>
  </si>
  <si>
    <t>H10900</t>
  </si>
  <si>
    <t>H10929</t>
  </si>
  <si>
    <t>H10932</t>
  </si>
  <si>
    <t>H10934</t>
  </si>
  <si>
    <t>H10943</t>
  </si>
  <si>
    <t>H10953</t>
  </si>
  <si>
    <t>H10958</t>
  </si>
  <si>
    <t>H10959</t>
  </si>
  <si>
    <t>H10967</t>
  </si>
  <si>
    <t>H10981</t>
  </si>
  <si>
    <t>H10985</t>
  </si>
  <si>
    <t>H10997</t>
  </si>
  <si>
    <t>H11005</t>
  </si>
  <si>
    <t>H11007</t>
  </si>
  <si>
    <t>H11024</t>
  </si>
  <si>
    <t>H11025</t>
  </si>
  <si>
    <t>H11050</t>
  </si>
  <si>
    <t>H11057</t>
  </si>
  <si>
    <t>H11060</t>
  </si>
  <si>
    <t>H11068</t>
  </si>
  <si>
    <t>H11079</t>
  </si>
  <si>
    <t>H11088</t>
  </si>
  <si>
    <t>H11089</t>
  </si>
  <si>
    <t>H11091</t>
  </si>
  <si>
    <t>H11102</t>
  </si>
  <si>
    <t>H11110</t>
  </si>
  <si>
    <t>H11127</t>
  </si>
  <si>
    <t>H11133</t>
  </si>
  <si>
    <t>H11134</t>
  </si>
  <si>
    <t>H11136</t>
  </si>
  <si>
    <t>H11139</t>
  </si>
  <si>
    <t>H11159</t>
  </si>
  <si>
    <t>H11170</t>
  </si>
  <si>
    <t>H11174</t>
  </si>
  <si>
    <t>H11196</t>
  </si>
  <si>
    <t>H11204</t>
  </si>
  <si>
    <t>H11205</t>
  </si>
  <si>
    <t>H11213</t>
  </si>
  <si>
    <t>H11214</t>
  </si>
  <si>
    <t>H11222</t>
  </si>
  <si>
    <t>H11223</t>
  </si>
  <si>
    <t>H11227</t>
  </si>
  <si>
    <t>H11229</t>
  </si>
  <si>
    <t>H11230</t>
  </si>
  <si>
    <t>H11237</t>
  </si>
  <si>
    <t>H11241</t>
  </si>
  <si>
    <t>H11242</t>
  </si>
  <si>
    <t>H11279</t>
  </si>
  <si>
    <t>H11281</t>
  </si>
  <si>
    <t>H11283</t>
  </si>
  <si>
    <t>H11290</t>
  </si>
  <si>
    <t>H11292</t>
  </si>
  <si>
    <t>H11299</t>
  </si>
  <si>
    <t>H11313</t>
  </si>
  <si>
    <t>H11319</t>
  </si>
  <si>
    <t>H11338</t>
  </si>
  <si>
    <t>H11344</t>
  </si>
  <si>
    <t>H11345</t>
  </si>
  <si>
    <t>H11353</t>
  </si>
  <si>
    <t>H11362</t>
  </si>
  <si>
    <t>H11375</t>
  </si>
  <si>
    <t>H11376</t>
  </si>
  <si>
    <t>H11392</t>
  </si>
  <si>
    <t>H11396</t>
  </si>
  <si>
    <t>H11399</t>
  </si>
  <si>
    <t>H11400</t>
  </si>
  <si>
    <t>H11402</t>
  </si>
  <si>
    <t>H11409</t>
  </si>
  <si>
    <t>H11411</t>
  </si>
  <si>
    <t>H11413</t>
  </si>
  <si>
    <t>H11421</t>
  </si>
  <si>
    <t>H11423</t>
  </si>
  <si>
    <t>H11424</t>
  </si>
  <si>
    <t>H11431</t>
  </si>
  <si>
    <t>H11443</t>
  </si>
  <si>
    <t>H11452</t>
  </si>
  <si>
    <t>H11455</t>
  </si>
  <si>
    <t>H11471</t>
  </si>
  <si>
    <t>H11472</t>
  </si>
  <si>
    <t>H11478</t>
  </si>
  <si>
    <t>H11484</t>
  </si>
  <si>
    <t>H11495</t>
  </si>
  <si>
    <t>H11498</t>
  </si>
  <si>
    <t>H11507</t>
  </si>
  <si>
    <t>H11517</t>
  </si>
  <si>
    <t>H11539</t>
  </si>
  <si>
    <t>H11543</t>
  </si>
  <si>
    <t>H11545</t>
  </si>
  <si>
    <t>H11548</t>
  </si>
  <si>
    <t>H11560</t>
  </si>
  <si>
    <t>H11562</t>
  </si>
  <si>
    <t>H11564</t>
  </si>
  <si>
    <t>H11568</t>
  </si>
  <si>
    <t>H11572</t>
  </si>
  <si>
    <t>H11577</t>
  </si>
  <si>
    <t>H11583</t>
  </si>
  <si>
    <t>H11586</t>
  </si>
  <si>
    <t>H11604</t>
  </si>
  <si>
    <t>H11605</t>
  </si>
  <si>
    <t>H11612</t>
  </si>
  <si>
    <t>H11635</t>
  </si>
  <si>
    <t>H11636</t>
  </si>
  <si>
    <t>H11637</t>
  </si>
  <si>
    <t>H11644</t>
  </si>
  <si>
    <t>H11654</t>
  </si>
  <si>
    <t>H11660</t>
  </si>
  <si>
    <t>H11666</t>
  </si>
  <si>
    <t>H11668</t>
  </si>
  <si>
    <t>H11669</t>
  </si>
  <si>
    <t>H11674</t>
  </si>
  <si>
    <t>H11676</t>
  </si>
  <si>
    <t>H11680</t>
  </si>
  <si>
    <t>H11685</t>
  </si>
  <si>
    <t>H11687</t>
  </si>
  <si>
    <t>H11699</t>
  </si>
  <si>
    <t>H11705</t>
  </si>
  <si>
    <t>H11707</t>
  </si>
  <si>
    <t>H11710</t>
  </si>
  <si>
    <t>H11713</t>
  </si>
  <si>
    <t>H11720</t>
  </si>
  <si>
    <t>H11725</t>
  </si>
  <si>
    <t>H11729</t>
  </si>
  <si>
    <t>H11730</t>
  </si>
  <si>
    <t>H11756</t>
  </si>
  <si>
    <t>H11763</t>
  </si>
  <si>
    <t>H11769</t>
  </si>
  <si>
    <t>H11770</t>
  </si>
  <si>
    <t>H11777</t>
  </si>
  <si>
    <t>H11782</t>
  </si>
  <si>
    <t>H11783</t>
  </si>
  <si>
    <t>H11785</t>
  </si>
  <si>
    <t>H11787</t>
  </si>
  <si>
    <t>H11791</t>
  </si>
  <si>
    <t>H11796</t>
  </si>
  <si>
    <t>H11799</t>
  </si>
  <si>
    <t>H11801</t>
  </si>
  <si>
    <t>H11804</t>
  </si>
  <si>
    <t>H11817</t>
  </si>
  <si>
    <t>H11821</t>
  </si>
  <si>
    <t>H11845</t>
  </si>
  <si>
    <t>H11850</t>
  </si>
  <si>
    <t>H11857</t>
  </si>
  <si>
    <t>H11858</t>
  </si>
  <si>
    <t>H11870</t>
  </si>
  <si>
    <t>H11871</t>
  </si>
  <si>
    <t>H11872</t>
  </si>
  <si>
    <t>H11877</t>
  </si>
  <si>
    <t>H11879</t>
  </si>
  <si>
    <t>H11882</t>
  </si>
  <si>
    <t>H11884</t>
  </si>
  <si>
    <t>H11886</t>
  </si>
  <si>
    <t>H11888</t>
  </si>
  <si>
    <t>H11899</t>
  </si>
  <si>
    <t>H11902</t>
  </si>
  <si>
    <t>H11904</t>
  </si>
  <si>
    <t>H11918</t>
  </si>
  <si>
    <t>H11928</t>
  </si>
  <si>
    <t>H11930</t>
  </si>
  <si>
    <t>H11936</t>
  </si>
  <si>
    <t>H11950</t>
  </si>
  <si>
    <t>H11953</t>
  </si>
  <si>
    <t>H11955</t>
  </si>
  <si>
    <t>H11967</t>
  </si>
  <si>
    <t>H11980</t>
  </si>
  <si>
    <t>H11988</t>
  </si>
  <si>
    <t>H12002</t>
  </si>
  <si>
    <t>H12003</t>
  </si>
  <si>
    <t>H12005</t>
  </si>
  <si>
    <t>H12012</t>
  </si>
  <si>
    <t>H12014</t>
  </si>
  <si>
    <t>H12016</t>
  </si>
  <si>
    <t>H12033</t>
  </si>
  <si>
    <t>H12034</t>
  </si>
  <si>
    <t>H12036</t>
  </si>
  <si>
    <t>H12062</t>
  </si>
  <si>
    <t>H12068</t>
  </si>
  <si>
    <t>H12071</t>
  </si>
  <si>
    <t>H12075</t>
  </si>
  <si>
    <t>H12080</t>
  </si>
  <si>
    <t>H12084</t>
  </si>
  <si>
    <t>H12095</t>
  </si>
  <si>
    <t>H12107</t>
  </si>
  <si>
    <t>H12109</t>
  </si>
  <si>
    <t>H12115</t>
  </si>
  <si>
    <t>H12116</t>
  </si>
  <si>
    <t>H12129</t>
  </si>
  <si>
    <t>H12139</t>
  </si>
  <si>
    <t>H12143</t>
  </si>
  <si>
    <t>H12158</t>
  </si>
  <si>
    <t>H12165</t>
  </si>
  <si>
    <t>H12166</t>
  </si>
  <si>
    <t>H12167</t>
  </si>
  <si>
    <t>H12168</t>
  </si>
  <si>
    <t>H12173</t>
  </si>
  <si>
    <t>H12176</t>
  </si>
  <si>
    <t>H12179</t>
  </si>
  <si>
    <t>H12191</t>
  </si>
  <si>
    <t>H12198</t>
  </si>
  <si>
    <t>H12202</t>
  </si>
  <si>
    <t>H12217</t>
  </si>
  <si>
    <t>H12220</t>
  </si>
  <si>
    <t>H12223</t>
  </si>
  <si>
    <t>H12228</t>
  </si>
  <si>
    <t>H12237</t>
  </si>
  <si>
    <t>H12244</t>
  </si>
  <si>
    <t>H12249</t>
  </si>
  <si>
    <t>H12256</t>
  </si>
  <si>
    <t>H12268</t>
  </si>
  <si>
    <t>H12280</t>
  </si>
  <si>
    <t>H12281</t>
  </si>
  <si>
    <t>H12288</t>
  </si>
  <si>
    <t>H12290</t>
  </si>
  <si>
    <t>H12296</t>
  </si>
  <si>
    <t>H12298</t>
  </si>
  <si>
    <t>H12299</t>
  </si>
  <si>
    <t>H12318</t>
  </si>
  <si>
    <t>H12330</t>
  </si>
  <si>
    <t>H12331</t>
  </si>
  <si>
    <t>H12334</t>
  </si>
  <si>
    <t>H12349</t>
  </si>
  <si>
    <t>H12350</t>
  </si>
  <si>
    <t>H12353</t>
  </si>
  <si>
    <t>H12354</t>
  </si>
  <si>
    <t>H12355</t>
  </si>
  <si>
    <t>H12358</t>
  </si>
  <si>
    <t>H12367</t>
  </si>
  <si>
    <t>H12371</t>
  </si>
  <si>
    <t>H12385</t>
  </si>
  <si>
    <t>H12392</t>
  </si>
  <si>
    <t>H12393</t>
  </si>
  <si>
    <t>H12394</t>
  </si>
  <si>
    <t>H12401</t>
  </si>
  <si>
    <t>H12414</t>
  </si>
  <si>
    <t>H12415</t>
  </si>
  <si>
    <t>H12426</t>
  </si>
  <si>
    <t>H12428</t>
  </si>
  <si>
    <t>H12432</t>
  </si>
  <si>
    <t>H12438</t>
  </si>
  <si>
    <t>H12442</t>
  </si>
  <si>
    <t>H12446</t>
  </si>
  <si>
    <t>H12452</t>
  </si>
  <si>
    <t>H12455</t>
  </si>
  <si>
    <t>H12457</t>
  </si>
  <si>
    <t>H12462</t>
  </si>
  <si>
    <t>H12469</t>
  </si>
  <si>
    <t>H12482</t>
  </si>
  <si>
    <t>H12490</t>
  </si>
  <si>
    <t>H12496</t>
  </si>
  <si>
    <t>H12503</t>
  </si>
  <si>
    <t>H12504</t>
  </si>
  <si>
    <t>H12509</t>
  </si>
  <si>
    <t>H12544</t>
  </si>
  <si>
    <t>H12553</t>
  </si>
  <si>
    <t>H12556</t>
  </si>
  <si>
    <t>H12557</t>
  </si>
  <si>
    <t>H12562</t>
  </si>
  <si>
    <t>H12567</t>
  </si>
  <si>
    <t>H12577</t>
  </si>
  <si>
    <t>H12580</t>
  </si>
  <si>
    <t>H12581</t>
  </si>
  <si>
    <t>H12592</t>
  </si>
  <si>
    <t>H12611</t>
  </si>
  <si>
    <t>H12617</t>
  </si>
  <si>
    <t>H12631</t>
  </si>
  <si>
    <t>H12632</t>
  </si>
  <si>
    <t>H12656</t>
  </si>
  <si>
    <t>H12671</t>
  </si>
  <si>
    <t>H12672</t>
  </si>
  <si>
    <t>H12679</t>
  </si>
  <si>
    <t>H12687</t>
  </si>
  <si>
    <t>H12696</t>
  </si>
  <si>
    <t>H12708</t>
  </si>
  <si>
    <t>H12709</t>
  </si>
  <si>
    <t>H12724</t>
  </si>
  <si>
    <t>H12727</t>
  </si>
  <si>
    <t>H12734</t>
  </si>
  <si>
    <t>H12735</t>
  </si>
  <si>
    <t>H12736</t>
  </si>
  <si>
    <t>H12745</t>
  </si>
  <si>
    <t>H12760</t>
  </si>
  <si>
    <t>H12775</t>
  </si>
  <si>
    <t>H12781</t>
  </si>
  <si>
    <t>H12792</t>
  </si>
  <si>
    <t>H12803</t>
  </si>
  <si>
    <t>H12810</t>
  </si>
  <si>
    <t>H12818</t>
  </si>
  <si>
    <t>H12822</t>
  </si>
  <si>
    <t>H12823</t>
  </si>
  <si>
    <t>H12827</t>
  </si>
  <si>
    <t>H12841</t>
  </si>
  <si>
    <t>H12845</t>
  </si>
  <si>
    <t>H12848</t>
  </si>
  <si>
    <t>H12868</t>
  </si>
  <si>
    <t>H12869</t>
  </si>
  <si>
    <t>H12872</t>
  </si>
  <si>
    <t>H12877</t>
  </si>
  <si>
    <t>H12885</t>
  </si>
  <si>
    <t>H12889</t>
  </si>
  <si>
    <t>H12893</t>
  </si>
  <si>
    <t>H12895</t>
  </si>
  <si>
    <t>H12908</t>
  </si>
  <si>
    <t>H12910</t>
  </si>
  <si>
    <t>H12911</t>
  </si>
  <si>
    <t>H12914</t>
  </si>
  <si>
    <t>H12920</t>
  </si>
  <si>
    <t>H12921</t>
  </si>
  <si>
    <t>H12935</t>
  </si>
  <si>
    <t>H12938</t>
  </si>
  <si>
    <t>H12942</t>
  </si>
  <si>
    <t>H12954</t>
  </si>
  <si>
    <t>H12955</t>
  </si>
  <si>
    <t>H12959</t>
  </si>
  <si>
    <t>H12963</t>
  </si>
  <si>
    <t>H12967</t>
  </si>
  <si>
    <t>H12973</t>
  </si>
  <si>
    <t>H12979</t>
  </si>
  <si>
    <t>H12980</t>
  </si>
  <si>
    <t>H12984</t>
  </si>
  <si>
    <t>H12985</t>
  </si>
  <si>
    <t>H13004</t>
  </si>
  <si>
    <t>H13007</t>
  </si>
  <si>
    <t>H13009</t>
  </si>
  <si>
    <t>H13033</t>
  </si>
  <si>
    <t>H13047</t>
  </si>
  <si>
    <t>H13056</t>
  </si>
  <si>
    <t>H13059</t>
  </si>
  <si>
    <t>H13080</t>
  </si>
  <si>
    <t>H13087</t>
  </si>
  <si>
    <t>H13096</t>
  </si>
  <si>
    <t>H13102</t>
  </si>
  <si>
    <t>H13120</t>
  </si>
  <si>
    <t>H13121</t>
  </si>
  <si>
    <t>H13124</t>
  </si>
  <si>
    <t>H13128</t>
  </si>
  <si>
    <t>H13144</t>
  </si>
  <si>
    <t>H13145</t>
  </si>
  <si>
    <t>H13146</t>
  </si>
  <si>
    <t>H13149</t>
  </si>
  <si>
    <t>H13164</t>
  </si>
  <si>
    <t>H13171</t>
  </si>
  <si>
    <t>H13192</t>
  </si>
  <si>
    <t>H13195</t>
  </si>
  <si>
    <t>H13215</t>
  </si>
  <si>
    <t>H13216</t>
  </si>
  <si>
    <t>H13219</t>
  </si>
  <si>
    <t>H13220</t>
  </si>
  <si>
    <t>H13227</t>
  </si>
  <si>
    <t>H13229</t>
  </si>
  <si>
    <t>H13230</t>
  </si>
  <si>
    <t>H13235</t>
  </si>
  <si>
    <t>H13236</t>
  </si>
  <si>
    <t>H13245</t>
  </si>
  <si>
    <t>H13249</t>
  </si>
  <si>
    <t>H13251</t>
  </si>
  <si>
    <t>H13260</t>
  </si>
  <si>
    <t>H13261</t>
  </si>
  <si>
    <t>H13263</t>
  </si>
  <si>
    <t>H13287</t>
  </si>
  <si>
    <t>H13297</t>
  </si>
  <si>
    <t>H13300</t>
  </si>
  <si>
    <t>H13316</t>
  </si>
  <si>
    <t>H13326</t>
  </si>
  <si>
    <t>H13329</t>
  </si>
  <si>
    <t>H13335</t>
  </si>
  <si>
    <t>H13357</t>
  </si>
  <si>
    <t>H13365</t>
  </si>
  <si>
    <t>H13391</t>
  </si>
  <si>
    <t>H13404</t>
  </si>
  <si>
    <t>H13407</t>
  </si>
  <si>
    <t>H13427</t>
  </si>
  <si>
    <t>H13434</t>
  </si>
  <si>
    <t>H13436</t>
  </si>
  <si>
    <t>H13444</t>
  </si>
  <si>
    <t>H13445</t>
  </si>
  <si>
    <t>H13455</t>
  </si>
  <si>
    <t>H13459</t>
  </si>
  <si>
    <t>H13460</t>
  </si>
  <si>
    <t>H13472</t>
  </si>
  <si>
    <t>H13477</t>
  </si>
  <si>
    <t>H13486</t>
  </si>
  <si>
    <t>H13492</t>
  </si>
  <si>
    <t>H13497</t>
  </si>
  <si>
    <t>H13516</t>
  </si>
  <si>
    <t>H13538</t>
  </si>
  <si>
    <t>H13539</t>
  </si>
  <si>
    <t>H13568</t>
  </si>
  <si>
    <t>H13570</t>
  </si>
  <si>
    <t>H13573</t>
  </si>
  <si>
    <t>H13579</t>
  </si>
  <si>
    <t>H13613</t>
  </si>
  <si>
    <t>H13633</t>
  </si>
  <si>
    <t>H13634</t>
  </si>
  <si>
    <t>H13647</t>
  </si>
  <si>
    <t>H13651</t>
  </si>
  <si>
    <t>H13653</t>
  </si>
  <si>
    <t>H13656</t>
  </si>
  <si>
    <t>H13659</t>
  </si>
  <si>
    <t>H13664</t>
  </si>
  <si>
    <t>H13668</t>
  </si>
  <si>
    <t>H13674</t>
  </si>
  <si>
    <t>H13686</t>
  </si>
  <si>
    <t>H13687</t>
  </si>
  <si>
    <t>H13692</t>
  </si>
  <si>
    <t>H13694</t>
  </si>
  <si>
    <t>H13703</t>
  </si>
  <si>
    <t>H13723</t>
  </si>
  <si>
    <t>H13724</t>
  </si>
  <si>
    <t>H13732</t>
  </si>
  <si>
    <t>H13742</t>
  </si>
  <si>
    <t>H13743</t>
  </si>
  <si>
    <t>H13746</t>
  </si>
  <si>
    <t>H13748</t>
  </si>
  <si>
    <t>H13764</t>
  </si>
  <si>
    <t>H13778</t>
  </si>
  <si>
    <t>H13779</t>
  </si>
  <si>
    <t>H13788</t>
  </si>
  <si>
    <t>H13796</t>
  </si>
  <si>
    <t>H13797</t>
  </si>
  <si>
    <t>H13803</t>
  </si>
  <si>
    <t>H13804</t>
  </si>
  <si>
    <t>H13810</t>
  </si>
  <si>
    <t>H13812</t>
  </si>
  <si>
    <t>H13820</t>
  </si>
  <si>
    <t>H13822</t>
  </si>
  <si>
    <t>H13823</t>
  </si>
  <si>
    <t>H13829</t>
  </si>
  <si>
    <t>H13833</t>
  </si>
  <si>
    <t>H13836</t>
  </si>
  <si>
    <t>H13839</t>
  </si>
  <si>
    <t>H13842</t>
  </si>
  <si>
    <t>H13843</t>
  </si>
  <si>
    <t>H13845</t>
  </si>
  <si>
    <t>H13856</t>
  </si>
  <si>
    <t>H13858</t>
  </si>
  <si>
    <t>H13859</t>
  </si>
  <si>
    <t>H13876</t>
  </si>
  <si>
    <t>H13888</t>
  </si>
  <si>
    <t>H13899</t>
  </si>
  <si>
    <t>H13910</t>
  </si>
  <si>
    <t>H13917</t>
  </si>
  <si>
    <t>H13921</t>
  </si>
  <si>
    <t>H13922</t>
  </si>
  <si>
    <t>H13925</t>
  </si>
  <si>
    <t>H13926</t>
  </si>
  <si>
    <t>H13930</t>
  </si>
  <si>
    <t>H13931</t>
  </si>
  <si>
    <t>H13934</t>
  </si>
  <si>
    <t>H13941</t>
  </si>
  <si>
    <t>H13962</t>
  </si>
  <si>
    <t>H13966</t>
  </si>
  <si>
    <t>H13969</t>
  </si>
  <si>
    <t>H13970</t>
  </si>
  <si>
    <t>H13971</t>
  </si>
  <si>
    <t>H13974</t>
  </si>
  <si>
    <t>H13981</t>
  </si>
  <si>
    <t>H14000</t>
  </si>
  <si>
    <t>H14003</t>
  </si>
  <si>
    <t>H14010</t>
  </si>
  <si>
    <t>H14012</t>
  </si>
  <si>
    <t>H14014</t>
  </si>
  <si>
    <t>H14016</t>
  </si>
  <si>
    <t>H14019</t>
  </si>
  <si>
    <t>H14021</t>
  </si>
  <si>
    <t>H14024</t>
  </si>
  <si>
    <t>H14025</t>
  </si>
  <si>
    <t>H14027</t>
  </si>
  <si>
    <t>H14035</t>
  </si>
  <si>
    <t>H14039</t>
  </si>
  <si>
    <t>H14047</t>
  </si>
  <si>
    <t>H14048</t>
  </si>
  <si>
    <t>H14053</t>
  </si>
  <si>
    <t>sum</t>
  </si>
  <si>
    <t>%</t>
  </si>
  <si>
    <t>BPSO Commitmment Increasing With EV, ESS, PV</t>
  </si>
  <si>
    <t>Cost/House</t>
  </si>
  <si>
    <t>Peak</t>
  </si>
  <si>
    <t>Peak (MW)</t>
  </si>
  <si>
    <t>Original</t>
  </si>
  <si>
    <t>With EV</t>
  </si>
  <si>
    <t>BPSO  Commitment Increasing Without EV, ESS, PV</t>
  </si>
  <si>
    <t>BPSO Commitment Increasing with EV Alone</t>
  </si>
  <si>
    <t>BPSO Commitment Increasing No EV</t>
  </si>
  <si>
    <t>Cost/Houes</t>
  </si>
  <si>
    <t>PV and ESS Usage Increasing. No BPSO. No 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</si>
</sst>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Roboto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readingOrder="0"/>
    </xf>
    <xf borderId="1" fillId="2" fontId="3" numFmtId="0" xfId="0" applyBorder="1" applyFill="1" applyFont="1"/>
    <xf borderId="1" fillId="2" fontId="3" numFmtId="0" xfId="0" applyAlignment="1" applyBorder="1" applyFont="1">
      <alignment horizontal="left"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2" fillId="0" fontId="5" numFmtId="2" xfId="0" applyAlignment="1" applyBorder="1" applyFont="1" applyNumberFormat="1">
      <alignment horizontal="center" vertical="center"/>
    </xf>
    <xf borderId="2" fillId="0" fontId="4" numFmtId="2" xfId="0" applyAlignment="1" applyBorder="1" applyFont="1" applyNumberFormat="1">
      <alignment horizontal="center" vertical="center"/>
    </xf>
    <xf borderId="3" fillId="0" fontId="4" numFmtId="2" xfId="0" applyAlignment="1" applyBorder="1" applyFont="1" applyNumberFormat="1">
      <alignment horizontal="center" vertical="center"/>
    </xf>
    <xf borderId="2" fillId="0" fontId="5" numFmtId="2" xfId="0" applyAlignment="1" applyBorder="1" applyFont="1" applyNumberFormat="1">
      <alignment horizontal="center"/>
    </xf>
    <xf borderId="0" fillId="0" fontId="5" numFmtId="2" xfId="0" applyAlignment="1" applyFont="1" applyNumberFormat="1">
      <alignment horizontal="center"/>
    </xf>
    <xf borderId="4" fillId="0" fontId="4" numFmtId="2" xfId="0" applyAlignment="1" applyBorder="1" applyFont="1" applyNumberFormat="1">
      <alignment horizontal="center" vertical="center"/>
    </xf>
    <xf borderId="5" fillId="0" fontId="7" numFmtId="0" xfId="0" applyBorder="1" applyFont="1"/>
    <xf borderId="6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Commitment vs. Peak-to-Average Ratio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'LoadProfile per Commitment'!$A$5:$A$25</c:f>
            </c:strRef>
          </c:cat>
          <c:val>
            <c:numRef>
              <c:f>'LoadProfile per Commitment'!$AD$5:$AD$25</c:f>
              <c:numCache/>
            </c:numRef>
          </c:val>
          <c:smooth val="0"/>
        </c:ser>
        <c:axId val="856151711"/>
        <c:axId val="1023566711"/>
      </c:lineChart>
      <c:catAx>
        <c:axId val="85615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Commitment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3566711"/>
      </c:catAx>
      <c:valAx>
        <c:axId val="1023566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615171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Commitment vs. PAR
Appliances Only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'LoadProfile per Commitment'!$A$30:$A$50</c:f>
            </c:strRef>
          </c:cat>
          <c:val>
            <c:numRef>
              <c:f>'LoadProfile per Commitment'!$AD$30:$AD$50</c:f>
              <c:numCache/>
            </c:numRef>
          </c:val>
          <c:smooth val="0"/>
        </c:ser>
        <c:axId val="309948534"/>
        <c:axId val="661090155"/>
      </c:lineChart>
      <c:catAx>
        <c:axId val="309948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1090155"/>
      </c:catAx>
      <c:valAx>
        <c:axId val="661090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994853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Commitment vs. PAR
EV only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'LoadProfile per Commitment'!$AD$54:$AD$74</c:f>
              <c:numCache/>
            </c:numRef>
          </c:val>
          <c:smooth val="0"/>
        </c:ser>
        <c:axId val="2128946367"/>
        <c:axId val="841387734"/>
      </c:lineChart>
      <c:catAx>
        <c:axId val="212894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1387734"/>
      </c:catAx>
      <c:valAx>
        <c:axId val="841387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894636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Commitment vs. PAR
Without EV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'LoadProfile per Commitment'!$A$78:$A$98</c:f>
            </c:strRef>
          </c:cat>
          <c:val>
            <c:numRef>
              <c:f>'LoadProfile per Commitment'!$AD$78:$AD$98</c:f>
              <c:numCache/>
            </c:numRef>
          </c:val>
          <c:smooth val="0"/>
        </c:ser>
        <c:axId val="1421306422"/>
        <c:axId val="894239173"/>
      </c:lineChart>
      <c:catAx>
        <c:axId val="1421306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4239173"/>
      </c:catAx>
      <c:valAx>
        <c:axId val="894239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130642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EV and ESS Usage vs. PAR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'LoadProfile per Commitment'!$A$103:$A$123</c:f>
            </c:strRef>
          </c:cat>
          <c:val>
            <c:numRef>
              <c:f>'LoadProfile per Commitment'!$AD$103:$AD$123</c:f>
              <c:numCache/>
            </c:numRef>
          </c:val>
          <c:smooth val="0"/>
        </c:ser>
        <c:axId val="1946118848"/>
        <c:axId val="315304237"/>
      </c:lineChart>
      <c:catAx>
        <c:axId val="19461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5304237"/>
      </c:catAx>
      <c:valAx>
        <c:axId val="31530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6118848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847725</xdr:colOff>
      <xdr:row>5</xdr:row>
      <xdr:rowOff>19050</xdr:rowOff>
    </xdr:from>
    <xdr:ext cx="5153025" cy="2790825"/>
    <xdr:graphicFrame>
      <xdr:nvGraphicFramePr>
        <xdr:cNvPr id="3592739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34</xdr:col>
      <xdr:colOff>190500</xdr:colOff>
      <xdr:row>26</xdr:row>
      <xdr:rowOff>161925</xdr:rowOff>
    </xdr:from>
    <xdr:ext cx="5019675" cy="2790825"/>
    <xdr:graphicFrame>
      <xdr:nvGraphicFramePr>
        <xdr:cNvPr id="16636699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34</xdr:col>
      <xdr:colOff>161925</xdr:colOff>
      <xdr:row>55</xdr:row>
      <xdr:rowOff>9525</xdr:rowOff>
    </xdr:from>
    <xdr:ext cx="5038725" cy="2752725"/>
    <xdr:graphicFrame>
      <xdr:nvGraphicFramePr>
        <xdr:cNvPr id="170305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361950</xdr:colOff>
      <xdr:row>77</xdr:row>
      <xdr:rowOff>142875</xdr:rowOff>
    </xdr:from>
    <xdr:ext cx="5010150" cy="2790825"/>
    <xdr:graphicFrame>
      <xdr:nvGraphicFramePr>
        <xdr:cNvPr id="2607265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33</xdr:col>
      <xdr:colOff>438150</xdr:colOff>
      <xdr:row>104</xdr:row>
      <xdr:rowOff>85725</xdr:rowOff>
    </xdr:from>
    <xdr:ext cx="5057775" cy="2676525"/>
    <xdr:graphicFrame>
      <xdr:nvGraphicFramePr>
        <xdr:cNvPr id="65422978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1.38"/>
    <col customWidth="1" min="3" max="3" width="12.0"/>
    <col customWidth="1" min="4" max="25" width="6.38"/>
    <col customWidth="1" min="26" max="26" width="11.0"/>
  </cols>
  <sheetData>
    <row r="1" ht="15.75" customHeight="1">
      <c r="A1" s="1" t="s">
        <v>0</v>
      </c>
      <c r="Z1" s="2"/>
    </row>
    <row r="2" ht="15.75" customHeight="1">
      <c r="A2" s="3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4" t="s">
        <v>2</v>
      </c>
    </row>
    <row r="3" ht="15.75" customHeight="1">
      <c r="A3" s="2">
        <v>1.0</v>
      </c>
      <c r="B3" s="2">
        <v>304524.459999999</v>
      </c>
      <c r="C3" s="2">
        <v>272444.479999998</v>
      </c>
      <c r="D3" s="2">
        <v>315003.309999998</v>
      </c>
      <c r="E3" s="2">
        <v>296653.829999999</v>
      </c>
      <c r="F3" s="2">
        <v>311840.899999999</v>
      </c>
      <c r="G3" s="2">
        <v>303361.389999999</v>
      </c>
      <c r="H3" s="2">
        <v>337078.829999999</v>
      </c>
      <c r="I3" s="2">
        <v>328290.269999999</v>
      </c>
      <c r="J3" s="2">
        <v>297372.989999999</v>
      </c>
      <c r="K3" s="2">
        <v>306779.839999999</v>
      </c>
      <c r="L3" s="2">
        <v>295501.859999999</v>
      </c>
      <c r="M3" s="2">
        <v>289070.929999999</v>
      </c>
      <c r="N3" s="2">
        <v>289619.839999999</v>
      </c>
      <c r="O3" s="2">
        <v>338285.609999999</v>
      </c>
      <c r="P3" s="2">
        <v>363854.209999999</v>
      </c>
      <c r="Q3" s="2">
        <v>324279.829999999</v>
      </c>
      <c r="R3" s="2">
        <v>308639.139999999</v>
      </c>
      <c r="S3" s="2">
        <v>295468.239999999</v>
      </c>
      <c r="T3" s="2">
        <v>306706.509999998</v>
      </c>
      <c r="U3" s="2">
        <v>292950.389999998</v>
      </c>
      <c r="V3" s="2">
        <v>346110.219999999</v>
      </c>
      <c r="W3" s="2">
        <v>315448.399999999</v>
      </c>
      <c r="X3" s="2">
        <v>281340.749999998</v>
      </c>
      <c r="Y3" s="2">
        <v>256768.529999998</v>
      </c>
      <c r="Z3" s="2">
        <v>42054.4526618</v>
      </c>
    </row>
    <row r="4" ht="15.75" customHeight="1">
      <c r="A4" s="2">
        <v>2.0</v>
      </c>
      <c r="B4" s="2">
        <v>307235.969999998</v>
      </c>
      <c r="C4" s="2">
        <v>274053.399999998</v>
      </c>
      <c r="D4" s="2">
        <v>319518.659999998</v>
      </c>
      <c r="E4" s="2">
        <v>315819.919999998</v>
      </c>
      <c r="F4" s="2">
        <v>331157.449999999</v>
      </c>
      <c r="G4" s="2">
        <v>335150.159999999</v>
      </c>
      <c r="H4" s="2">
        <v>376692.689999999</v>
      </c>
      <c r="I4" s="2">
        <v>362440.299999999</v>
      </c>
      <c r="J4" s="2">
        <v>312891.599999999</v>
      </c>
      <c r="K4" s="2">
        <v>312213.869999999</v>
      </c>
      <c r="L4" s="2">
        <v>304914.949999998</v>
      </c>
      <c r="M4" s="2">
        <v>296060.849999999</v>
      </c>
      <c r="N4" s="2">
        <v>296469.559999998</v>
      </c>
      <c r="O4" s="2">
        <v>343849.709999999</v>
      </c>
      <c r="P4" s="2">
        <v>376030.619999999</v>
      </c>
      <c r="Q4" s="2">
        <v>325804.759999999</v>
      </c>
      <c r="R4" s="2">
        <v>325649.849999999</v>
      </c>
      <c r="S4" s="2">
        <v>319409.199999999</v>
      </c>
      <c r="T4" s="2">
        <v>335739.999999998</v>
      </c>
      <c r="U4" s="2">
        <v>322300.379999998</v>
      </c>
      <c r="V4" s="2">
        <v>377166.699999998</v>
      </c>
      <c r="W4" s="2">
        <v>338726.619999998</v>
      </c>
      <c r="X4" s="2">
        <v>302402.649999998</v>
      </c>
      <c r="Y4" s="2">
        <v>272571.239999998</v>
      </c>
      <c r="Z4" s="2">
        <v>44272.900745</v>
      </c>
    </row>
    <row r="5" ht="15.75" customHeight="1">
      <c r="A5" s="2">
        <v>3.0</v>
      </c>
      <c r="B5" s="2">
        <v>307565.889999999</v>
      </c>
      <c r="C5" s="2">
        <v>270975.929999998</v>
      </c>
      <c r="D5" s="2">
        <v>300422.389999998</v>
      </c>
      <c r="E5" s="2">
        <v>322225.009999999</v>
      </c>
      <c r="F5" s="2">
        <v>330644.889999999</v>
      </c>
      <c r="G5" s="2">
        <v>317765.499999999</v>
      </c>
      <c r="H5" s="2">
        <v>361116.559999999</v>
      </c>
      <c r="I5" s="2">
        <v>354610.419999999</v>
      </c>
      <c r="J5" s="2">
        <v>302073.619999999</v>
      </c>
      <c r="K5" s="2">
        <v>300608.829999999</v>
      </c>
      <c r="L5" s="2">
        <v>301337.259999998</v>
      </c>
      <c r="M5" s="2">
        <v>287721.839999998</v>
      </c>
      <c r="N5" s="2">
        <v>285329.229999998</v>
      </c>
      <c r="O5" s="2">
        <v>340199.589999999</v>
      </c>
      <c r="P5" s="2">
        <v>376617.549999999</v>
      </c>
      <c r="Q5" s="2">
        <v>314844.919999999</v>
      </c>
      <c r="R5" s="2">
        <v>308182.339999999</v>
      </c>
      <c r="S5" s="2">
        <v>301290.339999999</v>
      </c>
      <c r="T5" s="2">
        <v>309141.879999998</v>
      </c>
      <c r="U5" s="2">
        <v>296752.499999998</v>
      </c>
      <c r="V5" s="2">
        <v>353298.589999999</v>
      </c>
      <c r="W5" s="2">
        <v>318736.879999998</v>
      </c>
      <c r="X5" s="2">
        <v>287772.329999998</v>
      </c>
      <c r="Y5" s="2">
        <v>263477.529999998</v>
      </c>
      <c r="Z5" s="2">
        <v>42699.4585186</v>
      </c>
    </row>
    <row r="6" ht="15.75" customHeight="1">
      <c r="A6" s="2">
        <v>4.0</v>
      </c>
      <c r="B6" s="2">
        <v>293909.179999999</v>
      </c>
      <c r="C6" s="2">
        <v>261130.639999998</v>
      </c>
      <c r="D6" s="2">
        <v>312537.929999998</v>
      </c>
      <c r="E6" s="2">
        <v>307058.619999999</v>
      </c>
      <c r="F6" s="2">
        <v>311791.259999999</v>
      </c>
      <c r="G6" s="2">
        <v>303007.129999999</v>
      </c>
      <c r="H6" s="2">
        <v>344813.969999999</v>
      </c>
      <c r="I6" s="2">
        <v>338853.389999999</v>
      </c>
      <c r="J6" s="2">
        <v>299715.639999999</v>
      </c>
      <c r="K6" s="2">
        <v>291686.289999999</v>
      </c>
      <c r="L6" s="2">
        <v>285826.559999998</v>
      </c>
      <c r="M6" s="2">
        <v>279572.189999998</v>
      </c>
      <c r="N6" s="2">
        <v>272755.149999998</v>
      </c>
      <c r="O6" s="2">
        <v>317696.489999999</v>
      </c>
      <c r="P6" s="2">
        <v>357799.979999999</v>
      </c>
      <c r="Q6" s="2">
        <v>317612.319999999</v>
      </c>
      <c r="R6" s="2">
        <v>298488.139999999</v>
      </c>
      <c r="S6" s="2">
        <v>307757.759999999</v>
      </c>
      <c r="T6" s="2">
        <v>311637.229999998</v>
      </c>
      <c r="U6" s="2">
        <v>302717.859999998</v>
      </c>
      <c r="V6" s="2">
        <v>360149.109999999</v>
      </c>
      <c r="W6" s="2">
        <v>321289.809999999</v>
      </c>
      <c r="X6" s="2">
        <v>286130.189999998</v>
      </c>
      <c r="Y6" s="2">
        <v>255827.839999998</v>
      </c>
      <c r="Z6" s="2">
        <v>41705.892284</v>
      </c>
    </row>
    <row r="7" ht="15.75" customHeight="1">
      <c r="A7" s="2">
        <v>5.0</v>
      </c>
      <c r="B7" s="2">
        <v>313804.829999998</v>
      </c>
      <c r="C7" s="2">
        <v>270484.709999998</v>
      </c>
      <c r="D7" s="2">
        <v>312024.589999999</v>
      </c>
      <c r="E7" s="2">
        <v>320757.999999999</v>
      </c>
      <c r="F7" s="2">
        <v>328818.219999999</v>
      </c>
      <c r="G7" s="2">
        <v>323551.039999999</v>
      </c>
      <c r="H7" s="2">
        <v>363544.989999999</v>
      </c>
      <c r="I7" s="2">
        <v>347161.539999999</v>
      </c>
      <c r="J7" s="2">
        <v>294516.389999999</v>
      </c>
      <c r="K7" s="2">
        <v>311195.749999999</v>
      </c>
      <c r="L7" s="2">
        <v>307209.019999999</v>
      </c>
      <c r="M7" s="2">
        <v>305332.539999998</v>
      </c>
      <c r="N7" s="2">
        <v>315002.869999998</v>
      </c>
      <c r="O7" s="2">
        <v>346984.819999999</v>
      </c>
      <c r="P7" s="2">
        <v>380999.809999999</v>
      </c>
      <c r="Q7" s="2">
        <v>333816.619999999</v>
      </c>
      <c r="R7" s="2">
        <v>337409.779999999</v>
      </c>
      <c r="S7" s="2">
        <v>326647.429999999</v>
      </c>
      <c r="T7" s="2">
        <v>328037.459999998</v>
      </c>
      <c r="U7" s="2">
        <v>316381.229999998</v>
      </c>
      <c r="V7" s="2">
        <v>368667.329999999</v>
      </c>
      <c r="W7" s="2">
        <v>331431.029999998</v>
      </c>
      <c r="X7" s="2">
        <v>295544.969999998</v>
      </c>
      <c r="Y7" s="2">
        <v>269633.369999998</v>
      </c>
      <c r="Z7" s="2">
        <v>44214.0344788</v>
      </c>
    </row>
    <row r="8" ht="15.75" customHeight="1">
      <c r="A8" s="2">
        <v>6.0</v>
      </c>
      <c r="B8" s="2">
        <v>296787.809999998</v>
      </c>
      <c r="C8" s="2">
        <v>263597.189999998</v>
      </c>
      <c r="D8" s="2">
        <v>303868.569999998</v>
      </c>
      <c r="E8" s="2">
        <v>309200.109999999</v>
      </c>
      <c r="F8" s="2">
        <v>313848.929999999</v>
      </c>
      <c r="G8" s="2">
        <v>316914.079999999</v>
      </c>
      <c r="H8" s="2">
        <v>369741.169999999</v>
      </c>
      <c r="I8" s="2">
        <v>329704.939999999</v>
      </c>
      <c r="J8" s="2">
        <v>295311.729999999</v>
      </c>
      <c r="K8" s="2">
        <v>314727.899999999</v>
      </c>
      <c r="L8" s="2">
        <v>313937.379999999</v>
      </c>
      <c r="M8" s="2">
        <v>292039.809999998</v>
      </c>
      <c r="N8" s="2">
        <v>292279.919999998</v>
      </c>
      <c r="O8" s="2">
        <v>344383.379999998</v>
      </c>
      <c r="P8" s="2">
        <v>385825.969999999</v>
      </c>
      <c r="Q8" s="2">
        <v>334598.639999999</v>
      </c>
      <c r="R8" s="2">
        <v>345093.269999999</v>
      </c>
      <c r="S8" s="2">
        <v>328321.129999998</v>
      </c>
      <c r="T8" s="2">
        <v>331916.219999998</v>
      </c>
      <c r="U8" s="2">
        <v>306167.499999998</v>
      </c>
      <c r="V8" s="2">
        <v>364752.509999998</v>
      </c>
      <c r="W8" s="2">
        <v>325699.639999998</v>
      </c>
      <c r="X8" s="2">
        <v>290814.189999998</v>
      </c>
      <c r="Y8" s="2">
        <v>265000.949999998</v>
      </c>
      <c r="Z8" s="2">
        <v>43664.8215517</v>
      </c>
    </row>
    <row r="9" ht="15.75" customHeight="1">
      <c r="A9" s="2">
        <v>7.0</v>
      </c>
      <c r="B9" s="2">
        <v>300384.369999998</v>
      </c>
      <c r="C9" s="2">
        <v>272653.149999998</v>
      </c>
      <c r="D9" s="2">
        <v>323640.019999998</v>
      </c>
      <c r="E9" s="2">
        <v>326682.079999999</v>
      </c>
      <c r="F9" s="2">
        <v>329934.009999998</v>
      </c>
      <c r="G9" s="2">
        <v>313465.559999999</v>
      </c>
      <c r="H9" s="2">
        <v>356190.889999999</v>
      </c>
      <c r="I9" s="2">
        <v>349919.379999999</v>
      </c>
      <c r="J9" s="2">
        <v>291108.419999999</v>
      </c>
      <c r="K9" s="2">
        <v>315896.929999999</v>
      </c>
      <c r="L9" s="2">
        <v>302707.199999999</v>
      </c>
      <c r="M9" s="2">
        <v>289456.239999998</v>
      </c>
      <c r="N9" s="2">
        <v>303217.429999998</v>
      </c>
      <c r="O9" s="2">
        <v>348245.499999999</v>
      </c>
      <c r="P9" s="2">
        <v>379856.929999999</v>
      </c>
      <c r="Q9" s="2">
        <v>342035.009999999</v>
      </c>
      <c r="R9" s="2">
        <v>326292.679999999</v>
      </c>
      <c r="S9" s="2">
        <v>318112.929999999</v>
      </c>
      <c r="T9" s="2">
        <v>325343.869999998</v>
      </c>
      <c r="U9" s="2">
        <v>305850.779999998</v>
      </c>
      <c r="V9" s="2">
        <v>361413.559999999</v>
      </c>
      <c r="W9" s="2">
        <v>319286.969999999</v>
      </c>
      <c r="X9" s="2">
        <v>280920.119999998</v>
      </c>
      <c r="Y9" s="2">
        <v>259120.909999998</v>
      </c>
      <c r="Z9" s="2">
        <v>43626.469206</v>
      </c>
    </row>
    <row r="10" ht="15.75" customHeight="1">
      <c r="A10" s="2">
        <v>8.0</v>
      </c>
      <c r="B10" s="2">
        <v>319344.179999998</v>
      </c>
      <c r="C10" s="2">
        <v>289736.289999998</v>
      </c>
      <c r="D10" s="2">
        <v>317872.219999999</v>
      </c>
      <c r="E10" s="2">
        <v>331191.279999998</v>
      </c>
      <c r="F10" s="2">
        <v>346661.859999999</v>
      </c>
      <c r="G10" s="2">
        <v>317849.059999999</v>
      </c>
      <c r="H10" s="2">
        <v>376628.669999999</v>
      </c>
      <c r="I10" s="2">
        <v>361791.109999999</v>
      </c>
      <c r="J10" s="2">
        <v>317166.289999999</v>
      </c>
      <c r="K10" s="2">
        <v>326001.079999998</v>
      </c>
      <c r="L10" s="2">
        <v>318294.609999999</v>
      </c>
      <c r="M10" s="2">
        <v>300665.769999999</v>
      </c>
      <c r="N10" s="2">
        <v>291608.179999999</v>
      </c>
      <c r="O10" s="2">
        <v>334017.329999999</v>
      </c>
      <c r="P10" s="2">
        <v>393342.409999999</v>
      </c>
      <c r="Q10" s="2">
        <v>346713.269999998</v>
      </c>
      <c r="R10" s="2">
        <v>332270.409999999</v>
      </c>
      <c r="S10" s="2">
        <v>331105.289999998</v>
      </c>
      <c r="T10" s="2">
        <v>341769.579999998</v>
      </c>
      <c r="U10" s="2">
        <v>322992.459999998</v>
      </c>
      <c r="V10" s="2">
        <v>372889.749999999</v>
      </c>
      <c r="W10" s="2">
        <v>332943.119999998</v>
      </c>
      <c r="X10" s="2">
        <v>301278.109999998</v>
      </c>
      <c r="Y10" s="2">
        <v>277267.139999998</v>
      </c>
      <c r="Z10" s="2">
        <v>45018.6776332</v>
      </c>
    </row>
    <row r="11" ht="15.75" customHeight="1">
      <c r="A11" s="2">
        <v>9.0</v>
      </c>
      <c r="B11" s="2">
        <v>305638.099999998</v>
      </c>
      <c r="C11" s="2">
        <v>269373.949999998</v>
      </c>
      <c r="D11" s="2">
        <v>317086.419999998</v>
      </c>
      <c r="E11" s="2">
        <v>320282.329999999</v>
      </c>
      <c r="F11" s="2">
        <v>318647.459999999</v>
      </c>
      <c r="G11" s="2">
        <v>312743.399999999</v>
      </c>
      <c r="H11" s="2">
        <v>369636.359999999</v>
      </c>
      <c r="I11" s="2">
        <v>334745.099999999</v>
      </c>
      <c r="J11" s="2">
        <v>300250.449999999</v>
      </c>
      <c r="K11" s="2">
        <v>314671.779999999</v>
      </c>
      <c r="L11" s="2">
        <v>305753.119999999</v>
      </c>
      <c r="M11" s="2">
        <v>296716.949999999</v>
      </c>
      <c r="N11" s="2">
        <v>296286.989999998</v>
      </c>
      <c r="O11" s="2">
        <v>340582.879999999</v>
      </c>
      <c r="P11" s="2">
        <v>383457.789999999</v>
      </c>
      <c r="Q11" s="2">
        <v>320235.289999999</v>
      </c>
      <c r="R11" s="2">
        <v>314080.219999998</v>
      </c>
      <c r="S11" s="2">
        <v>316076.899999998</v>
      </c>
      <c r="T11" s="2">
        <v>323805.129999998</v>
      </c>
      <c r="U11" s="2">
        <v>310634.079999998</v>
      </c>
      <c r="V11" s="2">
        <v>371829.489999999</v>
      </c>
      <c r="W11" s="2">
        <v>325055.139999998</v>
      </c>
      <c r="X11" s="2">
        <v>291014.409999998</v>
      </c>
      <c r="Y11" s="2">
        <v>265055.399999998</v>
      </c>
      <c r="Z11" s="2">
        <v>43402.1658994</v>
      </c>
    </row>
    <row r="12" ht="15.75" customHeight="1">
      <c r="A12" s="2">
        <v>10.0</v>
      </c>
      <c r="B12" s="2">
        <v>285766.689999999</v>
      </c>
      <c r="C12" s="2">
        <v>253160.039999999</v>
      </c>
      <c r="D12" s="2">
        <v>302013.159999998</v>
      </c>
      <c r="E12" s="2">
        <v>303669.559999998</v>
      </c>
      <c r="F12" s="2">
        <v>311179.849999999</v>
      </c>
      <c r="G12" s="2">
        <v>304342.719999999</v>
      </c>
      <c r="H12" s="2">
        <v>356423.249999999</v>
      </c>
      <c r="I12" s="2">
        <v>338768.269999999</v>
      </c>
      <c r="J12" s="2">
        <v>287860.369999998</v>
      </c>
      <c r="K12" s="2">
        <v>310750.039999998</v>
      </c>
      <c r="L12" s="2">
        <v>301521.929999998</v>
      </c>
      <c r="M12" s="2">
        <v>287931.129999998</v>
      </c>
      <c r="N12" s="2">
        <v>286127.219999998</v>
      </c>
      <c r="O12" s="2">
        <v>331595.709999999</v>
      </c>
      <c r="P12" s="2">
        <v>367455.089999999</v>
      </c>
      <c r="Q12" s="2">
        <v>314114.879999999</v>
      </c>
      <c r="R12" s="2">
        <v>308428.999999999</v>
      </c>
      <c r="S12" s="2">
        <v>297500.709999998</v>
      </c>
      <c r="T12" s="2">
        <v>298516.119999998</v>
      </c>
      <c r="U12" s="2">
        <v>287541.849999998</v>
      </c>
      <c r="V12" s="2">
        <v>348417.029999999</v>
      </c>
      <c r="W12" s="2">
        <v>312270.859999999</v>
      </c>
      <c r="X12" s="2">
        <v>275186.669999998</v>
      </c>
      <c r="Y12" s="2">
        <v>251804.159999998</v>
      </c>
      <c r="Z12" s="2">
        <v>41785.5108181</v>
      </c>
    </row>
    <row r="13" ht="15.75" customHeight="1">
      <c r="A13" s="2">
        <v>11.0</v>
      </c>
      <c r="B13" s="2">
        <v>311323.269999999</v>
      </c>
      <c r="C13" s="2">
        <v>279943.359999998</v>
      </c>
      <c r="D13" s="2">
        <v>310863.499999999</v>
      </c>
      <c r="E13" s="2">
        <v>319398.549999999</v>
      </c>
      <c r="F13" s="2">
        <v>314972.689999999</v>
      </c>
      <c r="G13" s="2">
        <v>305655.499999999</v>
      </c>
      <c r="H13" s="2">
        <v>348030.739999999</v>
      </c>
      <c r="I13" s="2">
        <v>331980.899999999</v>
      </c>
      <c r="J13" s="2">
        <v>290262.449999998</v>
      </c>
      <c r="K13" s="2">
        <v>301136.289999999</v>
      </c>
      <c r="L13" s="2">
        <v>295273.639999998</v>
      </c>
      <c r="M13" s="2">
        <v>284204.629999998</v>
      </c>
      <c r="N13" s="2">
        <v>274690.629999999</v>
      </c>
      <c r="O13" s="2">
        <v>335439.209999999</v>
      </c>
      <c r="P13" s="2">
        <v>350850.669999999</v>
      </c>
      <c r="Q13" s="2">
        <v>315411.709999999</v>
      </c>
      <c r="R13" s="2">
        <v>321527.349999999</v>
      </c>
      <c r="S13" s="2">
        <v>323303.129999999</v>
      </c>
      <c r="T13" s="2">
        <v>323719.849999998</v>
      </c>
      <c r="U13" s="2">
        <v>308123.789999998</v>
      </c>
      <c r="V13" s="2">
        <v>360776.749999999</v>
      </c>
      <c r="W13" s="2">
        <v>330819.419999999</v>
      </c>
      <c r="X13" s="2">
        <v>297135.389999998</v>
      </c>
      <c r="Y13" s="2">
        <v>269467.039999998</v>
      </c>
      <c r="Z13" s="2">
        <v>42580.0844355</v>
      </c>
    </row>
    <row r="14" ht="15.75" customHeight="1">
      <c r="A14" s="2">
        <v>12.0</v>
      </c>
      <c r="B14" s="2">
        <v>307978.429999998</v>
      </c>
      <c r="C14" s="2">
        <v>277839.659999998</v>
      </c>
      <c r="D14" s="2">
        <v>328127.049999998</v>
      </c>
      <c r="E14" s="2">
        <v>319174.149999998</v>
      </c>
      <c r="F14" s="2">
        <v>333406.779999998</v>
      </c>
      <c r="G14" s="2">
        <v>325038.499999998</v>
      </c>
      <c r="H14" s="2">
        <v>371718.679999999</v>
      </c>
      <c r="I14" s="2">
        <v>349708.449999999</v>
      </c>
      <c r="J14" s="2">
        <v>307156.879999998</v>
      </c>
      <c r="K14" s="2">
        <v>307845.589999998</v>
      </c>
      <c r="L14" s="2">
        <v>303373.069999998</v>
      </c>
      <c r="M14" s="2">
        <v>288781.509999998</v>
      </c>
      <c r="N14" s="2">
        <v>297376.009999998</v>
      </c>
      <c r="O14" s="2">
        <v>354610.899999998</v>
      </c>
      <c r="P14" s="2">
        <v>389094.05</v>
      </c>
      <c r="Q14" s="2">
        <v>334224.659999999</v>
      </c>
      <c r="R14" s="2">
        <v>329745.969999998</v>
      </c>
      <c r="S14" s="2">
        <v>324138.589999998</v>
      </c>
      <c r="T14" s="2">
        <v>336334.479999998</v>
      </c>
      <c r="U14" s="2">
        <v>323614.529999997</v>
      </c>
      <c r="V14" s="2">
        <v>379351.489999999</v>
      </c>
      <c r="W14" s="2">
        <v>341172.959999998</v>
      </c>
      <c r="X14" s="2">
        <v>300400.869999998</v>
      </c>
      <c r="Y14" s="2">
        <v>270668.019999998</v>
      </c>
      <c r="Z14" s="2">
        <v>44379.9269757</v>
      </c>
    </row>
    <row r="15" ht="15.75" customHeight="1">
      <c r="A15" s="2">
        <v>13.0</v>
      </c>
      <c r="B15" s="2">
        <v>303796.779999998</v>
      </c>
      <c r="C15" s="2">
        <v>274355.679999998</v>
      </c>
      <c r="D15" s="2">
        <v>319354.979999998</v>
      </c>
      <c r="E15" s="2">
        <v>316167.459999998</v>
      </c>
      <c r="F15" s="2">
        <v>325090.039999999</v>
      </c>
      <c r="G15" s="2">
        <v>324524.819999999</v>
      </c>
      <c r="H15" s="2">
        <v>363275.789999999</v>
      </c>
      <c r="I15" s="2">
        <v>349321.069999999</v>
      </c>
      <c r="J15" s="2">
        <v>298228.779999999</v>
      </c>
      <c r="K15" s="2">
        <v>307240.599999999</v>
      </c>
      <c r="L15" s="2">
        <v>296480.879999999</v>
      </c>
      <c r="M15" s="2">
        <v>290241.069999999</v>
      </c>
      <c r="N15" s="2">
        <v>297161.549999999</v>
      </c>
      <c r="O15" s="2">
        <v>325678.089999999</v>
      </c>
      <c r="P15" s="2">
        <v>364389.639999999</v>
      </c>
      <c r="Q15" s="2">
        <v>318610.849999999</v>
      </c>
      <c r="R15" s="2">
        <v>309397.779999999</v>
      </c>
      <c r="S15" s="2">
        <v>311077.039999998</v>
      </c>
      <c r="T15" s="2">
        <v>317053.909999998</v>
      </c>
      <c r="U15" s="2">
        <v>304060.759999998</v>
      </c>
      <c r="V15" s="2">
        <v>367505.279999999</v>
      </c>
      <c r="W15" s="2">
        <v>323284.309999998</v>
      </c>
      <c r="X15" s="2">
        <v>290442.829999998</v>
      </c>
      <c r="Y15" s="2">
        <v>260952.609999998</v>
      </c>
      <c r="Z15" s="2">
        <v>42899.3508686</v>
      </c>
    </row>
    <row r="16" ht="15.75" customHeight="1">
      <c r="A16" s="2">
        <v>14.0</v>
      </c>
      <c r="B16" s="2">
        <v>309248.329999998</v>
      </c>
      <c r="C16" s="2">
        <v>272572.909999998</v>
      </c>
      <c r="D16" s="2">
        <v>328108.339999998</v>
      </c>
      <c r="E16" s="2">
        <v>337033.659999999</v>
      </c>
      <c r="F16" s="2">
        <v>313324.649999999</v>
      </c>
      <c r="G16" s="2">
        <v>314783.429999999</v>
      </c>
      <c r="H16" s="2">
        <v>355767.269999999</v>
      </c>
      <c r="I16" s="2">
        <v>336882.939999999</v>
      </c>
      <c r="J16" s="2">
        <v>303825.849999999</v>
      </c>
      <c r="K16" s="2">
        <v>311752.489999999</v>
      </c>
      <c r="L16" s="2">
        <v>302552.089999999</v>
      </c>
      <c r="M16" s="2">
        <v>291748.319999998</v>
      </c>
      <c r="N16" s="2">
        <v>286298.279999999</v>
      </c>
      <c r="O16" s="2">
        <v>332582.939999999</v>
      </c>
      <c r="P16" s="2">
        <v>371621.879999999</v>
      </c>
      <c r="Q16" s="2">
        <v>318136.479999999</v>
      </c>
      <c r="R16" s="2">
        <v>313820.099999999</v>
      </c>
      <c r="S16" s="2">
        <v>300229.799999998</v>
      </c>
      <c r="T16" s="2">
        <v>313750.409999998</v>
      </c>
      <c r="U16" s="2">
        <v>299765.759999998</v>
      </c>
      <c r="V16" s="2">
        <v>362514.429999998</v>
      </c>
      <c r="W16" s="2">
        <v>320859.429999998</v>
      </c>
      <c r="X16" s="2">
        <v>289857.789999998</v>
      </c>
      <c r="Y16" s="2">
        <v>271321.289999998</v>
      </c>
      <c r="Z16" s="2">
        <v>42878.2356347001</v>
      </c>
    </row>
    <row r="17" ht="15.75" customHeight="1">
      <c r="A17" s="2">
        <v>15.0</v>
      </c>
      <c r="B17" s="2">
        <v>303345.809999999</v>
      </c>
      <c r="C17" s="2">
        <v>261269.329999998</v>
      </c>
      <c r="D17" s="2">
        <v>309022.469999998</v>
      </c>
      <c r="E17" s="2">
        <v>292698.389999999</v>
      </c>
      <c r="F17" s="2">
        <v>312307.799999999</v>
      </c>
      <c r="G17" s="2">
        <v>308848.709999999</v>
      </c>
      <c r="H17" s="2">
        <v>361555.809999999</v>
      </c>
      <c r="I17" s="2">
        <v>346713.799999999</v>
      </c>
      <c r="J17" s="2">
        <v>296117.269999999</v>
      </c>
      <c r="K17" s="2">
        <v>307346.049999999</v>
      </c>
      <c r="L17" s="2">
        <v>301921.129999999</v>
      </c>
      <c r="M17" s="2">
        <v>289779.639999998</v>
      </c>
      <c r="N17" s="2">
        <v>290267.169999998</v>
      </c>
      <c r="O17" s="2">
        <v>329818.049999999</v>
      </c>
      <c r="P17" s="2">
        <v>356350.039999999</v>
      </c>
      <c r="Q17" s="2">
        <v>318462.029999999</v>
      </c>
      <c r="R17" s="2">
        <v>309546.999999999</v>
      </c>
      <c r="S17" s="2">
        <v>299981.449999999</v>
      </c>
      <c r="T17" s="2">
        <v>313515.699999998</v>
      </c>
      <c r="U17" s="2">
        <v>295949.179999998</v>
      </c>
      <c r="V17" s="2">
        <v>351651.719999998</v>
      </c>
      <c r="W17" s="2">
        <v>309489.929999998</v>
      </c>
      <c r="X17" s="2">
        <v>282052.199999998</v>
      </c>
      <c r="Y17" s="2">
        <v>265777.149999998</v>
      </c>
      <c r="Z17" s="2">
        <v>42258.1170408</v>
      </c>
    </row>
    <row r="18" ht="15.75" customHeight="1">
      <c r="A18" s="2">
        <v>16.0</v>
      </c>
      <c r="B18" s="2">
        <v>298687.759999999</v>
      </c>
      <c r="C18" s="2">
        <v>266266.219999998</v>
      </c>
      <c r="D18" s="2">
        <v>314261.669999998</v>
      </c>
      <c r="E18" s="2">
        <v>313631.439999999</v>
      </c>
      <c r="F18" s="2">
        <v>315234.229999999</v>
      </c>
      <c r="G18" s="2">
        <v>311999.289999999</v>
      </c>
      <c r="H18" s="2">
        <v>367319.759999999</v>
      </c>
      <c r="I18" s="2">
        <v>324562.349999999</v>
      </c>
      <c r="J18" s="2">
        <v>294497.379999999</v>
      </c>
      <c r="K18" s="2">
        <v>300563.849999999</v>
      </c>
      <c r="L18" s="2">
        <v>297051.369999999</v>
      </c>
      <c r="M18" s="2">
        <v>291544.009999998</v>
      </c>
      <c r="N18" s="2">
        <v>301202.549999998</v>
      </c>
      <c r="O18" s="2">
        <v>337927.089999998</v>
      </c>
      <c r="P18" s="2">
        <v>366627.689999999</v>
      </c>
      <c r="Q18" s="2">
        <v>330773.789999999</v>
      </c>
      <c r="R18" s="2">
        <v>322744.639999999</v>
      </c>
      <c r="S18" s="2">
        <v>309130.209999999</v>
      </c>
      <c r="T18" s="2">
        <v>317313.209999999</v>
      </c>
      <c r="U18" s="2">
        <v>310352.989999998</v>
      </c>
      <c r="V18" s="2">
        <v>357609.519999999</v>
      </c>
      <c r="W18" s="2">
        <v>324111.809999998</v>
      </c>
      <c r="X18" s="2">
        <v>286126.019999998</v>
      </c>
      <c r="Y18" s="2">
        <v>262061.489999998</v>
      </c>
      <c r="Z18" s="2">
        <v>42831.5453479</v>
      </c>
    </row>
    <row r="19" ht="15.75" customHeight="1">
      <c r="A19" s="2">
        <v>17.0</v>
      </c>
      <c r="B19" s="2">
        <v>298955.689999999</v>
      </c>
      <c r="C19" s="2">
        <v>259695.429999998</v>
      </c>
      <c r="D19" s="2">
        <v>308557.609999998</v>
      </c>
      <c r="E19" s="2">
        <v>307779.009999999</v>
      </c>
      <c r="F19" s="2">
        <v>320033.439999999</v>
      </c>
      <c r="G19" s="2">
        <v>308513.949999999</v>
      </c>
      <c r="H19" s="2">
        <v>344836.529999999</v>
      </c>
      <c r="I19" s="2">
        <v>336882.169999999</v>
      </c>
      <c r="J19" s="2">
        <v>289408.959999999</v>
      </c>
      <c r="K19" s="2">
        <v>301433.139999999</v>
      </c>
      <c r="L19" s="2">
        <v>295912.129999999</v>
      </c>
      <c r="M19" s="2">
        <v>282789.259999999</v>
      </c>
      <c r="N19" s="2">
        <v>288599.159999999</v>
      </c>
      <c r="O19" s="2">
        <v>329463.219999999</v>
      </c>
      <c r="P19" s="2">
        <v>369053.609999999</v>
      </c>
      <c r="Q19" s="2">
        <v>324927.409999999</v>
      </c>
      <c r="R19" s="2">
        <v>314183.379999999</v>
      </c>
      <c r="S19" s="2">
        <v>305558.149999998</v>
      </c>
      <c r="T19" s="2">
        <v>314004.879999998</v>
      </c>
      <c r="U19" s="2">
        <v>302151.659999998</v>
      </c>
      <c r="V19" s="2">
        <v>360339.679999999</v>
      </c>
      <c r="W19" s="2">
        <v>318069.159999999</v>
      </c>
      <c r="X19" s="2">
        <v>284226.299999999</v>
      </c>
      <c r="Y19" s="2">
        <v>257705.049999998</v>
      </c>
      <c r="Z19" s="2">
        <v>42285.5931999</v>
      </c>
    </row>
    <row r="20" ht="15.75" customHeight="1">
      <c r="A20" s="2">
        <v>18.0</v>
      </c>
      <c r="B20" s="2">
        <v>299069.269999998</v>
      </c>
      <c r="C20" s="2">
        <v>275163.319999998</v>
      </c>
      <c r="D20" s="2">
        <v>320188.439999998</v>
      </c>
      <c r="E20" s="2">
        <v>325549.329999998</v>
      </c>
      <c r="F20" s="2">
        <v>332698.369999998</v>
      </c>
      <c r="G20" s="2">
        <v>322189.519999999</v>
      </c>
      <c r="H20" s="2">
        <v>374930.829999999</v>
      </c>
      <c r="I20" s="2">
        <v>350088.309999999</v>
      </c>
      <c r="J20" s="2">
        <v>296788.719999999</v>
      </c>
      <c r="K20" s="2">
        <v>320510.989999999</v>
      </c>
      <c r="L20" s="2">
        <v>311194.699999999</v>
      </c>
      <c r="M20" s="2">
        <v>298032.639999999</v>
      </c>
      <c r="N20" s="2">
        <v>298838.489999998</v>
      </c>
      <c r="O20" s="2">
        <v>347989.409999998</v>
      </c>
      <c r="P20" s="2">
        <v>384152.529999999</v>
      </c>
      <c r="Q20" s="2">
        <v>334966.719999999</v>
      </c>
      <c r="R20" s="2">
        <v>327466.739999999</v>
      </c>
      <c r="S20" s="2">
        <v>324174.369999998</v>
      </c>
      <c r="T20" s="2">
        <v>333015.769999998</v>
      </c>
      <c r="U20" s="2">
        <v>308157.299999997</v>
      </c>
      <c r="V20" s="2">
        <v>362882.259999999</v>
      </c>
      <c r="W20" s="2">
        <v>323681.649999998</v>
      </c>
      <c r="X20" s="2">
        <v>292994.399999998</v>
      </c>
      <c r="Y20" s="2">
        <v>266589.349999998</v>
      </c>
      <c r="Z20" s="2">
        <v>44091.1930682</v>
      </c>
    </row>
    <row r="21" ht="15.75" customHeight="1">
      <c r="A21" s="2">
        <v>19.0</v>
      </c>
      <c r="B21" s="2">
        <v>286059.309999998</v>
      </c>
      <c r="C21" s="2">
        <v>263520.709999998</v>
      </c>
      <c r="D21" s="2">
        <v>301946.039999998</v>
      </c>
      <c r="E21" s="2">
        <v>302126.699999999</v>
      </c>
      <c r="F21" s="2">
        <v>337242.229999999</v>
      </c>
      <c r="G21" s="2">
        <v>309325.569999999</v>
      </c>
      <c r="H21" s="2">
        <v>346233.509999999</v>
      </c>
      <c r="I21" s="2">
        <v>331588.469999999</v>
      </c>
      <c r="J21" s="2">
        <v>298071.629999999</v>
      </c>
      <c r="K21" s="2">
        <v>307839.879999999</v>
      </c>
      <c r="L21" s="2">
        <v>299399.769999999</v>
      </c>
      <c r="M21" s="2">
        <v>285858.099999998</v>
      </c>
      <c r="N21" s="2">
        <v>283783.999999999</v>
      </c>
      <c r="O21" s="2">
        <v>329773.879999999</v>
      </c>
      <c r="P21" s="2">
        <v>364954.609999999</v>
      </c>
      <c r="Q21" s="2">
        <v>318316.889999999</v>
      </c>
      <c r="R21" s="2">
        <v>321846.749999999</v>
      </c>
      <c r="S21" s="2">
        <v>306657.579999999</v>
      </c>
      <c r="T21" s="2">
        <v>304206.079999999</v>
      </c>
      <c r="U21" s="2">
        <v>297380.019999998</v>
      </c>
      <c r="V21" s="2">
        <v>352401.579999998</v>
      </c>
      <c r="W21" s="2">
        <v>308745.209999998</v>
      </c>
      <c r="X21" s="2">
        <v>274355.379999998</v>
      </c>
      <c r="Y21" s="2">
        <v>248169.609999998</v>
      </c>
      <c r="Z21" s="2">
        <v>42113.5356643</v>
      </c>
    </row>
    <row r="22" ht="15.75" customHeight="1">
      <c r="A22" s="2">
        <v>20.0</v>
      </c>
      <c r="B22" s="2">
        <v>339736.159999998</v>
      </c>
      <c r="C22" s="2">
        <v>302935.539999998</v>
      </c>
      <c r="D22" s="2">
        <v>333580.509999998</v>
      </c>
      <c r="E22" s="2">
        <v>337745.579999999</v>
      </c>
      <c r="F22" s="2">
        <v>351856.149999999</v>
      </c>
      <c r="G22" s="2">
        <v>348824.859999999</v>
      </c>
      <c r="H22" s="2">
        <v>393151.699999999</v>
      </c>
      <c r="I22" s="2">
        <v>377812.759999999</v>
      </c>
      <c r="J22" s="2">
        <v>327463.349999999</v>
      </c>
      <c r="K22" s="2">
        <v>349605.159999999</v>
      </c>
      <c r="L22" s="2">
        <v>338070.909999999</v>
      </c>
      <c r="M22" s="2">
        <v>327436.959999999</v>
      </c>
      <c r="N22" s="2">
        <v>331101.859999998</v>
      </c>
      <c r="O22" s="2">
        <v>391685.599999999</v>
      </c>
      <c r="P22" s="2">
        <v>396779.329999999</v>
      </c>
      <c r="Q22" s="2">
        <v>345262.419999999</v>
      </c>
      <c r="R22" s="2">
        <v>354487.739999999</v>
      </c>
      <c r="S22" s="2">
        <v>350614.449999998</v>
      </c>
      <c r="T22" s="2">
        <v>355607.849999998</v>
      </c>
      <c r="U22" s="2">
        <v>334130.679999998</v>
      </c>
      <c r="V22" s="2">
        <v>393153.639999998</v>
      </c>
      <c r="W22" s="2">
        <v>349351.069999998</v>
      </c>
      <c r="X22" s="2">
        <v>317227.569999998</v>
      </c>
      <c r="Y22" s="2">
        <v>287083.419999997</v>
      </c>
      <c r="Z22" s="2">
        <v>47587.8358536</v>
      </c>
    </row>
    <row r="23" ht="15.75" customHeight="1">
      <c r="A23" s="2"/>
      <c r="B23" s="2">
        <f t="shared" ref="B23:Z23" si="1">sum(B3:B22)</f>
        <v>6093162.29</v>
      </c>
      <c r="C23" s="2">
        <f t="shared" si="1"/>
        <v>5431171.94</v>
      </c>
      <c r="D23" s="2">
        <f t="shared" si="1"/>
        <v>6297997.88</v>
      </c>
      <c r="E23" s="2">
        <f t="shared" si="1"/>
        <v>6324845.01</v>
      </c>
      <c r="F23" s="2">
        <f t="shared" si="1"/>
        <v>6490691.21</v>
      </c>
      <c r="G23" s="2">
        <f t="shared" si="1"/>
        <v>6327854.19</v>
      </c>
      <c r="H23" s="2">
        <f t="shared" si="1"/>
        <v>7238688</v>
      </c>
      <c r="I23" s="2">
        <f t="shared" si="1"/>
        <v>6881825.94</v>
      </c>
      <c r="J23" s="2">
        <f t="shared" si="1"/>
        <v>6000088.77</v>
      </c>
      <c r="K23" s="2">
        <f t="shared" si="1"/>
        <v>6219806.35</v>
      </c>
      <c r="L23" s="2">
        <f t="shared" si="1"/>
        <v>6078233.58</v>
      </c>
      <c r="M23" s="2">
        <f t="shared" si="1"/>
        <v>5854984.39</v>
      </c>
      <c r="N23" s="2">
        <f t="shared" si="1"/>
        <v>5878016.09</v>
      </c>
      <c r="O23" s="2">
        <f t="shared" si="1"/>
        <v>6800809.41</v>
      </c>
      <c r="P23" s="2">
        <f t="shared" si="1"/>
        <v>7479114.41</v>
      </c>
      <c r="Q23" s="2">
        <f t="shared" si="1"/>
        <v>6533148.5</v>
      </c>
      <c r="R23" s="2">
        <f t="shared" si="1"/>
        <v>6429302.28</v>
      </c>
      <c r="S23" s="2">
        <f t="shared" si="1"/>
        <v>6296554.7</v>
      </c>
      <c r="T23" s="2">
        <f t="shared" si="1"/>
        <v>6441136.14</v>
      </c>
      <c r="U23" s="2">
        <f t="shared" si="1"/>
        <v>6147975.7</v>
      </c>
      <c r="V23" s="2">
        <f t="shared" si="1"/>
        <v>7272880.64</v>
      </c>
      <c r="W23" s="2">
        <f t="shared" si="1"/>
        <v>6490473.42</v>
      </c>
      <c r="X23" s="2">
        <f t="shared" si="1"/>
        <v>5807223.14</v>
      </c>
      <c r="Y23" s="2">
        <f t="shared" si="1"/>
        <v>5296322.1</v>
      </c>
      <c r="Z23" s="2">
        <f t="shared" si="1"/>
        <v>866349.8019</v>
      </c>
    </row>
    <row r="24" ht="15.75" customHeight="1">
      <c r="A24" s="5" t="s">
        <v>3</v>
      </c>
      <c r="B24" s="2">
        <f t="shared" ref="B24:Y24" si="2">B23/1000</f>
        <v>6093.16229</v>
      </c>
      <c r="C24" s="2">
        <f t="shared" si="2"/>
        <v>5431.17194</v>
      </c>
      <c r="D24" s="2">
        <f t="shared" si="2"/>
        <v>6297.99788</v>
      </c>
      <c r="E24" s="2">
        <f t="shared" si="2"/>
        <v>6324.84501</v>
      </c>
      <c r="F24" s="2">
        <f t="shared" si="2"/>
        <v>6490.69121</v>
      </c>
      <c r="G24" s="2">
        <f t="shared" si="2"/>
        <v>6327.85419</v>
      </c>
      <c r="H24" s="2">
        <f t="shared" si="2"/>
        <v>7238.688</v>
      </c>
      <c r="I24" s="2">
        <f t="shared" si="2"/>
        <v>6881.82594</v>
      </c>
      <c r="J24" s="2">
        <f t="shared" si="2"/>
        <v>6000.08877</v>
      </c>
      <c r="K24" s="2">
        <f t="shared" si="2"/>
        <v>6219.80635</v>
      </c>
      <c r="L24" s="2">
        <f t="shared" si="2"/>
        <v>6078.23358</v>
      </c>
      <c r="M24" s="2">
        <f t="shared" si="2"/>
        <v>5854.98439</v>
      </c>
      <c r="N24" s="2">
        <f t="shared" si="2"/>
        <v>5878.01609</v>
      </c>
      <c r="O24" s="2">
        <f t="shared" si="2"/>
        <v>6800.80941</v>
      </c>
      <c r="P24" s="2">
        <f t="shared" si="2"/>
        <v>7479.11441</v>
      </c>
      <c r="Q24" s="2">
        <f t="shared" si="2"/>
        <v>6533.1485</v>
      </c>
      <c r="R24" s="2">
        <f t="shared" si="2"/>
        <v>6429.30228</v>
      </c>
      <c r="S24" s="2">
        <f t="shared" si="2"/>
        <v>6296.5547</v>
      </c>
      <c r="T24" s="2">
        <f t="shared" si="2"/>
        <v>6441.13614</v>
      </c>
      <c r="U24" s="2">
        <f t="shared" si="2"/>
        <v>6147.9757</v>
      </c>
      <c r="V24" s="2">
        <f t="shared" si="2"/>
        <v>7272.88064</v>
      </c>
      <c r="W24" s="2">
        <f t="shared" si="2"/>
        <v>6490.47342</v>
      </c>
      <c r="X24" s="2">
        <f t="shared" si="2"/>
        <v>5807.22314</v>
      </c>
      <c r="Y24" s="2">
        <f t="shared" si="2"/>
        <v>5296.3221</v>
      </c>
      <c r="Z24" s="2">
        <f>Z23/20</f>
        <v>43317.49009</v>
      </c>
    </row>
    <row r="25" ht="15.75" customHeight="1">
      <c r="A25" s="2"/>
      <c r="B25" s="2">
        <f>MAX(B23:W23)</f>
        <v>7479114.41</v>
      </c>
      <c r="C25" s="2">
        <f>MIN(B23:Y23)</f>
        <v>5296322.1</v>
      </c>
      <c r="D25" s="2">
        <f>sum(B23:Y23)/24</f>
        <v>6338012.753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>
        <v>7479114.409999982</v>
      </c>
      <c r="C26" s="2">
        <v>5296322.09999996</v>
      </c>
      <c r="D26" s="2">
        <v>6338012.753333305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Y1"/>
  </mergeCell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9.5"/>
    <col customWidth="1" min="3" max="3" width="11.25"/>
    <col customWidth="1" min="4" max="4" width="4.75"/>
    <col customWidth="1" min="5" max="5" width="11.5"/>
    <col customWidth="1" min="6" max="6" width="10.5"/>
    <col customWidth="1" min="7" max="7" width="9.5"/>
    <col customWidth="1" min="8" max="8" width="11.25"/>
    <col customWidth="1" min="9" max="9" width="4.75"/>
    <col customWidth="1" min="10" max="11" width="10.5"/>
    <col customWidth="1" min="12" max="12" width="9.5"/>
    <col customWidth="1" min="13" max="13" width="11.25"/>
    <col customWidth="1" min="14" max="14" width="5.5"/>
    <col customWidth="1" min="15" max="15" width="11.5"/>
    <col customWidth="1" min="16" max="16" width="10.5"/>
    <col customWidth="1" min="17" max="17" width="9.5"/>
    <col customWidth="1" min="18" max="18" width="11.25"/>
    <col customWidth="1" min="19" max="19" width="4.75"/>
    <col customWidth="1" min="20" max="21" width="10.5"/>
    <col customWidth="1" min="22" max="22" width="9.5"/>
    <col customWidth="1" min="23" max="23" width="11.25"/>
    <col customWidth="1" min="24" max="24" width="4.75"/>
    <col customWidth="1" min="25" max="26" width="10.5"/>
    <col customWidth="1" min="27" max="27" width="6.5"/>
  </cols>
  <sheetData>
    <row r="1" ht="12.75" customHeight="1">
      <c r="A1" s="16"/>
      <c r="B1" s="17" t="s">
        <v>7</v>
      </c>
      <c r="C1" s="17" t="s">
        <v>2065</v>
      </c>
      <c r="D1" s="17" t="s">
        <v>13</v>
      </c>
      <c r="E1" s="17" t="s">
        <v>2066</v>
      </c>
      <c r="F1" s="17" t="s">
        <v>2067</v>
      </c>
      <c r="G1" s="17" t="s">
        <v>7</v>
      </c>
      <c r="H1" s="17" t="s">
        <v>2065</v>
      </c>
      <c r="I1" s="17" t="s">
        <v>13</v>
      </c>
      <c r="J1" s="17" t="s">
        <v>2066</v>
      </c>
      <c r="K1" s="17" t="s">
        <v>2067</v>
      </c>
      <c r="L1" s="17" t="s">
        <v>7</v>
      </c>
      <c r="M1" s="17" t="s">
        <v>2065</v>
      </c>
      <c r="N1" s="17" t="s">
        <v>13</v>
      </c>
      <c r="O1" s="17" t="s">
        <v>2066</v>
      </c>
      <c r="P1" s="17" t="s">
        <v>2067</v>
      </c>
      <c r="Q1" s="17" t="s">
        <v>7</v>
      </c>
      <c r="R1" s="17" t="s">
        <v>2065</v>
      </c>
      <c r="S1" s="17" t="s">
        <v>13</v>
      </c>
      <c r="T1" s="17" t="s">
        <v>2066</v>
      </c>
      <c r="U1" s="17" t="s">
        <v>2067</v>
      </c>
      <c r="V1" s="17" t="s">
        <v>7</v>
      </c>
      <c r="W1" s="17" t="s">
        <v>2065</v>
      </c>
      <c r="X1" s="17" t="s">
        <v>13</v>
      </c>
      <c r="Y1" s="17" t="s">
        <v>2066</v>
      </c>
      <c r="Z1" s="17" t="s">
        <v>2067</v>
      </c>
      <c r="AA1" s="18"/>
    </row>
    <row r="2" ht="12.75" customHeight="1">
      <c r="A2" s="17">
        <v>0.0</v>
      </c>
      <c r="B2" s="16">
        <f>'LoadProfile per Commitment'!Z5</f>
        <v>696172.9674</v>
      </c>
      <c r="C2" s="16">
        <f>'LoadProfile per Commitment'!AC5</f>
        <v>49.72664053</v>
      </c>
      <c r="D2" s="16">
        <f>'LoadProfile per Commitment'!AD5</f>
        <v>4.182557918</v>
      </c>
      <c r="E2" s="16">
        <f>'LoadProfile per Commitment'!AE5</f>
        <v>21472362.39</v>
      </c>
      <c r="F2" s="16">
        <f>'LoadProfile per Commitment'!AF5</f>
        <v>21.47236239</v>
      </c>
      <c r="G2" s="16">
        <f>'LoadProfile per Commitment'!Z30</f>
        <v>866349.8019</v>
      </c>
      <c r="H2" s="16">
        <f>'LoadProfile per Commitment'!AC30</f>
        <v>61.88212871</v>
      </c>
      <c r="I2" s="16">
        <f>'LoadProfile per Commitment'!AD30</f>
        <v>1.180040922</v>
      </c>
      <c r="J2" s="16">
        <f>'LoadProfile per Commitment'!AE30</f>
        <v>7479114.41</v>
      </c>
      <c r="K2" s="16">
        <f>'LoadProfile per Commitment'!AF30</f>
        <v>7.47911441</v>
      </c>
      <c r="L2" s="16">
        <f>'LoadProfile per Commitment'!Z54</f>
        <v>162329.3892</v>
      </c>
      <c r="M2" s="16">
        <f t="shared" ref="M2:M22" si="1">L2/14000</f>
        <v>11.59495637</v>
      </c>
      <c r="N2" s="16">
        <f>'LoadProfile per Commitment'!AD54</f>
        <v>18.0651679</v>
      </c>
      <c r="O2" s="16">
        <f>'LoadProfile per Commitment'!AE54</f>
        <v>16335270</v>
      </c>
      <c r="P2" s="16">
        <f>'LoadProfile per Commitment'!AF54</f>
        <v>16.33527</v>
      </c>
      <c r="Q2" s="16">
        <f>'LoadProfile per Commitment'!Z78</f>
        <v>533843.5782</v>
      </c>
      <c r="R2" s="16">
        <f>'LoadProfile per Commitment'!AC78</f>
        <v>38.13168416</v>
      </c>
      <c r="S2" s="16">
        <f>'LoadProfile per Commitment'!AD78</f>
        <v>1.638521374</v>
      </c>
      <c r="T2" s="16">
        <f>'LoadProfile per Commitment'!AE78</f>
        <v>6930201.476</v>
      </c>
      <c r="U2" s="16">
        <f>'LoadProfile per Commitment'!AF78</f>
        <v>6.930201476</v>
      </c>
      <c r="V2" s="16">
        <f>'LoadProfile per Commitment'!Z103</f>
        <v>866349.8019</v>
      </c>
      <c r="W2" s="16">
        <f>'LoadProfile per Commitment'!AC103</f>
        <v>61.88212871</v>
      </c>
      <c r="X2" s="16">
        <f>'LoadProfile per Commitment'!AD103</f>
        <v>1.180040922</v>
      </c>
      <c r="Y2" s="16">
        <f>'LoadProfile per Commitment'!AE103</f>
        <v>7479114.41</v>
      </c>
      <c r="Z2" s="16">
        <f>'LoadProfile per Commitment'!AF103</f>
        <v>7.47911441</v>
      </c>
      <c r="AA2" s="19">
        <f>'LoadProfile per Commitment'!AB5</f>
        <v>100</v>
      </c>
    </row>
    <row r="3" ht="12.75" customHeight="1">
      <c r="A3" s="17">
        <v>5.0</v>
      </c>
      <c r="B3" s="16">
        <f>'LoadProfile per Commitment'!Z6</f>
        <v>691204.9078</v>
      </c>
      <c r="C3" s="16">
        <f>'LoadProfile per Commitment'!AC6</f>
        <v>49.37177913</v>
      </c>
      <c r="D3" s="16">
        <f>'LoadProfile per Commitment'!AD6</f>
        <v>4.0267323</v>
      </c>
      <c r="E3" s="16">
        <f>'LoadProfile per Commitment'!AE6</f>
        <v>20669916.24</v>
      </c>
      <c r="F3" s="16">
        <f>'LoadProfile per Commitment'!AF6</f>
        <v>20.66991624</v>
      </c>
      <c r="G3" s="16">
        <f>'LoadProfile per Commitment'!Z31</f>
        <v>866402.398</v>
      </c>
      <c r="H3" s="16">
        <f>'LoadProfile per Commitment'!AC31</f>
        <v>61.88588557</v>
      </c>
      <c r="I3" s="16">
        <f>'LoadProfile per Commitment'!AD31</f>
        <v>1.176796505</v>
      </c>
      <c r="J3" s="16">
        <f>'LoadProfile per Commitment'!AE31</f>
        <v>7459187.28</v>
      </c>
      <c r="K3" s="16">
        <f>'LoadProfile per Commitment'!AF31</f>
        <v>7.45918728</v>
      </c>
      <c r="L3" s="16">
        <f>'LoadProfile per Commitment'!Z55</f>
        <v>158860.6796</v>
      </c>
      <c r="M3" s="16">
        <f t="shared" si="1"/>
        <v>11.3471914</v>
      </c>
      <c r="N3" s="16">
        <f>'LoadProfile per Commitment'!AD55</f>
        <v>17.19246491</v>
      </c>
      <c r="O3" s="16">
        <f>'LoadProfile per Commitment'!AE55</f>
        <v>15539943.6</v>
      </c>
      <c r="P3" s="16">
        <f>'LoadProfile per Commitment'!AF55</f>
        <v>15.5399436</v>
      </c>
      <c r="Q3" s="16">
        <f>'LoadProfile per Commitment'!Z79</f>
        <v>532344.2282</v>
      </c>
      <c r="R3" s="16">
        <f>'LoadProfile per Commitment'!AC79</f>
        <v>38.02458773</v>
      </c>
      <c r="S3" s="16">
        <f>'LoadProfile per Commitment'!AD79</f>
        <v>1.637355296</v>
      </c>
      <c r="T3" s="16">
        <f>'LoadProfile per Commitment'!AE79</f>
        <v>6924854.646</v>
      </c>
      <c r="U3" s="16">
        <f>'LoadProfile per Commitment'!AF79</f>
        <v>6.924854646</v>
      </c>
      <c r="V3" s="16">
        <f>'LoadProfile per Commitment'!Z104</f>
        <v>848844.0992</v>
      </c>
      <c r="W3" s="16">
        <f>'LoadProfile per Commitment'!AC104</f>
        <v>60.63172137</v>
      </c>
      <c r="X3" s="16">
        <f>'LoadProfile per Commitment'!AD104</f>
        <v>1.182139895</v>
      </c>
      <c r="Y3" s="16">
        <f>'LoadProfile per Commitment'!AE104</f>
        <v>7360681.974</v>
      </c>
      <c r="Z3" s="16">
        <f>'LoadProfile per Commitment'!AF104</f>
        <v>7.360681974</v>
      </c>
      <c r="AA3" s="19">
        <f>'LoadProfile per Commitment'!AB6</f>
        <v>99.59852352</v>
      </c>
    </row>
    <row r="4" ht="12.75" customHeight="1">
      <c r="A4" s="17">
        <v>10.0</v>
      </c>
      <c r="B4" s="16">
        <f>'LoadProfile per Commitment'!Z7</f>
        <v>686729.1882</v>
      </c>
      <c r="C4" s="16">
        <f>'LoadProfile per Commitment'!AC7</f>
        <v>49.05208487</v>
      </c>
      <c r="D4" s="16">
        <f>'LoadProfile per Commitment'!AD7</f>
        <v>3.880560432</v>
      </c>
      <c r="E4" s="16">
        <f>'LoadProfile per Commitment'!AE7</f>
        <v>19920606.05</v>
      </c>
      <c r="F4" s="16">
        <f>'LoadProfile per Commitment'!AF7</f>
        <v>19.92060605</v>
      </c>
      <c r="G4" s="16">
        <f>'LoadProfile per Commitment'!Z32</f>
        <v>866518.0331</v>
      </c>
      <c r="H4" s="16">
        <f>'LoadProfile per Commitment'!AC32</f>
        <v>61.89414522</v>
      </c>
      <c r="I4" s="16">
        <f>'LoadProfile per Commitment'!AD32</f>
        <v>1.170027883</v>
      </c>
      <c r="J4" s="16">
        <f>'LoadProfile per Commitment'!AE32</f>
        <v>7417437.07</v>
      </c>
      <c r="K4" s="16">
        <f>'LoadProfile per Commitment'!AF32</f>
        <v>7.41743707</v>
      </c>
      <c r="L4" s="16">
        <f>'LoadProfile per Commitment'!Z56</f>
        <v>155675.7197</v>
      </c>
      <c r="M4" s="16">
        <f t="shared" si="1"/>
        <v>11.11969426</v>
      </c>
      <c r="N4" s="16">
        <f>'LoadProfile per Commitment'!AD56</f>
        <v>16.39770905</v>
      </c>
      <c r="O4" s="16">
        <f>'LoadProfile per Commitment'!AE56</f>
        <v>14816088.59</v>
      </c>
      <c r="P4" s="16">
        <f>'LoadProfile per Commitment'!AF56</f>
        <v>14.81608859</v>
      </c>
      <c r="Q4" s="16">
        <f>'LoadProfile per Commitment'!Z80</f>
        <v>531053.4685</v>
      </c>
      <c r="R4" s="16">
        <f>'LoadProfile per Commitment'!AC80</f>
        <v>37.93239061</v>
      </c>
      <c r="S4" s="16">
        <f>'LoadProfile per Commitment'!AD80</f>
        <v>1.635374479</v>
      </c>
      <c r="T4" s="16">
        <f>'LoadProfile per Commitment'!AE80</f>
        <v>6917452.656</v>
      </c>
      <c r="U4" s="16">
        <f>'LoadProfile per Commitment'!AF80</f>
        <v>6.917452656</v>
      </c>
      <c r="V4" s="16">
        <f>'LoadProfile per Commitment'!Z105</f>
        <v>832057.3081</v>
      </c>
      <c r="W4" s="16">
        <f>'LoadProfile per Commitment'!AC105</f>
        <v>59.43266487</v>
      </c>
      <c r="X4" s="16">
        <f>'LoadProfile per Commitment'!AD105</f>
        <v>1.183659318</v>
      </c>
      <c r="Y4" s="16">
        <f>'LoadProfile per Commitment'!AE105</f>
        <v>7243544.254</v>
      </c>
      <c r="Z4" s="16">
        <f>'LoadProfile per Commitment'!AF105</f>
        <v>7.243544254</v>
      </c>
      <c r="AA4" s="19">
        <f>'LoadProfile per Commitment'!AB7</f>
        <v>99.20241575</v>
      </c>
    </row>
    <row r="5" ht="12.75" customHeight="1">
      <c r="A5" s="17">
        <v>15.0</v>
      </c>
      <c r="B5" s="16">
        <f>'LoadProfile per Commitment'!Z8</f>
        <v>681950.3152</v>
      </c>
      <c r="C5" s="16">
        <f>'LoadProfile per Commitment'!AC8</f>
        <v>48.7107368</v>
      </c>
      <c r="D5" s="16">
        <f>'LoadProfile per Commitment'!AD8</f>
        <v>3.733871602</v>
      </c>
      <c r="E5" s="16">
        <f>'LoadProfile per Commitment'!AE8</f>
        <v>19163552.31</v>
      </c>
      <c r="F5" s="16">
        <f>'LoadProfile per Commitment'!AF8</f>
        <v>19.16355231</v>
      </c>
      <c r="G5" s="16">
        <f>'LoadProfile per Commitment'!Z33</f>
        <v>866546.4912</v>
      </c>
      <c r="H5" s="16">
        <f>'LoadProfile per Commitment'!AC33</f>
        <v>61.89617794</v>
      </c>
      <c r="I5" s="16">
        <f>'LoadProfile per Commitment'!AD33</f>
        <v>1.16206519</v>
      </c>
      <c r="J5" s="16">
        <f>'LoadProfile per Commitment'!AE33</f>
        <v>7367550.14</v>
      </c>
      <c r="K5" s="16">
        <f>'LoadProfile per Commitment'!AF33</f>
        <v>7.36755014</v>
      </c>
      <c r="L5" s="16">
        <f>'LoadProfile per Commitment'!Z57</f>
        <v>152462.0178</v>
      </c>
      <c r="M5" s="16">
        <f t="shared" si="1"/>
        <v>10.89014413</v>
      </c>
      <c r="N5" s="16">
        <f>'LoadProfile per Commitment'!AD57</f>
        <v>15.60706985</v>
      </c>
      <c r="O5" s="16">
        <f>'LoadProfile per Commitment'!AE57</f>
        <v>14094499.92</v>
      </c>
      <c r="P5" s="16">
        <f>'LoadProfile per Commitment'!AF57</f>
        <v>14.09449992</v>
      </c>
      <c r="Q5" s="16">
        <f>'LoadProfile per Commitment'!Z81</f>
        <v>529488.2973</v>
      </c>
      <c r="R5" s="16">
        <f>'LoadProfile per Commitment'!AC81</f>
        <v>37.82059266</v>
      </c>
      <c r="S5" s="16">
        <f>'LoadProfile per Commitment'!AD81</f>
        <v>1.635567014</v>
      </c>
      <c r="T5" s="16">
        <f>'LoadProfile per Commitment'!AE81</f>
        <v>6917254.638</v>
      </c>
      <c r="U5" s="16">
        <f>'LoadProfile per Commitment'!AF81</f>
        <v>6.917254638</v>
      </c>
      <c r="V5" s="16">
        <f>'LoadProfile per Commitment'!Z106</f>
        <v>815411.0371</v>
      </c>
      <c r="W5" s="16">
        <f>'LoadProfile per Commitment'!AC106</f>
        <v>58.24364551</v>
      </c>
      <c r="X5" s="16">
        <f>'LoadProfile per Commitment'!AD106</f>
        <v>1.201274538</v>
      </c>
      <c r="Y5" s="16">
        <f>'LoadProfile per Commitment'!AE106</f>
        <v>7222392.996</v>
      </c>
      <c r="Z5" s="16">
        <f>'LoadProfile per Commitment'!AF106</f>
        <v>7.222392996</v>
      </c>
      <c r="AA5" s="19">
        <f>'LoadProfile per Commitment'!AB8</f>
        <v>98.80268973</v>
      </c>
    </row>
    <row r="6" ht="12.75" customHeight="1">
      <c r="A6" s="17">
        <v>20.0</v>
      </c>
      <c r="B6" s="16">
        <f>'LoadProfile per Commitment'!Z9</f>
        <v>677204.8169</v>
      </c>
      <c r="C6" s="16">
        <f>'LoadProfile per Commitment'!AC9</f>
        <v>48.37177263</v>
      </c>
      <c r="D6" s="16">
        <f>'LoadProfile per Commitment'!AD9</f>
        <v>3.588586257</v>
      </c>
      <c r="E6" s="16">
        <f>'LoadProfile per Commitment'!AE9</f>
        <v>18413303.06</v>
      </c>
      <c r="F6" s="16">
        <f>'LoadProfile per Commitment'!AF9</f>
        <v>18.41330306</v>
      </c>
      <c r="G6" s="16">
        <f>'LoadProfile per Commitment'!Z34</f>
        <v>866593.2771</v>
      </c>
      <c r="H6" s="16">
        <f>'LoadProfile per Commitment'!AC34</f>
        <v>61.89951979</v>
      </c>
      <c r="I6" s="16">
        <f>'LoadProfile per Commitment'!AD34</f>
        <v>1.155286942</v>
      </c>
      <c r="J6" s="16">
        <f>'LoadProfile per Commitment'!AE34</f>
        <v>7325078.33</v>
      </c>
      <c r="K6" s="16">
        <f>'LoadProfile per Commitment'!AF34</f>
        <v>7.32507833</v>
      </c>
      <c r="L6" s="16">
        <f>'LoadProfile per Commitment'!Z58</f>
        <v>149183.7913</v>
      </c>
      <c r="M6" s="16">
        <f t="shared" si="1"/>
        <v>10.65598509</v>
      </c>
      <c r="N6" s="16">
        <f>'LoadProfile per Commitment'!AD58</f>
        <v>14.82000778</v>
      </c>
      <c r="O6" s="16">
        <f>'LoadProfile per Commitment'!AE58</f>
        <v>13375559.85</v>
      </c>
      <c r="P6" s="16">
        <f>'LoadProfile per Commitment'!AF58</f>
        <v>13.37555985</v>
      </c>
      <c r="Q6" s="16">
        <f>'LoadProfile per Commitment'!Z82</f>
        <v>528021.0256</v>
      </c>
      <c r="R6" s="16">
        <f>'LoadProfile per Commitment'!AC82</f>
        <v>37.71578754</v>
      </c>
      <c r="S6" s="16">
        <f>'LoadProfile per Commitment'!AD82</f>
        <v>1.634459591</v>
      </c>
      <c r="T6" s="16">
        <f>'LoadProfile per Commitment'!AE82</f>
        <v>6911378.526</v>
      </c>
      <c r="U6" s="16">
        <f>'LoadProfile per Commitment'!AF82</f>
        <v>6.911378526</v>
      </c>
      <c r="V6" s="16">
        <f>'LoadProfile per Commitment'!Z107</f>
        <v>798959.5009</v>
      </c>
      <c r="W6" s="16">
        <f>'LoadProfile per Commitment'!AC107</f>
        <v>57.06853578</v>
      </c>
      <c r="X6" s="16">
        <f>'LoadProfile per Commitment'!AD107</f>
        <v>1.219493597</v>
      </c>
      <c r="Y6" s="16">
        <f>'LoadProfile per Commitment'!AE107</f>
        <v>7206326.784</v>
      </c>
      <c r="Z6" s="16">
        <f>'LoadProfile per Commitment'!AF107</f>
        <v>7.206326784</v>
      </c>
      <c r="AA6" s="19">
        <f>'LoadProfile per Commitment'!AB9</f>
        <v>98.41021114</v>
      </c>
    </row>
    <row r="7" ht="12.75" customHeight="1">
      <c r="A7" s="17">
        <v>25.0</v>
      </c>
      <c r="B7" s="16">
        <f>'LoadProfile per Commitment'!Z10</f>
        <v>672474.8951</v>
      </c>
      <c r="C7" s="16">
        <f>'LoadProfile per Commitment'!AC10</f>
        <v>48.03392108</v>
      </c>
      <c r="D7" s="16">
        <f>'LoadProfile per Commitment'!AD10</f>
        <v>3.445127436</v>
      </c>
      <c r="E7" s="16">
        <f>'LoadProfile per Commitment'!AE10</f>
        <v>17674945.87</v>
      </c>
      <c r="F7" s="16">
        <f>'LoadProfile per Commitment'!AF10</f>
        <v>17.67494587</v>
      </c>
      <c r="G7" s="16">
        <f>'LoadProfile per Commitment'!Z35</f>
        <v>866563.2674</v>
      </c>
      <c r="H7" s="16">
        <f>'LoadProfile per Commitment'!AC35</f>
        <v>61.89737625</v>
      </c>
      <c r="I7" s="16">
        <f>'LoadProfile per Commitment'!AD35</f>
        <v>1.150227875</v>
      </c>
      <c r="J7" s="16">
        <f>'LoadProfile per Commitment'!AE35</f>
        <v>7293662.74</v>
      </c>
      <c r="K7" s="16">
        <f>'LoadProfile per Commitment'!AF35</f>
        <v>7.29366274</v>
      </c>
      <c r="L7" s="16">
        <f>'LoadProfile per Commitment'!Z59</f>
        <v>145928.847</v>
      </c>
      <c r="M7" s="16">
        <f t="shared" si="1"/>
        <v>10.42348907</v>
      </c>
      <c r="N7" s="16">
        <f>'LoadProfile per Commitment'!AD59</f>
        <v>14.02761871</v>
      </c>
      <c r="O7" s="16">
        <f>'LoadProfile per Commitment'!AE59</f>
        <v>12655200.19</v>
      </c>
      <c r="P7" s="16">
        <f>'LoadProfile per Commitment'!AF59</f>
        <v>12.65520019</v>
      </c>
      <c r="Q7" s="16">
        <f>'LoadProfile per Commitment'!Z83</f>
        <v>526546.0481</v>
      </c>
      <c r="R7" s="16">
        <f>'LoadProfile per Commitment'!AC83</f>
        <v>37.61043201</v>
      </c>
      <c r="S7" s="16">
        <f>'LoadProfile per Commitment'!AD83</f>
        <v>1.633996249</v>
      </c>
      <c r="T7" s="16">
        <f>'LoadProfile per Commitment'!AE83</f>
        <v>6908953.597</v>
      </c>
      <c r="U7" s="16">
        <f>'LoadProfile per Commitment'!AF83</f>
        <v>6.908953597</v>
      </c>
      <c r="V7" s="16">
        <f>'LoadProfile per Commitment'!Z108</f>
        <v>782519.1204</v>
      </c>
      <c r="W7" s="16">
        <f>'LoadProfile per Commitment'!AC108</f>
        <v>55.89422288</v>
      </c>
      <c r="X7" s="16">
        <f>'LoadProfile per Commitment'!AD108</f>
        <v>1.23813718</v>
      </c>
      <c r="Y7" s="16">
        <f>'LoadProfile per Commitment'!AE108</f>
        <v>7188308.638</v>
      </c>
      <c r="Z7" s="16">
        <f>'LoadProfile per Commitment'!AF108</f>
        <v>7.188308638</v>
      </c>
      <c r="AA7" s="19">
        <f>'LoadProfile per Commitment'!AB10</f>
        <v>98.0217822</v>
      </c>
    </row>
    <row r="8" ht="12.75" customHeight="1">
      <c r="A8" s="17">
        <v>30.0</v>
      </c>
      <c r="B8" s="16">
        <f>'LoadProfile per Commitment'!Z11</f>
        <v>667958.3323</v>
      </c>
      <c r="C8" s="16">
        <f>'LoadProfile per Commitment'!AC11</f>
        <v>47.71130945</v>
      </c>
      <c r="D8" s="16">
        <f>'LoadProfile per Commitment'!AD11</f>
        <v>3.300283305</v>
      </c>
      <c r="E8" s="16">
        <f>'LoadProfile per Commitment'!AE11</f>
        <v>16929971.96</v>
      </c>
      <c r="F8" s="16">
        <f>'LoadProfile per Commitment'!AF11</f>
        <v>16.92997196</v>
      </c>
      <c r="G8" s="16">
        <f>'LoadProfile per Commitment'!Z36</f>
        <v>866716.0438</v>
      </c>
      <c r="H8" s="16">
        <f>'LoadProfile per Commitment'!AC36</f>
        <v>61.90828884</v>
      </c>
      <c r="I8" s="16">
        <f>'LoadProfile per Commitment'!AD36</f>
        <v>1.14574396</v>
      </c>
      <c r="J8" s="16">
        <f>'LoadProfile per Commitment'!AE36</f>
        <v>7266133.4</v>
      </c>
      <c r="K8" s="16">
        <f>'LoadProfile per Commitment'!AF36</f>
        <v>7.2661334</v>
      </c>
      <c r="L8" s="16">
        <f>'LoadProfile per Commitment'!Z60</f>
        <v>142648.2776</v>
      </c>
      <c r="M8" s="16">
        <f t="shared" si="1"/>
        <v>10.18916269</v>
      </c>
      <c r="N8" s="16">
        <f>'LoadProfile per Commitment'!AD60</f>
        <v>13.22915778</v>
      </c>
      <c r="O8" s="16">
        <f>'LoadProfile per Commitment'!AE60</f>
        <v>11928654.22</v>
      </c>
      <c r="P8" s="16">
        <f>'LoadProfile per Commitment'!AF60</f>
        <v>11.92865422</v>
      </c>
      <c r="Q8" s="16">
        <f>'LoadProfile per Commitment'!Z84</f>
        <v>525310.0547</v>
      </c>
      <c r="R8" s="16">
        <f>'LoadProfile per Commitment'!AC84</f>
        <v>37.52214676</v>
      </c>
      <c r="S8" s="16">
        <f>'LoadProfile per Commitment'!AD84</f>
        <v>1.636141686</v>
      </c>
      <c r="T8" s="16">
        <f>'LoadProfile per Commitment'!AE84</f>
        <v>6917868.798</v>
      </c>
      <c r="U8" s="16">
        <f>'LoadProfile per Commitment'!AF84</f>
        <v>6.917868798</v>
      </c>
      <c r="V8" s="16">
        <f>'LoadProfile per Commitment'!Z109</f>
        <v>766902.603</v>
      </c>
      <c r="W8" s="16">
        <f>'LoadProfile per Commitment'!AC109</f>
        <v>54.77875736</v>
      </c>
      <c r="X8" s="16">
        <f>'LoadProfile per Commitment'!AD109</f>
        <v>1.256232304</v>
      </c>
      <c r="Y8" s="16">
        <f>'LoadProfile per Commitment'!AE109</f>
        <v>7168915.698</v>
      </c>
      <c r="Z8" s="16">
        <f>'LoadProfile per Commitment'!AF109</f>
        <v>7.168915698</v>
      </c>
      <c r="AA8" s="19">
        <f>'LoadProfile per Commitment'!AB11</f>
        <v>97.63662476</v>
      </c>
    </row>
    <row r="9" ht="12.75" customHeight="1">
      <c r="A9" s="17">
        <v>35.0</v>
      </c>
      <c r="B9" s="16">
        <f>'LoadProfile per Commitment'!Z12</f>
        <v>663549.1177</v>
      </c>
      <c r="C9" s="16">
        <f>'LoadProfile per Commitment'!AC12</f>
        <v>47.39636555</v>
      </c>
      <c r="D9" s="16">
        <f>'LoadProfile per Commitment'!AD12</f>
        <v>3.153721742</v>
      </c>
      <c r="E9" s="16">
        <f>'LoadProfile per Commitment'!AE12</f>
        <v>16176899.34</v>
      </c>
      <c r="F9" s="16">
        <f>'LoadProfile per Commitment'!AF12</f>
        <v>16.17689934</v>
      </c>
      <c r="G9" s="16">
        <f>'LoadProfile per Commitment'!Z37</f>
        <v>866900.0031</v>
      </c>
      <c r="H9" s="16">
        <f>'LoadProfile per Commitment'!AC37</f>
        <v>61.9214288</v>
      </c>
      <c r="I9" s="16">
        <f>'LoadProfile per Commitment'!AD37</f>
        <v>1.138596937</v>
      </c>
      <c r="J9" s="16">
        <f>'LoadProfile per Commitment'!AE37</f>
        <v>7221325.62</v>
      </c>
      <c r="K9" s="16">
        <f>'LoadProfile per Commitment'!AF37</f>
        <v>7.22132562</v>
      </c>
      <c r="L9" s="16">
        <f>'LoadProfile per Commitment'!Z61</f>
        <v>139513.3523</v>
      </c>
      <c r="M9" s="16">
        <f t="shared" si="1"/>
        <v>9.965239448</v>
      </c>
      <c r="N9" s="16">
        <f>'LoadProfile per Commitment'!AD61</f>
        <v>12.43003696</v>
      </c>
      <c r="O9" s="16">
        <f>'LoadProfile per Commitment'!AE61</f>
        <v>11205074.29</v>
      </c>
      <c r="P9" s="16">
        <f>'LoadProfile per Commitment'!AF61</f>
        <v>11.20507429</v>
      </c>
      <c r="Q9" s="16">
        <f>'LoadProfile per Commitment'!Z85</f>
        <v>524035.7654</v>
      </c>
      <c r="R9" s="16">
        <f>'LoadProfile per Commitment'!AC85</f>
        <v>37.4311261</v>
      </c>
      <c r="S9" s="16">
        <f>'LoadProfile per Commitment'!AD85</f>
        <v>1.634489034</v>
      </c>
      <c r="T9" s="16">
        <f>'LoadProfile per Commitment'!AE85</f>
        <v>6910638.768</v>
      </c>
      <c r="U9" s="16">
        <f>'LoadProfile per Commitment'!AF85</f>
        <v>6.910638768</v>
      </c>
      <c r="V9" s="16">
        <f>'LoadProfile per Commitment'!Z110</f>
        <v>749632.0589</v>
      </c>
      <c r="W9" s="16">
        <f>'LoadProfile per Commitment'!AC110</f>
        <v>53.54514707</v>
      </c>
      <c r="X9" s="16">
        <f>'LoadProfile per Commitment'!AD110</f>
        <v>1.277148565</v>
      </c>
      <c r="Y9" s="16">
        <f>'LoadProfile per Commitment'!AE110</f>
        <v>7150787.28</v>
      </c>
      <c r="Z9" s="16">
        <f>'LoadProfile per Commitment'!AF110</f>
        <v>7.15078728</v>
      </c>
      <c r="AA9" s="19">
        <f>'LoadProfile per Commitment'!AB12</f>
        <v>97.25175576</v>
      </c>
    </row>
    <row r="10" ht="12.75" customHeight="1">
      <c r="A10" s="17">
        <v>40.0</v>
      </c>
      <c r="B10" s="16">
        <f>'LoadProfile per Commitment'!Z13</f>
        <v>659074.5048</v>
      </c>
      <c r="C10" s="16">
        <f>'LoadProfile per Commitment'!AC13</f>
        <v>47.07675034</v>
      </c>
      <c r="D10" s="16">
        <f>'LoadProfile per Commitment'!AD13</f>
        <v>3.008921653</v>
      </c>
      <c r="E10" s="16">
        <f>'LoadProfile per Commitment'!AE13</f>
        <v>15432023.85</v>
      </c>
      <c r="F10" s="16">
        <f>'LoadProfile per Commitment'!AF13</f>
        <v>15.43202385</v>
      </c>
      <c r="G10" s="16">
        <f>'LoadProfile per Commitment'!Z38</f>
        <v>867134.9736</v>
      </c>
      <c r="H10" s="16">
        <f>'LoadProfile per Commitment'!AC38</f>
        <v>61.9382124</v>
      </c>
      <c r="I10" s="16">
        <f>'LoadProfile per Commitment'!AD38</f>
        <v>1.134172389</v>
      </c>
      <c r="J10" s="16">
        <f>'LoadProfile per Commitment'!AE38</f>
        <v>7194160.88</v>
      </c>
      <c r="K10" s="16">
        <f>'LoadProfile per Commitment'!AF38</f>
        <v>7.19416088</v>
      </c>
      <c r="L10" s="16">
        <f>'LoadProfile per Commitment'!Z62</f>
        <v>136314.0396</v>
      </c>
      <c r="M10" s="16">
        <f t="shared" si="1"/>
        <v>9.736717114</v>
      </c>
      <c r="N10" s="16">
        <f>'LoadProfile per Commitment'!AD62</f>
        <v>11.63112166</v>
      </c>
      <c r="O10" s="16">
        <f>'LoadProfile per Commitment'!AE62</f>
        <v>10480199.25</v>
      </c>
      <c r="P10" s="16">
        <f>'LoadProfile per Commitment'!AF62</f>
        <v>10.48019925</v>
      </c>
      <c r="Q10" s="16">
        <f>'LoadProfile per Commitment'!Z86</f>
        <v>522760.4652</v>
      </c>
      <c r="R10" s="16">
        <f>'LoadProfile per Commitment'!AC86</f>
        <v>37.34003323</v>
      </c>
      <c r="S10" s="16">
        <f>'LoadProfile per Commitment'!AD86</f>
        <v>1.632262389</v>
      </c>
      <c r="T10" s="16">
        <f>'LoadProfile per Commitment'!AE86</f>
        <v>6900728.098</v>
      </c>
      <c r="U10" s="16">
        <f>'LoadProfile per Commitment'!AF86</f>
        <v>6.900728098</v>
      </c>
      <c r="V10" s="16">
        <f>'LoadProfile per Commitment'!Z111</f>
        <v>732803.5782</v>
      </c>
      <c r="W10" s="16">
        <f>'LoadProfile per Commitment'!AC111</f>
        <v>52.34311273</v>
      </c>
      <c r="X10" s="16">
        <f>'LoadProfile per Commitment'!AD111</f>
        <v>1.298480259</v>
      </c>
      <c r="Y10" s="16">
        <f>'LoadProfile per Commitment'!AE111</f>
        <v>7132033.504</v>
      </c>
      <c r="Z10" s="16">
        <f>'LoadProfile per Commitment'!AF111</f>
        <v>7.132033504</v>
      </c>
      <c r="AA10" s="19">
        <f>'LoadProfile per Commitment'!AB13</f>
        <v>96.87000543</v>
      </c>
    </row>
    <row r="11" ht="12.75" customHeight="1">
      <c r="A11" s="17">
        <v>45.0</v>
      </c>
      <c r="B11" s="16">
        <f>'LoadProfile per Commitment'!Z14</f>
        <v>654474.0495</v>
      </c>
      <c r="C11" s="16">
        <f>'LoadProfile per Commitment'!AC14</f>
        <v>46.74814639</v>
      </c>
      <c r="D11" s="16">
        <f>'LoadProfile per Commitment'!AD14</f>
        <v>2.863645821</v>
      </c>
      <c r="E11" s="16">
        <f>'LoadProfile per Commitment'!AE14</f>
        <v>14684308.8</v>
      </c>
      <c r="F11" s="16">
        <f>'LoadProfile per Commitment'!AF14</f>
        <v>14.6843088</v>
      </c>
      <c r="G11" s="16">
        <f>'LoadProfile per Commitment'!Z39</f>
        <v>867134.4645</v>
      </c>
      <c r="H11" s="16">
        <f>'LoadProfile per Commitment'!AC39</f>
        <v>61.93817603</v>
      </c>
      <c r="I11" s="16">
        <f>'LoadProfile per Commitment'!AD39</f>
        <v>1.127758906</v>
      </c>
      <c r="J11" s="16">
        <f>'LoadProfile per Commitment'!AE39</f>
        <v>7153842.94</v>
      </c>
      <c r="K11" s="16">
        <f>'LoadProfile per Commitment'!AF39</f>
        <v>7.15384294</v>
      </c>
      <c r="L11" s="16">
        <f>'LoadProfile per Commitment'!Z63</f>
        <v>133177.0745</v>
      </c>
      <c r="M11" s="16">
        <f t="shared" si="1"/>
        <v>9.512648177</v>
      </c>
      <c r="N11" s="16">
        <f>'LoadProfile per Commitment'!AD63</f>
        <v>10.84166923</v>
      </c>
      <c r="O11" s="16">
        <f>'LoadProfile per Commitment'!AE63</f>
        <v>9766004.252</v>
      </c>
      <c r="P11" s="16">
        <f>'LoadProfile per Commitment'!AF63</f>
        <v>9.766004252</v>
      </c>
      <c r="Q11" s="16">
        <f>'LoadProfile per Commitment'!Z87</f>
        <v>521296.975</v>
      </c>
      <c r="R11" s="16">
        <f>'LoadProfile per Commitment'!AC87</f>
        <v>37.23549821</v>
      </c>
      <c r="S11" s="16">
        <f>'LoadProfile per Commitment'!AD87</f>
        <v>1.634318128</v>
      </c>
      <c r="T11" s="16">
        <f>'LoadProfile per Commitment'!AE87</f>
        <v>6908348.922</v>
      </c>
      <c r="U11" s="16">
        <f>'LoadProfile per Commitment'!AF87</f>
        <v>6.908348922</v>
      </c>
      <c r="V11" s="16">
        <f>'LoadProfile per Commitment'!Z112</f>
        <v>716181.0693</v>
      </c>
      <c r="W11" s="16">
        <f>'LoadProfile per Commitment'!AC112</f>
        <v>51.15579067</v>
      </c>
      <c r="X11" s="16">
        <f>'LoadProfile per Commitment'!AD112</f>
        <v>1.319908282</v>
      </c>
      <c r="Y11" s="16">
        <f>'LoadProfile per Commitment'!AE112</f>
        <v>7109581.33</v>
      </c>
      <c r="Z11" s="16">
        <f>'LoadProfile per Commitment'!AF112</f>
        <v>7.10958133</v>
      </c>
      <c r="AA11" s="19">
        <f>'LoadProfile per Commitment'!AB14</f>
        <v>96.47593517</v>
      </c>
    </row>
    <row r="12" ht="12.75" customHeight="1">
      <c r="A12" s="17">
        <v>50.0</v>
      </c>
      <c r="B12" s="16">
        <f>'LoadProfile per Commitment'!Z15</f>
        <v>649838.891</v>
      </c>
      <c r="C12" s="16">
        <f>'LoadProfile per Commitment'!AC15</f>
        <v>46.41706364</v>
      </c>
      <c r="D12" s="16">
        <f>'LoadProfile per Commitment'!AD15</f>
        <v>2.720440007</v>
      </c>
      <c r="E12" s="16">
        <f>'LoadProfile per Commitment'!AE15</f>
        <v>13949441.31</v>
      </c>
      <c r="F12" s="16">
        <f>'LoadProfile per Commitment'!AF15</f>
        <v>13.94944131</v>
      </c>
      <c r="G12" s="16">
        <f>'LoadProfile per Commitment'!Z40</f>
        <v>867043.4401</v>
      </c>
      <c r="H12" s="16">
        <f>'LoadProfile per Commitment'!AC40</f>
        <v>61.93167429</v>
      </c>
      <c r="I12" s="16">
        <f>'LoadProfile per Commitment'!AD40</f>
        <v>1.126116047</v>
      </c>
      <c r="J12" s="16">
        <f>'LoadProfile per Commitment'!AE40</f>
        <v>7144287.09</v>
      </c>
      <c r="K12" s="16">
        <f>'LoadProfile per Commitment'!AF40</f>
        <v>7.14428709</v>
      </c>
      <c r="L12" s="16">
        <f>'LoadProfile per Commitment'!Z64</f>
        <v>130071.6526</v>
      </c>
      <c r="M12" s="16">
        <f t="shared" si="1"/>
        <v>9.290832326</v>
      </c>
      <c r="N12" s="16">
        <f>'LoadProfile per Commitment'!AD64</f>
        <v>10.0637366</v>
      </c>
      <c r="O12" s="16">
        <f>'LoadProfile per Commitment'!AE64</f>
        <v>9062264.584</v>
      </c>
      <c r="P12" s="16">
        <f>'LoadProfile per Commitment'!AF64</f>
        <v>9.062264584</v>
      </c>
      <c r="Q12" s="16">
        <f>'LoadProfile per Commitment'!Z88</f>
        <v>519767.2384</v>
      </c>
      <c r="R12" s="16">
        <f>'LoadProfile per Commitment'!AC88</f>
        <v>37.12623132</v>
      </c>
      <c r="S12" s="16">
        <f>'LoadProfile per Commitment'!AD88</f>
        <v>1.633481097</v>
      </c>
      <c r="T12" s="16">
        <f>'LoadProfile per Commitment'!AE88</f>
        <v>6904977.009</v>
      </c>
      <c r="U12" s="16">
        <f>'LoadProfile per Commitment'!AF88</f>
        <v>6.904977009</v>
      </c>
      <c r="V12" s="16">
        <f>'LoadProfile per Commitment'!Z113</f>
        <v>699943.9054</v>
      </c>
      <c r="W12" s="16">
        <f>'LoadProfile per Commitment'!AC113</f>
        <v>49.99599324</v>
      </c>
      <c r="X12" s="16">
        <f>'LoadProfile per Commitment'!AD113</f>
        <v>1.34304464</v>
      </c>
      <c r="Y12" s="16">
        <f>'LoadProfile per Commitment'!AE113</f>
        <v>7096309.63</v>
      </c>
      <c r="Z12" s="16">
        <f>'LoadProfile per Commitment'!AF113</f>
        <v>7.09630963</v>
      </c>
      <c r="AA12" s="19">
        <f>'LoadProfile per Commitment'!AB15</f>
        <v>96.1016264</v>
      </c>
    </row>
    <row r="13" ht="12.75" customHeight="1">
      <c r="A13" s="17">
        <v>55.0</v>
      </c>
      <c r="B13" s="16">
        <f>'LoadProfile per Commitment'!Z16</f>
        <v>645329.727</v>
      </c>
      <c r="C13" s="16">
        <f>'LoadProfile per Commitment'!AC16</f>
        <v>46.0949805</v>
      </c>
      <c r="D13" s="16">
        <f>'LoadProfile per Commitment'!AD16</f>
        <v>2.573252229</v>
      </c>
      <c r="E13" s="16">
        <f>'LoadProfile per Commitment'!AE16</f>
        <v>13193479.74</v>
      </c>
      <c r="F13" s="16">
        <f>'LoadProfile per Commitment'!AF16</f>
        <v>13.19347974</v>
      </c>
      <c r="G13" s="16">
        <f>'LoadProfile per Commitment'!Z41</f>
        <v>867178.8319</v>
      </c>
      <c r="H13" s="16">
        <f>'LoadProfile per Commitment'!AC41</f>
        <v>61.94134514</v>
      </c>
      <c r="I13" s="16">
        <f>'LoadProfile per Commitment'!AD41</f>
        <v>1.124660496</v>
      </c>
      <c r="J13" s="16">
        <f>'LoadProfile per Commitment'!AE41</f>
        <v>7135771.26</v>
      </c>
      <c r="K13" s="16">
        <f>'LoadProfile per Commitment'!AF41</f>
        <v>7.13577126</v>
      </c>
      <c r="L13" s="16">
        <f>'LoadProfile per Commitment'!Z65</f>
        <v>126809.5015</v>
      </c>
      <c r="M13" s="16">
        <f t="shared" si="1"/>
        <v>9.057821534</v>
      </c>
      <c r="N13" s="16">
        <f>'LoadProfile per Commitment'!AD65</f>
        <v>9.264685142</v>
      </c>
      <c r="O13" s="16">
        <f>'LoadProfile per Commitment'!AE65</f>
        <v>8338667.897</v>
      </c>
      <c r="P13" s="16">
        <f>'LoadProfile per Commitment'!AF65</f>
        <v>8.338667897</v>
      </c>
      <c r="Q13" s="16">
        <f>'LoadProfile per Commitment'!Z89</f>
        <v>518520.2255</v>
      </c>
      <c r="R13" s="16">
        <f>'LoadProfile per Commitment'!AC89</f>
        <v>37.03715897</v>
      </c>
      <c r="S13" s="16">
        <f>'LoadProfile per Commitment'!AD89</f>
        <v>1.634333984</v>
      </c>
      <c r="T13" s="16">
        <f>'LoadProfile per Commitment'!AE89</f>
        <v>6908514.078</v>
      </c>
      <c r="U13" s="16">
        <f>'LoadProfile per Commitment'!AF89</f>
        <v>6.908514078</v>
      </c>
      <c r="V13" s="16">
        <f>'LoadProfile per Commitment'!Z114</f>
        <v>682907.84</v>
      </c>
      <c r="W13" s="16">
        <f>'LoadProfile per Commitment'!AC114</f>
        <v>48.77913143</v>
      </c>
      <c r="X13" s="16">
        <f>'LoadProfile per Commitment'!AD114</f>
        <v>1.366661257</v>
      </c>
      <c r="Y13" s="16">
        <f>'LoadProfile per Commitment'!AE114</f>
        <v>7076156.698</v>
      </c>
      <c r="Z13" s="16">
        <f>'LoadProfile per Commitment'!AF114</f>
        <v>7.076156698</v>
      </c>
      <c r="AA13" s="19">
        <f>'LoadProfile per Commitment'!AB16</f>
        <v>95.72239415</v>
      </c>
    </row>
    <row r="14" ht="12.75" customHeight="1">
      <c r="A14" s="17">
        <v>60.0</v>
      </c>
      <c r="B14" s="16">
        <f>'LoadProfile per Commitment'!Z17</f>
        <v>640715.3782</v>
      </c>
      <c r="C14" s="16">
        <f>'LoadProfile per Commitment'!AC17</f>
        <v>45.76538415</v>
      </c>
      <c r="D14" s="16">
        <f>'LoadProfile per Commitment'!AD17</f>
        <v>2.427756156</v>
      </c>
      <c r="E14" s="16">
        <f>'LoadProfile per Commitment'!AE17</f>
        <v>12447136.64</v>
      </c>
      <c r="F14" s="16">
        <f>'LoadProfile per Commitment'!AF17</f>
        <v>12.44713664</v>
      </c>
      <c r="G14" s="16">
        <f>'LoadProfile per Commitment'!Z42</f>
        <v>867272.7248</v>
      </c>
      <c r="H14" s="16">
        <f>'LoadProfile per Commitment'!AC42</f>
        <v>61.94805177</v>
      </c>
      <c r="I14" s="16">
        <f>'LoadProfile per Commitment'!AD42</f>
        <v>1.123858919</v>
      </c>
      <c r="J14" s="16">
        <f>'LoadProfile per Commitment'!AE42</f>
        <v>7131592.37</v>
      </c>
      <c r="K14" s="16">
        <f>'LoadProfile per Commitment'!AF42</f>
        <v>7.13159237</v>
      </c>
      <c r="L14" s="16">
        <f>'LoadProfile per Commitment'!Z66</f>
        <v>123572.6208</v>
      </c>
      <c r="M14" s="16">
        <f t="shared" si="1"/>
        <v>8.826615771</v>
      </c>
      <c r="N14" s="16">
        <f>'LoadProfile per Commitment'!AD66</f>
        <v>8.468785652</v>
      </c>
      <c r="O14" s="16">
        <f>'LoadProfile per Commitment'!AE66</f>
        <v>7620164.102</v>
      </c>
      <c r="P14" s="16">
        <f>'LoadProfile per Commitment'!AF66</f>
        <v>7.620164102</v>
      </c>
      <c r="Q14" s="16">
        <f>'LoadProfile per Commitment'!Z90</f>
        <v>517142.7574</v>
      </c>
      <c r="R14" s="16">
        <f>'LoadProfile per Commitment'!AC90</f>
        <v>36.93876838</v>
      </c>
      <c r="S14" s="16">
        <f>'LoadProfile per Commitment'!AD90</f>
        <v>1.635892899</v>
      </c>
      <c r="T14" s="16">
        <f>'LoadProfile per Commitment'!AE90</f>
        <v>6915276.745</v>
      </c>
      <c r="U14" s="16">
        <f>'LoadProfile per Commitment'!AF90</f>
        <v>6.915276745</v>
      </c>
      <c r="V14" s="16">
        <f>'LoadProfile per Commitment'!Z115</f>
        <v>666111.6075</v>
      </c>
      <c r="W14" s="16">
        <f>'LoadProfile per Commitment'!AC115</f>
        <v>47.57940054</v>
      </c>
      <c r="X14" s="16">
        <f>'LoadProfile per Commitment'!AD115</f>
        <v>1.392081126</v>
      </c>
      <c r="Y14" s="16">
        <f>'LoadProfile per Commitment'!AE115</f>
        <v>7058338.282</v>
      </c>
      <c r="Z14" s="16">
        <f>'LoadProfile per Commitment'!AF115</f>
        <v>7.058338282</v>
      </c>
      <c r="AA14" s="19">
        <f>'LoadProfile per Commitment'!AB17</f>
        <v>95.34999658</v>
      </c>
    </row>
    <row r="15" ht="12.75" customHeight="1">
      <c r="A15" s="17">
        <v>65.0</v>
      </c>
      <c r="B15" s="16">
        <f>'LoadProfile per Commitment'!Z18</f>
        <v>636017.4711</v>
      </c>
      <c r="C15" s="16">
        <f>'LoadProfile per Commitment'!AC18</f>
        <v>45.42981936</v>
      </c>
      <c r="D15" s="16">
        <f>'LoadProfile per Commitment'!AD18</f>
        <v>2.281284458</v>
      </c>
      <c r="E15" s="16">
        <f>'LoadProfile per Commitment'!AE18</f>
        <v>11696292.6</v>
      </c>
      <c r="F15" s="16">
        <f>'LoadProfile per Commitment'!AF18</f>
        <v>11.6962926</v>
      </c>
      <c r="G15" s="16">
        <f>'LoadProfile per Commitment'!Z43</f>
        <v>867415.2389</v>
      </c>
      <c r="H15" s="16">
        <f>'LoadProfile per Commitment'!AC43</f>
        <v>61.95823135</v>
      </c>
      <c r="I15" s="16">
        <f>'LoadProfile per Commitment'!AD43</f>
        <v>1.120604909</v>
      </c>
      <c r="J15" s="16">
        <f>'LoadProfile per Commitment'!AE43</f>
        <v>7112457.82</v>
      </c>
      <c r="K15" s="16">
        <f>'LoadProfile per Commitment'!AF43</f>
        <v>7.11245782</v>
      </c>
      <c r="L15" s="16">
        <f>'LoadProfile per Commitment'!Z67</f>
        <v>120329.5655</v>
      </c>
      <c r="M15" s="16">
        <f t="shared" si="1"/>
        <v>8.594968967</v>
      </c>
      <c r="N15" s="16">
        <f>'LoadProfile per Commitment'!AD67</f>
        <v>7.67426486</v>
      </c>
      <c r="O15" s="16">
        <f>'LoadProfile per Commitment'!AE67</f>
        <v>6902425.762</v>
      </c>
      <c r="P15" s="16">
        <f>'LoadProfile per Commitment'!AF67</f>
        <v>6.902425762</v>
      </c>
      <c r="Q15" s="16">
        <f>'LoadProfile per Commitment'!Z91</f>
        <v>515687.9055</v>
      </c>
      <c r="R15" s="16">
        <f>'LoadProfile per Commitment'!AC91</f>
        <v>36.83485039</v>
      </c>
      <c r="S15" s="16">
        <f>'LoadProfile per Commitment'!AD91</f>
        <v>1.633274685</v>
      </c>
      <c r="T15" s="16">
        <f>'LoadProfile per Commitment'!AE91</f>
        <v>6904896.578</v>
      </c>
      <c r="U15" s="16">
        <f>'LoadProfile per Commitment'!AF91</f>
        <v>6.904896578</v>
      </c>
      <c r="V15" s="16">
        <f>'LoadProfile per Commitment'!Z116</f>
        <v>649675.6464</v>
      </c>
      <c r="W15" s="16">
        <f>'LoadProfile per Commitment'!AC116</f>
        <v>46.40540331</v>
      </c>
      <c r="X15" s="16">
        <f>'LoadProfile per Commitment'!AD116</f>
        <v>1.418951183</v>
      </c>
      <c r="Y15" s="16">
        <f>'LoadProfile per Commitment'!AE116</f>
        <v>7045169.478</v>
      </c>
      <c r="Z15" s="16">
        <f>'LoadProfile per Commitment'!AF116</f>
        <v>7.045169478</v>
      </c>
      <c r="AA15" s="19">
        <f>'LoadProfile per Commitment'!AB18</f>
        <v>94.96908482</v>
      </c>
    </row>
    <row r="16" ht="12.75" customHeight="1">
      <c r="A16" s="17">
        <v>70.0</v>
      </c>
      <c r="B16" s="16">
        <f>'LoadProfile per Commitment'!Z19</f>
        <v>632919.3004</v>
      </c>
      <c r="C16" s="16">
        <f>'LoadProfile per Commitment'!AC19</f>
        <v>45.20852146</v>
      </c>
      <c r="D16" s="16">
        <f>'LoadProfile per Commitment'!AD19</f>
        <v>2.133602352</v>
      </c>
      <c r="E16" s="16">
        <f>'LoadProfile per Commitment'!AE19</f>
        <v>10938849.32</v>
      </c>
      <c r="F16" s="16">
        <f>'LoadProfile per Commitment'!AF19</f>
        <v>10.93884932</v>
      </c>
      <c r="G16" s="16">
        <f>'LoadProfile per Commitment'!Z44</f>
        <v>867426.8794</v>
      </c>
      <c r="H16" s="16">
        <f>'LoadProfile per Commitment'!AC44</f>
        <v>61.95906282</v>
      </c>
      <c r="I16" s="16">
        <f>'LoadProfile per Commitment'!AD44</f>
        <v>1.118804389</v>
      </c>
      <c r="J16" s="16">
        <f>'LoadProfile per Commitment'!AE44</f>
        <v>7101903.48</v>
      </c>
      <c r="K16" s="16">
        <f>'LoadProfile per Commitment'!AF44</f>
        <v>7.10190348</v>
      </c>
      <c r="L16" s="16">
        <f>'LoadProfile per Commitment'!Z68</f>
        <v>117120.8156</v>
      </c>
      <c r="M16" s="16">
        <f t="shared" si="1"/>
        <v>8.365772541</v>
      </c>
      <c r="N16" s="16">
        <f>'LoadProfile per Commitment'!AD68</f>
        <v>6.873479969</v>
      </c>
      <c r="O16" s="16">
        <f>'LoadProfile per Commitment'!AE68</f>
        <v>6180946.058</v>
      </c>
      <c r="P16" s="16">
        <f>'LoadProfile per Commitment'!AF68</f>
        <v>6.180946058</v>
      </c>
      <c r="Q16" s="16">
        <f>'LoadProfile per Commitment'!Z92</f>
        <v>515798.4848</v>
      </c>
      <c r="R16" s="16">
        <f>'LoadProfile per Commitment'!AC92</f>
        <v>36.84274892</v>
      </c>
      <c r="S16" s="16">
        <f>'LoadProfile per Commitment'!AD92</f>
        <v>1.632929001</v>
      </c>
      <c r="T16" s="16">
        <f>'LoadProfile per Commitment'!AE92</f>
        <v>6903523.451</v>
      </c>
      <c r="U16" s="16">
        <f>'LoadProfile per Commitment'!AF92</f>
        <v>6.903523451</v>
      </c>
      <c r="V16" s="16">
        <f>'LoadProfile per Commitment'!Z117</f>
        <v>633597.548</v>
      </c>
      <c r="W16" s="16">
        <f>'LoadProfile per Commitment'!AC117</f>
        <v>45.25696771</v>
      </c>
      <c r="X16" s="16">
        <f>'LoadProfile per Commitment'!AD117</f>
        <v>1.445589443</v>
      </c>
      <c r="Y16" s="16">
        <f>'LoadProfile per Commitment'!AE117</f>
        <v>7031441.34</v>
      </c>
      <c r="Z16" s="16">
        <f>'LoadProfile per Commitment'!AF117</f>
        <v>7.03144134</v>
      </c>
      <c r="AA16" s="19">
        <f>'LoadProfile per Commitment'!AB19</f>
        <v>94.58739165</v>
      </c>
    </row>
    <row r="17" ht="12.75" customHeight="1">
      <c r="A17" s="17">
        <v>75.0</v>
      </c>
      <c r="B17" s="16">
        <f>'LoadProfile per Commitment'!Z20</f>
        <v>629388.1311</v>
      </c>
      <c r="C17" s="16">
        <f>'LoadProfile per Commitment'!AC20</f>
        <v>44.95629508</v>
      </c>
      <c r="D17" s="16">
        <f>'LoadProfile per Commitment'!AD20</f>
        <v>1.986859588</v>
      </c>
      <c r="E17" s="16">
        <f>'LoadProfile per Commitment'!AE20</f>
        <v>10186342.58</v>
      </c>
      <c r="F17" s="16">
        <f>'LoadProfile per Commitment'!AF20</f>
        <v>10.18634258</v>
      </c>
      <c r="G17" s="16">
        <f>'LoadProfile per Commitment'!Z45</f>
        <v>867318.1374</v>
      </c>
      <c r="H17" s="16">
        <f>'LoadProfile per Commitment'!AC45</f>
        <v>61.95129553</v>
      </c>
      <c r="I17" s="16">
        <f>'LoadProfile per Commitment'!AD45</f>
        <v>1.116120386</v>
      </c>
      <c r="J17" s="16">
        <f>'LoadProfile per Commitment'!AE45</f>
        <v>7085788.36</v>
      </c>
      <c r="K17" s="16">
        <f>'LoadProfile per Commitment'!AF45</f>
        <v>7.08578836</v>
      </c>
      <c r="L17" s="16">
        <f>'LoadProfile per Commitment'!Z69</f>
        <v>113824.6707</v>
      </c>
      <c r="M17" s="16">
        <f t="shared" si="1"/>
        <v>8.130333621</v>
      </c>
      <c r="N17" s="16">
        <f>'LoadProfile per Commitment'!AD69</f>
        <v>6.074065577</v>
      </c>
      <c r="O17" s="16">
        <f>'LoadProfile per Commitment'!AE69</f>
        <v>5459565.397</v>
      </c>
      <c r="P17" s="16">
        <f>'LoadProfile per Commitment'!AF69</f>
        <v>5.459565397</v>
      </c>
      <c r="Q17" s="16">
        <f>'LoadProfile per Commitment'!Z93</f>
        <v>515563.4604</v>
      </c>
      <c r="R17" s="16">
        <f>'LoadProfile per Commitment'!AC93</f>
        <v>36.82596146</v>
      </c>
      <c r="S17" s="16">
        <f>'LoadProfile per Commitment'!AD93</f>
        <v>1.630968131</v>
      </c>
      <c r="T17" s="16">
        <f>'LoadProfile per Commitment'!AE93</f>
        <v>6895771.815</v>
      </c>
      <c r="U17" s="16">
        <f>'LoadProfile per Commitment'!AF93</f>
        <v>6.895771815</v>
      </c>
      <c r="V17" s="16">
        <f>'LoadProfile per Commitment'!Z118</f>
        <v>616986.3947</v>
      </c>
      <c r="W17" s="16">
        <f>'LoadProfile per Commitment'!AC118</f>
        <v>44.07045676</v>
      </c>
      <c r="X17" s="16">
        <f>'LoadProfile per Commitment'!AD118</f>
        <v>1.474897837</v>
      </c>
      <c r="Y17" s="16">
        <f>'LoadProfile per Commitment'!AE118</f>
        <v>7016733.52</v>
      </c>
      <c r="Z17" s="16">
        <f>'LoadProfile per Commitment'!AF118</f>
        <v>7.01673352</v>
      </c>
      <c r="AA17" s="19">
        <f>'LoadProfile per Commitment'!AB20</f>
        <v>94.19668008</v>
      </c>
    </row>
    <row r="18" ht="12.75" customHeight="1">
      <c r="A18" s="17">
        <v>80.0</v>
      </c>
      <c r="B18" s="16">
        <f>'LoadProfile per Commitment'!Z21</f>
        <v>626511.6056</v>
      </c>
      <c r="C18" s="16">
        <f>'LoadProfile per Commitment'!AC21</f>
        <v>44.75082897</v>
      </c>
      <c r="D18" s="16">
        <f>'LoadProfile per Commitment'!AD21</f>
        <v>1.840574027</v>
      </c>
      <c r="E18" s="16">
        <f>'LoadProfile per Commitment'!AE21</f>
        <v>9439533.472</v>
      </c>
      <c r="F18" s="16">
        <f>'LoadProfile per Commitment'!AF21</f>
        <v>9.439533472</v>
      </c>
      <c r="G18" s="16">
        <f>'LoadProfile per Commitment'!Z46</f>
        <v>867423.5395</v>
      </c>
      <c r="H18" s="16">
        <f>'LoadProfile per Commitment'!AC46</f>
        <v>61.95882425</v>
      </c>
      <c r="I18" s="16">
        <f>'LoadProfile per Commitment'!AD46</f>
        <v>1.115308447</v>
      </c>
      <c r="J18" s="16">
        <f>'LoadProfile per Commitment'!AE46</f>
        <v>7081731.48</v>
      </c>
      <c r="K18" s="16">
        <f>'LoadProfile per Commitment'!AF46</f>
        <v>7.08173148</v>
      </c>
      <c r="L18" s="16">
        <f>'LoadProfile per Commitment'!Z70</f>
        <v>110593.074</v>
      </c>
      <c r="M18" s="16">
        <f t="shared" si="1"/>
        <v>7.899505283</v>
      </c>
      <c r="N18" s="16">
        <f>'LoadProfile per Commitment'!AD70</f>
        <v>5.270927203</v>
      </c>
      <c r="O18" s="16">
        <f>'LoadProfile per Commitment'!AE70</f>
        <v>4736270.063</v>
      </c>
      <c r="P18" s="16">
        <f>'LoadProfile per Commitment'!AF70</f>
        <v>4.736270063</v>
      </c>
      <c r="Q18" s="16">
        <f>'LoadProfile per Commitment'!Z94</f>
        <v>515918.5317</v>
      </c>
      <c r="R18" s="16">
        <f>'LoadProfile per Commitment'!AC94</f>
        <v>36.85132369</v>
      </c>
      <c r="S18" s="16">
        <f>'LoadProfile per Commitment'!AD94</f>
        <v>1.630862548</v>
      </c>
      <c r="T18" s="16">
        <f>'LoadProfile per Commitment'!AE94</f>
        <v>6898575.299</v>
      </c>
      <c r="U18" s="16">
        <f>'LoadProfile per Commitment'!AF94</f>
        <v>6.898575299</v>
      </c>
      <c r="V18" s="16">
        <f>'LoadProfile per Commitment'!Z119</f>
        <v>600693.5251</v>
      </c>
      <c r="W18" s="16">
        <f>'LoadProfile per Commitment'!AC119</f>
        <v>42.90668036</v>
      </c>
      <c r="X18" s="16">
        <f>'LoadProfile per Commitment'!AD119</f>
        <v>1.504044928</v>
      </c>
      <c r="Y18" s="16">
        <f>'LoadProfile per Commitment'!AE119</f>
        <v>7000145.706</v>
      </c>
      <c r="Z18" s="16">
        <f>'LoadProfile per Commitment'!AF119</f>
        <v>7.000145706</v>
      </c>
      <c r="AA18" s="19">
        <f>'LoadProfile per Commitment'!AB21</f>
        <v>93.78533096</v>
      </c>
    </row>
    <row r="19" ht="12.75" customHeight="1">
      <c r="A19" s="17">
        <v>85.0</v>
      </c>
      <c r="B19" s="16">
        <f>'LoadProfile per Commitment'!Z22</f>
        <v>623593.2366</v>
      </c>
      <c r="C19" s="16">
        <f>'LoadProfile per Commitment'!AC22</f>
        <v>44.54237404</v>
      </c>
      <c r="D19" s="16">
        <f>'LoadProfile per Commitment'!AD22</f>
        <v>1.696925907</v>
      </c>
      <c r="E19" s="16">
        <f>'LoadProfile per Commitment'!AE22</f>
        <v>8702348.244</v>
      </c>
      <c r="F19" s="16">
        <f>'LoadProfile per Commitment'!AF22</f>
        <v>8.702348244</v>
      </c>
      <c r="G19" s="16">
        <f>'LoadProfile per Commitment'!Z47</f>
        <v>867507.1766</v>
      </c>
      <c r="H19" s="16">
        <f>'LoadProfile per Commitment'!AC47</f>
        <v>61.96479833</v>
      </c>
      <c r="I19" s="16">
        <f>'LoadProfile per Commitment'!AD47</f>
        <v>1.1129265</v>
      </c>
      <c r="J19" s="16">
        <f>'LoadProfile per Commitment'!AE47</f>
        <v>7067537.52</v>
      </c>
      <c r="K19" s="16">
        <f>'LoadProfile per Commitment'!AF47</f>
        <v>7.06753752</v>
      </c>
      <c r="L19" s="16">
        <f>'LoadProfile per Commitment'!Z71</f>
        <v>107449.2102</v>
      </c>
      <c r="M19" s="16">
        <f t="shared" si="1"/>
        <v>7.674943582</v>
      </c>
      <c r="N19" s="16">
        <f>'LoadProfile per Commitment'!AD71</f>
        <v>4.46972903</v>
      </c>
      <c r="O19" s="16">
        <f>'LoadProfile per Commitment'!AE71</f>
        <v>4015323.395</v>
      </c>
      <c r="P19" s="16">
        <f>'LoadProfile per Commitment'!AF71</f>
        <v>4.015323395</v>
      </c>
      <c r="Q19" s="16">
        <f>'LoadProfile per Commitment'!Z95</f>
        <v>516144.0264</v>
      </c>
      <c r="R19" s="16">
        <f>'LoadProfile per Commitment'!AC95</f>
        <v>36.86743046</v>
      </c>
      <c r="S19" s="16">
        <f>'LoadProfile per Commitment'!AD95</f>
        <v>1.630119595</v>
      </c>
      <c r="T19" s="16">
        <f>'LoadProfile per Commitment'!AE95</f>
        <v>6895348.411</v>
      </c>
      <c r="U19" s="16">
        <f>'LoadProfile per Commitment'!AF95</f>
        <v>6.895348411</v>
      </c>
      <c r="V19" s="16">
        <f>'LoadProfile per Commitment'!Z120</f>
        <v>583985.8683</v>
      </c>
      <c r="W19" s="16">
        <f>'LoadProfile per Commitment'!AC120</f>
        <v>41.7132763</v>
      </c>
      <c r="X19" s="16">
        <f>'LoadProfile per Commitment'!AD120</f>
        <v>1.534540953</v>
      </c>
      <c r="Y19" s="16">
        <f>'LoadProfile per Commitment'!AE120</f>
        <v>6980934.882</v>
      </c>
      <c r="Z19" s="16">
        <f>'LoadProfile per Commitment'!AF120</f>
        <v>6.980934882</v>
      </c>
      <c r="AA19" s="19">
        <f>'LoadProfile per Commitment'!AB22</f>
        <v>93.39096126</v>
      </c>
    </row>
    <row r="20" ht="12.75" customHeight="1">
      <c r="A20" s="17">
        <v>90.0</v>
      </c>
      <c r="B20" s="16">
        <f>'LoadProfile per Commitment'!Z23</f>
        <v>620465.3509</v>
      </c>
      <c r="C20" s="16">
        <f>'LoadProfile per Commitment'!AC23</f>
        <v>44.31895363</v>
      </c>
      <c r="D20" s="16">
        <f>'LoadProfile per Commitment'!AD23</f>
        <v>1.582008985</v>
      </c>
      <c r="E20" s="16">
        <f>'LoadProfile per Commitment'!AE23</f>
        <v>8111840.141</v>
      </c>
      <c r="F20" s="16">
        <f>'LoadProfile per Commitment'!AF23</f>
        <v>8.111840141</v>
      </c>
      <c r="G20" s="16">
        <f>'LoadProfile per Commitment'!Z48</f>
        <v>867798.6407</v>
      </c>
      <c r="H20" s="16">
        <f>'LoadProfile per Commitment'!AC48</f>
        <v>61.98561719</v>
      </c>
      <c r="I20" s="16">
        <f>'LoadProfile per Commitment'!AD48</f>
        <v>1.11033288</v>
      </c>
      <c r="J20" s="16">
        <f>'LoadProfile per Commitment'!AE48</f>
        <v>7051762.54</v>
      </c>
      <c r="K20" s="16">
        <f>'LoadProfile per Commitment'!AF48</f>
        <v>7.05176254</v>
      </c>
      <c r="L20" s="16">
        <f>'LoadProfile per Commitment'!Z72</f>
        <v>104208.3395</v>
      </c>
      <c r="M20" s="16">
        <f t="shared" si="1"/>
        <v>7.443452821</v>
      </c>
      <c r="N20" s="16">
        <f>'LoadProfile per Commitment'!AD72</f>
        <v>3.670699325</v>
      </c>
      <c r="O20" s="16">
        <f>'LoadProfile per Commitment'!AE72</f>
        <v>3295993.134</v>
      </c>
      <c r="P20" s="16">
        <f>'LoadProfile per Commitment'!AF72</f>
        <v>3.295993134</v>
      </c>
      <c r="Q20" s="16">
        <f>'LoadProfile per Commitment'!Z96</f>
        <v>516257.0114</v>
      </c>
      <c r="R20" s="16">
        <f>'LoadProfile per Commitment'!AC96</f>
        <v>36.87550081</v>
      </c>
      <c r="S20" s="16">
        <f>'LoadProfile per Commitment'!AD96</f>
        <v>1.62882178</v>
      </c>
      <c r="T20" s="16">
        <f>'LoadProfile per Commitment'!AE96</f>
        <v>6889324.267</v>
      </c>
      <c r="U20" s="16">
        <f>'LoadProfile per Commitment'!AF96</f>
        <v>6.889324267</v>
      </c>
      <c r="V20" s="16">
        <f>'LoadProfile per Commitment'!Z121</f>
        <v>567165.1604</v>
      </c>
      <c r="W20" s="16">
        <f>'LoadProfile per Commitment'!AC121</f>
        <v>40.51179717</v>
      </c>
      <c r="X20" s="16">
        <f>'LoadProfile per Commitment'!AD121</f>
        <v>1.568381309</v>
      </c>
      <c r="Y20" s="16">
        <f>'LoadProfile per Commitment'!AE121</f>
        <v>6966813.832</v>
      </c>
      <c r="Z20" s="16">
        <f>'LoadProfile per Commitment'!AF121</f>
        <v>6.966813832</v>
      </c>
      <c r="AA20" s="19">
        <f>'LoadProfile per Commitment'!AB23</f>
        <v>92.99975396</v>
      </c>
    </row>
    <row r="21" ht="12.75" customHeight="1">
      <c r="A21" s="17">
        <v>95.0</v>
      </c>
      <c r="B21" s="16">
        <f>'LoadProfile per Commitment'!Z24</f>
        <v>617280.609</v>
      </c>
      <c r="C21" s="16">
        <f>'LoadProfile per Commitment'!AC24</f>
        <v>44.09147207</v>
      </c>
      <c r="D21" s="16">
        <f>'LoadProfile per Commitment'!AD24</f>
        <v>1.593140512</v>
      </c>
      <c r="E21" s="16">
        <f>'LoadProfile per Commitment'!AE24</f>
        <v>8167977.535</v>
      </c>
      <c r="F21" s="16">
        <f>'LoadProfile per Commitment'!AF24</f>
        <v>8.167977535</v>
      </c>
      <c r="G21" s="16">
        <f>'LoadProfile per Commitment'!Z49</f>
        <v>867937.8858</v>
      </c>
      <c r="H21" s="16">
        <f>'LoadProfile per Commitment'!AC49</f>
        <v>61.99556327</v>
      </c>
      <c r="I21" s="16">
        <f>'LoadProfile per Commitment'!AD49</f>
        <v>1.107283349</v>
      </c>
      <c r="J21" s="16">
        <f>'LoadProfile per Commitment'!AE49</f>
        <v>7032891.77</v>
      </c>
      <c r="K21" s="16">
        <f>'LoadProfile per Commitment'!AF49</f>
        <v>7.03289177</v>
      </c>
      <c r="L21" s="16">
        <f>'LoadProfile per Commitment'!Z73</f>
        <v>101005.4071</v>
      </c>
      <c r="M21" s="16">
        <f t="shared" si="1"/>
        <v>7.214671933</v>
      </c>
      <c r="N21" s="16">
        <f>'LoadProfile per Commitment'!AD73</f>
        <v>2.864354652</v>
      </c>
      <c r="O21" s="16">
        <f>'LoadProfile per Commitment'!AE73</f>
        <v>2571157.572</v>
      </c>
      <c r="P21" s="16">
        <f>'LoadProfile per Commitment'!AF73</f>
        <v>2.571157572</v>
      </c>
      <c r="Q21" s="16">
        <f>'LoadProfile per Commitment'!Z97</f>
        <v>516275.202</v>
      </c>
      <c r="R21" s="16">
        <f>'LoadProfile per Commitment'!AC97</f>
        <v>36.87680014</v>
      </c>
      <c r="S21" s="16">
        <f>'LoadProfile per Commitment'!AD97</f>
        <v>1.626715359</v>
      </c>
      <c r="T21" s="16">
        <f>'LoadProfile per Commitment'!AE97</f>
        <v>6879910.852</v>
      </c>
      <c r="U21" s="16">
        <f>'LoadProfile per Commitment'!AF97</f>
        <v>6.879910852</v>
      </c>
      <c r="V21" s="16">
        <f>'LoadProfile per Commitment'!Z122</f>
        <v>551151.1644</v>
      </c>
      <c r="W21" s="16">
        <f>'LoadProfile per Commitment'!AC122</f>
        <v>39.36794031</v>
      </c>
      <c r="X21" s="16">
        <f>'LoadProfile per Commitment'!AD122</f>
        <v>1.601826947</v>
      </c>
      <c r="Y21" s="16">
        <f>'LoadProfile per Commitment'!AE122</f>
        <v>6949969.412</v>
      </c>
      <c r="Z21" s="16">
        <f>'LoadProfile per Commitment'!AF122</f>
        <v>6.949969412</v>
      </c>
      <c r="AA21" s="19">
        <f>'LoadProfile per Commitment'!AB24</f>
        <v>92.61172006</v>
      </c>
    </row>
    <row r="22" ht="12.75" customHeight="1">
      <c r="A22" s="17">
        <v>100.0</v>
      </c>
      <c r="B22" s="16">
        <f>'LoadProfile per Commitment'!Z25</f>
        <v>614094.9559</v>
      </c>
      <c r="C22" s="16">
        <f>'LoadProfile per Commitment'!AC25</f>
        <v>43.86392542</v>
      </c>
      <c r="D22" s="16">
        <f>'LoadProfile per Commitment'!AD25</f>
        <v>1.607168601</v>
      </c>
      <c r="E22" s="16">
        <f>'LoadProfile per Commitment'!AE25</f>
        <v>8238317.759</v>
      </c>
      <c r="F22" s="16">
        <f>'LoadProfile per Commitment'!AF25</f>
        <v>8.238317759</v>
      </c>
      <c r="G22" s="16">
        <f>'LoadProfile per Commitment'!Z50</f>
        <v>867938.1379</v>
      </c>
      <c r="H22" s="16">
        <f>'LoadProfile per Commitment'!AC50</f>
        <v>61.99558128</v>
      </c>
      <c r="I22" s="16">
        <f>'LoadProfile per Commitment'!AD50</f>
        <v>1.105557001</v>
      </c>
      <c r="J22" s="16">
        <f>'LoadProfile per Commitment'!AE50</f>
        <v>7022590.69</v>
      </c>
      <c r="K22" s="16">
        <f>'LoadProfile per Commitment'!AF50</f>
        <v>7.02259069</v>
      </c>
      <c r="L22" s="16">
        <f>'LoadProfile per Commitment'!Z74</f>
        <v>97728.17674</v>
      </c>
      <c r="M22" s="16">
        <f t="shared" si="1"/>
        <v>6.980584053</v>
      </c>
      <c r="N22" s="16">
        <f>'LoadProfile per Commitment'!AD74</f>
        <v>2.751773551</v>
      </c>
      <c r="O22" s="16">
        <f>'LoadProfile per Commitment'!AE74</f>
        <v>2468580.206</v>
      </c>
      <c r="P22" s="16">
        <f>'LoadProfile per Commitment'!AF74</f>
        <v>2.468580206</v>
      </c>
      <c r="Q22" s="16">
        <f>'LoadProfile per Commitment'!Z98</f>
        <v>516366.7791</v>
      </c>
      <c r="R22" s="16">
        <f>'LoadProfile per Commitment'!AC98</f>
        <v>36.88334137</v>
      </c>
      <c r="S22" s="16">
        <f>'LoadProfile per Commitment'!AD98</f>
        <v>1.626981659</v>
      </c>
      <c r="T22" s="16">
        <f>'LoadProfile per Commitment'!AE98</f>
        <v>6880335.091</v>
      </c>
      <c r="U22" s="16">
        <f>'LoadProfile per Commitment'!AF98</f>
        <v>6.880335091</v>
      </c>
      <c r="V22" s="16">
        <f>'LoadProfile per Commitment'!Z123</f>
        <v>533843.5782</v>
      </c>
      <c r="W22" s="16">
        <f>'LoadProfile per Commitment'!AC123</f>
        <v>38.13168416</v>
      </c>
      <c r="X22" s="16">
        <f>'LoadProfile per Commitment'!AD123</f>
        <v>1.638521374</v>
      </c>
      <c r="Y22" s="16">
        <f>'LoadProfile per Commitment'!AE123</f>
        <v>6930201.476</v>
      </c>
      <c r="Z22" s="16">
        <f>'LoadProfile per Commitment'!AF123</f>
        <v>6.930201476</v>
      </c>
      <c r="AA22" s="19">
        <f>'LoadProfile per Commitment'!AB25</f>
        <v>92.22681653</v>
      </c>
    </row>
    <row r="23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2.75" customHeight="1">
      <c r="A24" s="16"/>
      <c r="B24" s="21" t="s">
        <v>2064</v>
      </c>
      <c r="C24" s="22"/>
      <c r="D24" s="22"/>
      <c r="E24" s="22"/>
      <c r="F24" s="23"/>
      <c r="G24" s="21" t="s">
        <v>2070</v>
      </c>
      <c r="H24" s="22"/>
      <c r="I24" s="22"/>
      <c r="J24" s="22"/>
      <c r="K24" s="23"/>
      <c r="L24" s="21" t="s">
        <v>2071</v>
      </c>
      <c r="M24" s="22"/>
      <c r="N24" s="22"/>
      <c r="O24" s="22"/>
      <c r="P24" s="23"/>
      <c r="Q24" s="21" t="s">
        <v>2070</v>
      </c>
      <c r="R24" s="22"/>
      <c r="S24" s="22"/>
      <c r="T24" s="22"/>
      <c r="U24" s="23"/>
      <c r="V24" s="21" t="s">
        <v>2074</v>
      </c>
      <c r="W24" s="22"/>
      <c r="X24" s="22"/>
      <c r="Y24" s="22"/>
      <c r="Z24" s="23"/>
      <c r="AA24" s="20"/>
    </row>
    <row r="25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2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2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2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mergeCells count="5">
    <mergeCell ref="B24:F24"/>
    <mergeCell ref="G24:K24"/>
    <mergeCell ref="L24:P24"/>
    <mergeCell ref="Q24:U24"/>
    <mergeCell ref="V24:Z2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5" width="6.38"/>
    <col customWidth="1" min="26" max="26" width="11.25"/>
  </cols>
  <sheetData>
    <row r="1" ht="15.75" customHeight="1">
      <c r="A1" s="1" t="s">
        <v>4</v>
      </c>
      <c r="Z1" s="2"/>
    </row>
    <row r="2" ht="15.75" customHeight="1">
      <c r="A2" s="6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4" t="s">
        <v>2</v>
      </c>
    </row>
    <row r="3" ht="15.75" customHeight="1">
      <c r="A3" s="2">
        <v>1.0</v>
      </c>
      <c r="B3" s="2">
        <v>304524.459999999</v>
      </c>
      <c r="C3" s="2">
        <v>272444.479999998</v>
      </c>
      <c r="D3" s="2">
        <v>315003.309999998</v>
      </c>
      <c r="E3" s="2">
        <v>296653.829999999</v>
      </c>
      <c r="F3" s="2">
        <v>311840.899999999</v>
      </c>
      <c r="G3" s="2">
        <v>303361.389999999</v>
      </c>
      <c r="H3" s="2">
        <v>337078.829999999</v>
      </c>
      <c r="I3" s="2">
        <v>328290.269999999</v>
      </c>
      <c r="J3" s="2">
        <v>297372.989999999</v>
      </c>
      <c r="K3" s="2">
        <v>306779.839999999</v>
      </c>
      <c r="L3" s="2">
        <v>295501.859999999</v>
      </c>
      <c r="M3" s="2">
        <v>289070.929999999</v>
      </c>
      <c r="N3" s="2">
        <v>289619.839999999</v>
      </c>
      <c r="O3" s="2">
        <v>338285.609999999</v>
      </c>
      <c r="P3" s="2">
        <v>1177499.21</v>
      </c>
      <c r="Q3" s="2">
        <v>571719.829999999</v>
      </c>
      <c r="R3" s="2">
        <v>349919.139999999</v>
      </c>
      <c r="S3" s="2">
        <v>295468.239999999</v>
      </c>
      <c r="T3" s="2">
        <v>306706.509999998</v>
      </c>
      <c r="U3" s="2">
        <v>292950.389999998</v>
      </c>
      <c r="V3" s="2">
        <v>346110.219999999</v>
      </c>
      <c r="W3" s="2">
        <v>315448.399999999</v>
      </c>
      <c r="X3" s="2">
        <v>281340.749999998</v>
      </c>
      <c r="Y3" s="2">
        <v>256768.529999998</v>
      </c>
      <c r="Z3" s="2">
        <v>50300.1428618</v>
      </c>
    </row>
    <row r="4" ht="15.75" customHeight="1">
      <c r="A4" s="2">
        <v>2.0</v>
      </c>
      <c r="B4" s="2">
        <v>307235.969999998</v>
      </c>
      <c r="C4" s="2">
        <v>274053.399999998</v>
      </c>
      <c r="D4" s="2">
        <v>319518.659999998</v>
      </c>
      <c r="E4" s="2">
        <v>315819.919999998</v>
      </c>
      <c r="F4" s="2">
        <v>331157.449999999</v>
      </c>
      <c r="G4" s="2">
        <v>335150.159999999</v>
      </c>
      <c r="H4" s="2">
        <v>376692.689999999</v>
      </c>
      <c r="I4" s="2">
        <v>362440.299999999</v>
      </c>
      <c r="J4" s="2">
        <v>312891.599999999</v>
      </c>
      <c r="K4" s="2">
        <v>312213.869999999</v>
      </c>
      <c r="L4" s="2">
        <v>304914.949999998</v>
      </c>
      <c r="M4" s="2">
        <v>296060.849999999</v>
      </c>
      <c r="N4" s="2">
        <v>296469.559999998</v>
      </c>
      <c r="O4" s="2">
        <v>343849.709999999</v>
      </c>
      <c r="P4" s="2">
        <v>1191640.62</v>
      </c>
      <c r="Q4" s="2">
        <v>550924.759999999</v>
      </c>
      <c r="R4" s="2">
        <v>362369.849999999</v>
      </c>
      <c r="S4" s="2">
        <v>319409.199999999</v>
      </c>
      <c r="T4" s="2">
        <v>335739.999999998</v>
      </c>
      <c r="U4" s="2">
        <v>322300.379999998</v>
      </c>
      <c r="V4" s="2">
        <v>377166.699999998</v>
      </c>
      <c r="W4" s="2">
        <v>338726.619999998</v>
      </c>
      <c r="X4" s="2">
        <v>302402.649999998</v>
      </c>
      <c r="Y4" s="2">
        <v>272571.239999998</v>
      </c>
      <c r="Z4" s="2">
        <v>52332.226745</v>
      </c>
    </row>
    <row r="5" ht="15.75" customHeight="1">
      <c r="A5" s="2">
        <v>3.0</v>
      </c>
      <c r="B5" s="2">
        <v>307565.889999999</v>
      </c>
      <c r="C5" s="2">
        <v>270975.929999998</v>
      </c>
      <c r="D5" s="2">
        <v>300422.389999998</v>
      </c>
      <c r="E5" s="2">
        <v>322225.009999999</v>
      </c>
      <c r="F5" s="2">
        <v>330644.889999999</v>
      </c>
      <c r="G5" s="2">
        <v>317765.499999999</v>
      </c>
      <c r="H5" s="2">
        <v>361116.559999999</v>
      </c>
      <c r="I5" s="2">
        <v>354610.419999999</v>
      </c>
      <c r="J5" s="2">
        <v>302073.619999999</v>
      </c>
      <c r="K5" s="2">
        <v>300608.829999999</v>
      </c>
      <c r="L5" s="2">
        <v>301337.259999998</v>
      </c>
      <c r="M5" s="2">
        <v>287721.839999998</v>
      </c>
      <c r="N5" s="2">
        <v>285329.229999998</v>
      </c>
      <c r="O5" s="2">
        <v>340199.589999999</v>
      </c>
      <c r="P5" s="2">
        <v>1189257.55</v>
      </c>
      <c r="Q5" s="2">
        <v>553164.919999999</v>
      </c>
      <c r="R5" s="2">
        <v>347542.339999999</v>
      </c>
      <c r="S5" s="2">
        <v>301290.339999999</v>
      </c>
      <c r="T5" s="2">
        <v>309141.879999998</v>
      </c>
      <c r="U5" s="2">
        <v>296752.499999998</v>
      </c>
      <c r="V5" s="2">
        <v>353298.589999999</v>
      </c>
      <c r="W5" s="2">
        <v>318736.879999998</v>
      </c>
      <c r="X5" s="2">
        <v>287772.329999998</v>
      </c>
      <c r="Y5" s="2">
        <v>263477.529999998</v>
      </c>
      <c r="Z5" s="2">
        <v>50855.0521186</v>
      </c>
    </row>
    <row r="6" ht="15.75" customHeight="1">
      <c r="A6" s="2">
        <v>4.0</v>
      </c>
      <c r="B6" s="2">
        <v>293909.179999999</v>
      </c>
      <c r="C6" s="2">
        <v>261130.639999998</v>
      </c>
      <c r="D6" s="2">
        <v>312537.929999998</v>
      </c>
      <c r="E6" s="2">
        <v>307058.619999999</v>
      </c>
      <c r="F6" s="2">
        <v>311791.259999999</v>
      </c>
      <c r="G6" s="2">
        <v>303007.129999999</v>
      </c>
      <c r="H6" s="2">
        <v>344813.969999999</v>
      </c>
      <c r="I6" s="2">
        <v>338853.389999999</v>
      </c>
      <c r="J6" s="2">
        <v>299715.639999999</v>
      </c>
      <c r="K6" s="2">
        <v>291686.289999999</v>
      </c>
      <c r="L6" s="2">
        <v>285826.559999998</v>
      </c>
      <c r="M6" s="2">
        <v>279572.189999998</v>
      </c>
      <c r="N6" s="2">
        <v>272755.149999998</v>
      </c>
      <c r="O6" s="2">
        <v>317696.489999999</v>
      </c>
      <c r="P6" s="2">
        <v>1169629.98</v>
      </c>
      <c r="Q6" s="2">
        <v>534092.319999999</v>
      </c>
      <c r="R6" s="2">
        <v>333768.139999999</v>
      </c>
      <c r="S6" s="2">
        <v>307757.759999999</v>
      </c>
      <c r="T6" s="2">
        <v>311637.229999998</v>
      </c>
      <c r="U6" s="2">
        <v>302717.859999998</v>
      </c>
      <c r="V6" s="2">
        <v>360149.109999999</v>
      </c>
      <c r="W6" s="2">
        <v>321289.809999999</v>
      </c>
      <c r="X6" s="2">
        <v>286130.189999998</v>
      </c>
      <c r="Y6" s="2">
        <v>255827.839999998</v>
      </c>
      <c r="Z6" s="2">
        <v>49661.5454839999</v>
      </c>
    </row>
    <row r="7" ht="15.75" customHeight="1">
      <c r="A7" s="2">
        <v>5.0</v>
      </c>
      <c r="B7" s="2">
        <v>313804.829999998</v>
      </c>
      <c r="C7" s="2">
        <v>270484.709999998</v>
      </c>
      <c r="D7" s="2">
        <v>312024.589999999</v>
      </c>
      <c r="E7" s="2">
        <v>320757.999999999</v>
      </c>
      <c r="F7" s="2">
        <v>328818.219999999</v>
      </c>
      <c r="G7" s="2">
        <v>323551.039999999</v>
      </c>
      <c r="H7" s="2">
        <v>363544.989999999</v>
      </c>
      <c r="I7" s="2">
        <v>347161.539999999</v>
      </c>
      <c r="J7" s="2">
        <v>294516.389999999</v>
      </c>
      <c r="K7" s="2">
        <v>311195.749999999</v>
      </c>
      <c r="L7" s="2">
        <v>307209.019999999</v>
      </c>
      <c r="M7" s="2">
        <v>305332.539999998</v>
      </c>
      <c r="N7" s="2">
        <v>315002.869999998</v>
      </c>
      <c r="O7" s="2">
        <v>346984.819999999</v>
      </c>
      <c r="P7" s="2">
        <v>1193684.81</v>
      </c>
      <c r="Q7" s="2">
        <v>557976.619999999</v>
      </c>
      <c r="R7" s="2">
        <v>373889.779999999</v>
      </c>
      <c r="S7" s="2">
        <v>326647.429999999</v>
      </c>
      <c r="T7" s="2">
        <v>328037.459999998</v>
      </c>
      <c r="U7" s="2">
        <v>316381.229999998</v>
      </c>
      <c r="V7" s="2">
        <v>368667.329999999</v>
      </c>
      <c r="W7" s="2">
        <v>331431.029999998</v>
      </c>
      <c r="X7" s="2">
        <v>295544.969999998</v>
      </c>
      <c r="Y7" s="2">
        <v>269633.369999998</v>
      </c>
      <c r="Z7" s="2">
        <v>52242.5054788</v>
      </c>
    </row>
    <row r="8" ht="15.75" customHeight="1">
      <c r="A8" s="2">
        <v>6.0</v>
      </c>
      <c r="B8" s="2">
        <v>296787.809999998</v>
      </c>
      <c r="C8" s="2">
        <v>263597.189999998</v>
      </c>
      <c r="D8" s="2">
        <v>303868.569999998</v>
      </c>
      <c r="E8" s="2">
        <v>309200.109999999</v>
      </c>
      <c r="F8" s="2">
        <v>313848.929999999</v>
      </c>
      <c r="G8" s="2">
        <v>316914.079999999</v>
      </c>
      <c r="H8" s="2">
        <v>369741.169999999</v>
      </c>
      <c r="I8" s="2">
        <v>329704.939999999</v>
      </c>
      <c r="J8" s="2">
        <v>295311.729999999</v>
      </c>
      <c r="K8" s="2">
        <v>314727.899999999</v>
      </c>
      <c r="L8" s="2">
        <v>313937.379999999</v>
      </c>
      <c r="M8" s="2">
        <v>292039.809999998</v>
      </c>
      <c r="N8" s="2">
        <v>292279.919999998</v>
      </c>
      <c r="O8" s="2">
        <v>344383.379999998</v>
      </c>
      <c r="P8" s="2">
        <v>1200130.97</v>
      </c>
      <c r="Q8" s="2">
        <v>576398.639999999</v>
      </c>
      <c r="R8" s="2">
        <v>385413.269999999</v>
      </c>
      <c r="S8" s="2">
        <v>328321.129999998</v>
      </c>
      <c r="T8" s="2">
        <v>331916.219999998</v>
      </c>
      <c r="U8" s="2">
        <v>306167.499999998</v>
      </c>
      <c r="V8" s="2">
        <v>364752.509999998</v>
      </c>
      <c r="W8" s="2">
        <v>325699.639999998</v>
      </c>
      <c r="X8" s="2">
        <v>290814.189999998</v>
      </c>
      <c r="Y8" s="2">
        <v>265000.949999998</v>
      </c>
      <c r="Z8" s="2">
        <v>51866.0805517</v>
      </c>
    </row>
    <row r="9" ht="15.75" customHeight="1">
      <c r="A9" s="2">
        <v>7.0</v>
      </c>
      <c r="B9" s="2">
        <v>300384.369999998</v>
      </c>
      <c r="C9" s="2">
        <v>272653.149999998</v>
      </c>
      <c r="D9" s="2">
        <v>323640.019999998</v>
      </c>
      <c r="E9" s="2">
        <v>326682.079999999</v>
      </c>
      <c r="F9" s="2">
        <v>329934.009999998</v>
      </c>
      <c r="G9" s="2">
        <v>313465.559999999</v>
      </c>
      <c r="H9" s="2">
        <v>356190.889999999</v>
      </c>
      <c r="I9" s="2">
        <v>349919.379999999</v>
      </c>
      <c r="J9" s="2">
        <v>291108.419999999</v>
      </c>
      <c r="K9" s="2">
        <v>315896.929999999</v>
      </c>
      <c r="L9" s="2">
        <v>302707.199999999</v>
      </c>
      <c r="M9" s="2">
        <v>289456.239999998</v>
      </c>
      <c r="N9" s="2">
        <v>303217.429999998</v>
      </c>
      <c r="O9" s="2">
        <v>348245.499999999</v>
      </c>
      <c r="P9" s="2">
        <v>1195106.93</v>
      </c>
      <c r="Q9" s="2">
        <v>576395.009999998</v>
      </c>
      <c r="R9" s="2">
        <v>364692.679999999</v>
      </c>
      <c r="S9" s="2">
        <v>318112.929999999</v>
      </c>
      <c r="T9" s="2">
        <v>325343.869999998</v>
      </c>
      <c r="U9" s="2">
        <v>305850.779999998</v>
      </c>
      <c r="V9" s="2">
        <v>361413.559999999</v>
      </c>
      <c r="W9" s="2">
        <v>319286.969999999</v>
      </c>
      <c r="X9" s="2">
        <v>280920.119999998</v>
      </c>
      <c r="Y9" s="2">
        <v>259120.909999998</v>
      </c>
      <c r="Z9" s="2">
        <v>51764.784006</v>
      </c>
    </row>
    <row r="10" ht="15.75" customHeight="1">
      <c r="A10" s="2">
        <v>8.0</v>
      </c>
      <c r="B10" s="2">
        <v>319344.179999998</v>
      </c>
      <c r="C10" s="2">
        <v>289736.289999998</v>
      </c>
      <c r="D10" s="2">
        <v>317872.219999999</v>
      </c>
      <c r="E10" s="2">
        <v>331191.279999998</v>
      </c>
      <c r="F10" s="2">
        <v>346661.859999999</v>
      </c>
      <c r="G10" s="2">
        <v>317849.059999999</v>
      </c>
      <c r="H10" s="2">
        <v>376628.669999999</v>
      </c>
      <c r="I10" s="2">
        <v>361791.109999999</v>
      </c>
      <c r="J10" s="2">
        <v>317166.289999999</v>
      </c>
      <c r="K10" s="2">
        <v>326001.079999998</v>
      </c>
      <c r="L10" s="2">
        <v>318294.609999999</v>
      </c>
      <c r="M10" s="2">
        <v>300665.769999999</v>
      </c>
      <c r="N10" s="2">
        <v>291608.179999999</v>
      </c>
      <c r="O10" s="2">
        <v>334017.329999999</v>
      </c>
      <c r="P10" s="2">
        <v>1206597.41</v>
      </c>
      <c r="Q10" s="2">
        <v>588993.269999999</v>
      </c>
      <c r="R10" s="2">
        <v>372830.409999998</v>
      </c>
      <c r="S10" s="2">
        <v>331105.289999998</v>
      </c>
      <c r="T10" s="2">
        <v>341769.579999998</v>
      </c>
      <c r="U10" s="2">
        <v>322992.459999998</v>
      </c>
      <c r="V10" s="2">
        <v>372889.749999999</v>
      </c>
      <c r="W10" s="2">
        <v>332943.119999998</v>
      </c>
      <c r="X10" s="2">
        <v>301278.109999998</v>
      </c>
      <c r="Y10" s="2">
        <v>277267.139999998</v>
      </c>
      <c r="Z10" s="2">
        <v>53217.4682332</v>
      </c>
    </row>
    <row r="11" ht="15.75" customHeight="1">
      <c r="A11" s="2">
        <v>9.0</v>
      </c>
      <c r="B11" s="2">
        <v>305638.099999998</v>
      </c>
      <c r="C11" s="2">
        <v>269373.949999998</v>
      </c>
      <c r="D11" s="2">
        <v>317086.419999998</v>
      </c>
      <c r="E11" s="2">
        <v>320282.329999999</v>
      </c>
      <c r="F11" s="2">
        <v>318647.459999999</v>
      </c>
      <c r="G11" s="2">
        <v>312743.399999999</v>
      </c>
      <c r="H11" s="2">
        <v>369636.359999999</v>
      </c>
      <c r="I11" s="2">
        <v>334745.099999999</v>
      </c>
      <c r="J11" s="2">
        <v>300250.449999999</v>
      </c>
      <c r="K11" s="2">
        <v>314671.779999999</v>
      </c>
      <c r="L11" s="2">
        <v>305753.119999999</v>
      </c>
      <c r="M11" s="2">
        <v>296716.949999999</v>
      </c>
      <c r="N11" s="2">
        <v>296286.989999998</v>
      </c>
      <c r="O11" s="2">
        <v>340582.879999999</v>
      </c>
      <c r="P11" s="2">
        <v>1197252.79</v>
      </c>
      <c r="Q11" s="2">
        <v>568515.289999999</v>
      </c>
      <c r="R11" s="2">
        <v>355360.219999999</v>
      </c>
      <c r="S11" s="2">
        <v>316076.899999998</v>
      </c>
      <c r="T11" s="2">
        <v>323805.129999998</v>
      </c>
      <c r="U11" s="2">
        <v>310634.079999998</v>
      </c>
      <c r="V11" s="2">
        <v>371829.489999999</v>
      </c>
      <c r="W11" s="2">
        <v>325055.139999998</v>
      </c>
      <c r="X11" s="2">
        <v>291014.409999998</v>
      </c>
      <c r="Y11" s="2">
        <v>265055.399999998</v>
      </c>
      <c r="Z11" s="2">
        <v>51655.2612994</v>
      </c>
    </row>
    <row r="12" ht="15.75" customHeight="1">
      <c r="A12" s="2">
        <v>10.0</v>
      </c>
      <c r="B12" s="2">
        <v>285766.689999999</v>
      </c>
      <c r="C12" s="2">
        <v>253160.039999999</v>
      </c>
      <c r="D12" s="2">
        <v>302013.159999998</v>
      </c>
      <c r="E12" s="2">
        <v>303669.559999998</v>
      </c>
      <c r="F12" s="2">
        <v>311179.849999999</v>
      </c>
      <c r="G12" s="2">
        <v>304342.719999999</v>
      </c>
      <c r="H12" s="2">
        <v>356423.249999999</v>
      </c>
      <c r="I12" s="2">
        <v>338768.269999999</v>
      </c>
      <c r="J12" s="2">
        <v>287860.369999998</v>
      </c>
      <c r="K12" s="2">
        <v>310750.039999998</v>
      </c>
      <c r="L12" s="2">
        <v>301521.929999998</v>
      </c>
      <c r="M12" s="2">
        <v>287931.129999998</v>
      </c>
      <c r="N12" s="2">
        <v>286127.219999998</v>
      </c>
      <c r="O12" s="2">
        <v>331595.709999999</v>
      </c>
      <c r="P12" s="2">
        <v>1181970.09</v>
      </c>
      <c r="Q12" s="2">
        <v>547394.879999999</v>
      </c>
      <c r="R12" s="2">
        <v>346828.999999999</v>
      </c>
      <c r="S12" s="2">
        <v>297500.709999998</v>
      </c>
      <c r="T12" s="2">
        <v>298516.119999998</v>
      </c>
      <c r="U12" s="2">
        <v>287541.849999998</v>
      </c>
      <c r="V12" s="2">
        <v>348417.029999999</v>
      </c>
      <c r="W12" s="2">
        <v>312270.859999999</v>
      </c>
      <c r="X12" s="2">
        <v>275186.669999998</v>
      </c>
      <c r="Y12" s="2">
        <v>251804.159999998</v>
      </c>
      <c r="Z12" s="2">
        <v>49910.2494181</v>
      </c>
    </row>
    <row r="13" ht="15.75" customHeight="1">
      <c r="A13" s="2">
        <v>11.0</v>
      </c>
      <c r="B13" s="2">
        <v>311323.269999999</v>
      </c>
      <c r="C13" s="2">
        <v>279943.359999998</v>
      </c>
      <c r="D13" s="2">
        <v>310863.499999999</v>
      </c>
      <c r="E13" s="2">
        <v>319398.549999999</v>
      </c>
      <c r="F13" s="2">
        <v>314972.689999999</v>
      </c>
      <c r="G13" s="2">
        <v>305655.499999999</v>
      </c>
      <c r="H13" s="2">
        <v>348030.739999999</v>
      </c>
      <c r="I13" s="2">
        <v>331980.899999999</v>
      </c>
      <c r="J13" s="2">
        <v>290262.449999998</v>
      </c>
      <c r="K13" s="2">
        <v>301136.289999999</v>
      </c>
      <c r="L13" s="2">
        <v>295273.639999998</v>
      </c>
      <c r="M13" s="2">
        <v>284204.629999998</v>
      </c>
      <c r="N13" s="2">
        <v>274690.629999999</v>
      </c>
      <c r="O13" s="2">
        <v>335439.209999999</v>
      </c>
      <c r="P13" s="2">
        <v>1161540.67</v>
      </c>
      <c r="Q13" s="2">
        <v>539091.709999999</v>
      </c>
      <c r="R13" s="2">
        <v>358007.349999999</v>
      </c>
      <c r="S13" s="2">
        <v>323303.129999999</v>
      </c>
      <c r="T13" s="2">
        <v>323719.849999998</v>
      </c>
      <c r="U13" s="2">
        <v>308123.789999998</v>
      </c>
      <c r="V13" s="2">
        <v>360776.749999999</v>
      </c>
      <c r="W13" s="2">
        <v>330819.419999999</v>
      </c>
      <c r="X13" s="2">
        <v>297135.389999998</v>
      </c>
      <c r="Y13" s="2">
        <v>269467.039999998</v>
      </c>
      <c r="Z13" s="2">
        <v>50590.0424355001</v>
      </c>
    </row>
    <row r="14" ht="15.75" customHeight="1">
      <c r="A14" s="2">
        <v>12.0</v>
      </c>
      <c r="B14" s="2">
        <v>307978.429999998</v>
      </c>
      <c r="C14" s="2">
        <v>277839.659999998</v>
      </c>
      <c r="D14" s="2">
        <v>328127.049999998</v>
      </c>
      <c r="E14" s="2">
        <v>319174.149999998</v>
      </c>
      <c r="F14" s="2">
        <v>333406.779999998</v>
      </c>
      <c r="G14" s="2">
        <v>325038.499999998</v>
      </c>
      <c r="H14" s="2">
        <v>371718.679999999</v>
      </c>
      <c r="I14" s="2">
        <v>349708.449999999</v>
      </c>
      <c r="J14" s="2">
        <v>307156.879999998</v>
      </c>
      <c r="K14" s="2">
        <v>307845.589999998</v>
      </c>
      <c r="L14" s="2">
        <v>303373.069999998</v>
      </c>
      <c r="M14" s="2">
        <v>288781.509999998</v>
      </c>
      <c r="N14" s="2">
        <v>297376.009999998</v>
      </c>
      <c r="O14" s="2">
        <v>354610.899999998</v>
      </c>
      <c r="P14" s="2">
        <v>1199184.05</v>
      </c>
      <c r="Q14" s="2">
        <v>554784.659999999</v>
      </c>
      <c r="R14" s="2">
        <v>365985.969999999</v>
      </c>
      <c r="S14" s="2">
        <v>324138.589999998</v>
      </c>
      <c r="T14" s="2">
        <v>336334.479999998</v>
      </c>
      <c r="U14" s="2">
        <v>323614.529999997</v>
      </c>
      <c r="V14" s="2">
        <v>379351.489999999</v>
      </c>
      <c r="W14" s="2">
        <v>341172.959999998</v>
      </c>
      <c r="X14" s="2">
        <v>300400.869999998</v>
      </c>
      <c r="Y14" s="2">
        <v>270668.019999998</v>
      </c>
      <c r="Z14" s="2">
        <v>52360.2641756999</v>
      </c>
    </row>
    <row r="15" ht="15.75" customHeight="1">
      <c r="A15" s="2">
        <v>13.0</v>
      </c>
      <c r="B15" s="2">
        <v>303796.779999998</v>
      </c>
      <c r="C15" s="2">
        <v>274355.679999998</v>
      </c>
      <c r="D15" s="2">
        <v>319354.979999998</v>
      </c>
      <c r="E15" s="2">
        <v>316167.459999998</v>
      </c>
      <c r="F15" s="2">
        <v>325090.039999999</v>
      </c>
      <c r="G15" s="2">
        <v>324524.819999999</v>
      </c>
      <c r="H15" s="2">
        <v>363275.789999999</v>
      </c>
      <c r="I15" s="2">
        <v>349321.069999999</v>
      </c>
      <c r="J15" s="2">
        <v>298228.779999999</v>
      </c>
      <c r="K15" s="2">
        <v>307240.599999999</v>
      </c>
      <c r="L15" s="2">
        <v>296480.879999999</v>
      </c>
      <c r="M15" s="2">
        <v>290241.069999999</v>
      </c>
      <c r="N15" s="2">
        <v>297161.549999999</v>
      </c>
      <c r="O15" s="2">
        <v>325678.089999999</v>
      </c>
      <c r="P15" s="2">
        <v>1178289.64</v>
      </c>
      <c r="Q15" s="2">
        <v>539050.849999999</v>
      </c>
      <c r="R15" s="2">
        <v>344917.779999999</v>
      </c>
      <c r="S15" s="2">
        <v>311077.039999998</v>
      </c>
      <c r="T15" s="2">
        <v>317053.909999998</v>
      </c>
      <c r="U15" s="2">
        <v>304060.759999998</v>
      </c>
      <c r="V15" s="2">
        <v>367505.279999999</v>
      </c>
      <c r="W15" s="2">
        <v>323284.309999998</v>
      </c>
      <c r="X15" s="2">
        <v>290442.829999998</v>
      </c>
      <c r="Y15" s="2">
        <v>260952.609999998</v>
      </c>
      <c r="Z15" s="2">
        <v>50901.9036686</v>
      </c>
    </row>
    <row r="16" ht="15.75" customHeight="1">
      <c r="A16" s="2">
        <v>14.0</v>
      </c>
      <c r="B16" s="2">
        <v>309248.329999998</v>
      </c>
      <c r="C16" s="2">
        <v>272572.909999998</v>
      </c>
      <c r="D16" s="2">
        <v>328108.339999998</v>
      </c>
      <c r="E16" s="2">
        <v>337033.659999999</v>
      </c>
      <c r="F16" s="2">
        <v>313324.649999999</v>
      </c>
      <c r="G16" s="2">
        <v>314783.429999999</v>
      </c>
      <c r="H16" s="2">
        <v>355767.269999999</v>
      </c>
      <c r="I16" s="2">
        <v>336882.939999999</v>
      </c>
      <c r="J16" s="2">
        <v>303825.849999999</v>
      </c>
      <c r="K16" s="2">
        <v>311752.489999999</v>
      </c>
      <c r="L16" s="2">
        <v>302552.089999999</v>
      </c>
      <c r="M16" s="2">
        <v>291748.319999998</v>
      </c>
      <c r="N16" s="2">
        <v>286298.279999999</v>
      </c>
      <c r="O16" s="2">
        <v>332582.939999999</v>
      </c>
      <c r="P16" s="2">
        <v>1186706.88</v>
      </c>
      <c r="Q16" s="2">
        <v>535216.479999999</v>
      </c>
      <c r="R16" s="2">
        <v>348380.099999999</v>
      </c>
      <c r="S16" s="2">
        <v>300229.799999998</v>
      </c>
      <c r="T16" s="2">
        <v>313750.409999998</v>
      </c>
      <c r="U16" s="2">
        <v>299765.759999998</v>
      </c>
      <c r="V16" s="2">
        <v>362514.429999998</v>
      </c>
      <c r="W16" s="2">
        <v>320859.429999998</v>
      </c>
      <c r="X16" s="2">
        <v>289857.789999998</v>
      </c>
      <c r="Y16" s="2">
        <v>271321.289999998</v>
      </c>
      <c r="Z16" s="2">
        <v>50857.3386347</v>
      </c>
    </row>
    <row r="17" ht="15.75" customHeight="1">
      <c r="A17" s="2">
        <v>15.0</v>
      </c>
      <c r="B17" s="2">
        <v>303345.809999999</v>
      </c>
      <c r="C17" s="2">
        <v>261269.329999998</v>
      </c>
      <c r="D17" s="2">
        <v>309022.469999998</v>
      </c>
      <c r="E17" s="2">
        <v>292698.389999999</v>
      </c>
      <c r="F17" s="2">
        <v>312307.799999999</v>
      </c>
      <c r="G17" s="2">
        <v>308848.709999999</v>
      </c>
      <c r="H17" s="2">
        <v>361555.809999999</v>
      </c>
      <c r="I17" s="2">
        <v>346713.799999999</v>
      </c>
      <c r="J17" s="2">
        <v>296117.269999999</v>
      </c>
      <c r="K17" s="2">
        <v>307346.049999999</v>
      </c>
      <c r="L17" s="2">
        <v>301921.129999999</v>
      </c>
      <c r="M17" s="2">
        <v>289779.639999998</v>
      </c>
      <c r="N17" s="2">
        <v>290267.169999998</v>
      </c>
      <c r="O17" s="2">
        <v>329818.049999999</v>
      </c>
      <c r="P17" s="2">
        <v>1172155.04</v>
      </c>
      <c r="Q17" s="2">
        <v>555342.029999999</v>
      </c>
      <c r="R17" s="2">
        <v>348666.999999999</v>
      </c>
      <c r="S17" s="2">
        <v>299981.449999999</v>
      </c>
      <c r="T17" s="2">
        <v>313515.699999998</v>
      </c>
      <c r="U17" s="2">
        <v>295949.179999998</v>
      </c>
      <c r="V17" s="2">
        <v>351651.719999998</v>
      </c>
      <c r="W17" s="2">
        <v>309489.929999998</v>
      </c>
      <c r="X17" s="2">
        <v>282052.199999998</v>
      </c>
      <c r="Y17" s="2">
        <v>265777.149999998</v>
      </c>
      <c r="Z17" s="2">
        <v>50424.8184408</v>
      </c>
    </row>
    <row r="18" ht="15.75" customHeight="1">
      <c r="A18" s="2">
        <v>16.0</v>
      </c>
      <c r="B18" s="2">
        <v>298687.759999999</v>
      </c>
      <c r="C18" s="2">
        <v>266266.219999998</v>
      </c>
      <c r="D18" s="2">
        <v>314261.669999998</v>
      </c>
      <c r="E18" s="2">
        <v>313631.439999999</v>
      </c>
      <c r="F18" s="2">
        <v>315234.229999999</v>
      </c>
      <c r="G18" s="2">
        <v>311999.289999999</v>
      </c>
      <c r="H18" s="2">
        <v>367319.759999999</v>
      </c>
      <c r="I18" s="2">
        <v>324562.349999999</v>
      </c>
      <c r="J18" s="2">
        <v>294497.379999999</v>
      </c>
      <c r="K18" s="2">
        <v>300563.849999999</v>
      </c>
      <c r="L18" s="2">
        <v>297051.369999999</v>
      </c>
      <c r="M18" s="2">
        <v>291544.009999998</v>
      </c>
      <c r="N18" s="2">
        <v>301202.549999998</v>
      </c>
      <c r="O18" s="2">
        <v>337927.089999998</v>
      </c>
      <c r="P18" s="2">
        <v>1177872.69</v>
      </c>
      <c r="Q18" s="2">
        <v>567773.789999999</v>
      </c>
      <c r="R18" s="2">
        <v>362344.639999999</v>
      </c>
      <c r="S18" s="2">
        <v>309130.209999999</v>
      </c>
      <c r="T18" s="2">
        <v>317313.209999999</v>
      </c>
      <c r="U18" s="2">
        <v>310352.989999998</v>
      </c>
      <c r="V18" s="2">
        <v>357609.519999999</v>
      </c>
      <c r="W18" s="2">
        <v>324111.809999998</v>
      </c>
      <c r="X18" s="2">
        <v>286126.019999998</v>
      </c>
      <c r="Y18" s="2">
        <v>262061.489999998</v>
      </c>
      <c r="Z18" s="2">
        <v>50968.6259479</v>
      </c>
    </row>
    <row r="19" ht="15.75" customHeight="1">
      <c r="A19" s="2">
        <v>17.0</v>
      </c>
      <c r="B19" s="2">
        <v>298955.689999999</v>
      </c>
      <c r="C19" s="2">
        <v>259695.429999998</v>
      </c>
      <c r="D19" s="2">
        <v>308557.609999998</v>
      </c>
      <c r="E19" s="2">
        <v>307779.009999999</v>
      </c>
      <c r="F19" s="2">
        <v>320033.439999999</v>
      </c>
      <c r="G19" s="2">
        <v>308513.949999999</v>
      </c>
      <c r="H19" s="2">
        <v>344836.529999999</v>
      </c>
      <c r="I19" s="2">
        <v>336882.169999999</v>
      </c>
      <c r="J19" s="2">
        <v>289408.959999999</v>
      </c>
      <c r="K19" s="2">
        <v>301433.139999999</v>
      </c>
      <c r="L19" s="2">
        <v>295912.129999999</v>
      </c>
      <c r="M19" s="2">
        <v>282789.259999999</v>
      </c>
      <c r="N19" s="2">
        <v>288599.159999999</v>
      </c>
      <c r="O19" s="2">
        <v>329463.219999999</v>
      </c>
      <c r="P19" s="2">
        <v>1179818.61</v>
      </c>
      <c r="Q19" s="2">
        <v>558087.41</v>
      </c>
      <c r="R19" s="2">
        <v>352823.379999999</v>
      </c>
      <c r="S19" s="2">
        <v>305558.149999998</v>
      </c>
      <c r="T19" s="2">
        <v>314004.879999998</v>
      </c>
      <c r="U19" s="2">
        <v>302151.659999998</v>
      </c>
      <c r="V19" s="2">
        <v>360339.679999999</v>
      </c>
      <c r="W19" s="2">
        <v>318069.159999999</v>
      </c>
      <c r="X19" s="2">
        <v>284226.299999999</v>
      </c>
      <c r="Y19" s="2">
        <v>257705.049999998</v>
      </c>
      <c r="Z19" s="2">
        <v>50383.1793999</v>
      </c>
    </row>
    <row r="20" ht="15.75" customHeight="1">
      <c r="A20" s="2">
        <v>18.0</v>
      </c>
      <c r="B20" s="2">
        <v>299069.269999998</v>
      </c>
      <c r="C20" s="2">
        <v>275163.319999998</v>
      </c>
      <c r="D20" s="2">
        <v>320188.439999998</v>
      </c>
      <c r="E20" s="2">
        <v>325549.329999998</v>
      </c>
      <c r="F20" s="2">
        <v>332698.369999998</v>
      </c>
      <c r="G20" s="2">
        <v>322189.519999999</v>
      </c>
      <c r="H20" s="2">
        <v>374930.829999999</v>
      </c>
      <c r="I20" s="2">
        <v>350088.309999999</v>
      </c>
      <c r="J20" s="2">
        <v>296788.719999999</v>
      </c>
      <c r="K20" s="2">
        <v>320510.989999999</v>
      </c>
      <c r="L20" s="2">
        <v>311194.699999999</v>
      </c>
      <c r="M20" s="2">
        <v>298032.639999999</v>
      </c>
      <c r="N20" s="2">
        <v>298838.489999998</v>
      </c>
      <c r="O20" s="2">
        <v>347989.409999998</v>
      </c>
      <c r="P20" s="2">
        <v>1196177.53</v>
      </c>
      <c r="Q20" s="2">
        <v>554326.719999999</v>
      </c>
      <c r="R20" s="2">
        <v>363466.739999999</v>
      </c>
      <c r="S20" s="2">
        <v>324174.369999998</v>
      </c>
      <c r="T20" s="2">
        <v>333015.769999998</v>
      </c>
      <c r="U20" s="2">
        <v>308157.299999997</v>
      </c>
      <c r="V20" s="2">
        <v>362882.259999999</v>
      </c>
      <c r="W20" s="2">
        <v>323681.649999998</v>
      </c>
      <c r="X20" s="2">
        <v>292994.399999998</v>
      </c>
      <c r="Y20" s="2">
        <v>266589.349999998</v>
      </c>
      <c r="Z20" s="2">
        <v>52075.2328682</v>
      </c>
    </row>
    <row r="21" ht="15.75" customHeight="1">
      <c r="A21" s="2">
        <v>19.0</v>
      </c>
      <c r="B21" s="2">
        <v>286059.309999998</v>
      </c>
      <c r="C21" s="2">
        <v>263520.709999998</v>
      </c>
      <c r="D21" s="2">
        <v>301946.039999998</v>
      </c>
      <c r="E21" s="2">
        <v>302126.699999999</v>
      </c>
      <c r="F21" s="2">
        <v>337242.229999999</v>
      </c>
      <c r="G21" s="2">
        <v>309325.569999999</v>
      </c>
      <c r="H21" s="2">
        <v>346233.509999999</v>
      </c>
      <c r="I21" s="2">
        <v>331588.469999999</v>
      </c>
      <c r="J21" s="2">
        <v>298071.629999999</v>
      </c>
      <c r="K21" s="2">
        <v>307839.879999999</v>
      </c>
      <c r="L21" s="2">
        <v>299399.769999999</v>
      </c>
      <c r="M21" s="2">
        <v>285858.099999998</v>
      </c>
      <c r="N21" s="2">
        <v>283783.999999999</v>
      </c>
      <c r="O21" s="2">
        <v>329773.879999999</v>
      </c>
      <c r="P21" s="2">
        <v>1177894.61</v>
      </c>
      <c r="Q21" s="2">
        <v>533836.889999999</v>
      </c>
      <c r="R21" s="2">
        <v>356646.749999999</v>
      </c>
      <c r="S21" s="2">
        <v>306657.579999999</v>
      </c>
      <c r="T21" s="2">
        <v>304206.079999999</v>
      </c>
      <c r="U21" s="2">
        <v>297380.019999998</v>
      </c>
      <c r="V21" s="2">
        <v>352401.579999998</v>
      </c>
      <c r="W21" s="2">
        <v>308745.209999998</v>
      </c>
      <c r="X21" s="2">
        <v>274355.379999998</v>
      </c>
      <c r="Y21" s="2">
        <v>248169.609999998</v>
      </c>
      <c r="Z21" s="2">
        <v>50066.7204643001</v>
      </c>
    </row>
    <row r="22" ht="15.75" customHeight="1">
      <c r="A22" s="2">
        <v>20.0</v>
      </c>
      <c r="B22" s="2">
        <v>339736.159999998</v>
      </c>
      <c r="C22" s="2">
        <v>302935.539999998</v>
      </c>
      <c r="D22" s="2">
        <v>333580.509999998</v>
      </c>
      <c r="E22" s="2">
        <v>337745.579999999</v>
      </c>
      <c r="F22" s="2">
        <v>351856.149999999</v>
      </c>
      <c r="G22" s="2">
        <v>348824.859999999</v>
      </c>
      <c r="H22" s="2">
        <v>393151.699999999</v>
      </c>
      <c r="I22" s="2">
        <v>377812.759999999</v>
      </c>
      <c r="J22" s="2">
        <v>327463.349999999</v>
      </c>
      <c r="K22" s="2">
        <v>349605.159999999</v>
      </c>
      <c r="L22" s="2">
        <v>338070.909999999</v>
      </c>
      <c r="M22" s="2">
        <v>327436.959999999</v>
      </c>
      <c r="N22" s="2">
        <v>331101.859999998</v>
      </c>
      <c r="O22" s="2">
        <v>391685.599999999</v>
      </c>
      <c r="P22" s="2">
        <v>1281974.33</v>
      </c>
      <c r="Q22" s="2">
        <v>579622.419999998</v>
      </c>
      <c r="R22" s="2">
        <v>392407.739999999</v>
      </c>
      <c r="S22" s="2">
        <v>350614.449999998</v>
      </c>
      <c r="T22" s="2">
        <v>355607.849999998</v>
      </c>
      <c r="U22" s="2">
        <v>334130.679999998</v>
      </c>
      <c r="V22" s="2">
        <v>393153.639999998</v>
      </c>
      <c r="W22" s="2">
        <v>349351.069999998</v>
      </c>
      <c r="X22" s="2">
        <v>317227.569999998</v>
      </c>
      <c r="Y22" s="2">
        <v>287083.419999997</v>
      </c>
      <c r="Z22" s="2">
        <v>56245.7488536</v>
      </c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Y1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6" width="6.38"/>
  </cols>
  <sheetData>
    <row r="1" ht="15.75" customHeight="1">
      <c r="A1" s="1" t="s">
        <v>5</v>
      </c>
      <c r="Z1" s="2"/>
    </row>
    <row r="2" ht="15.75" customHeight="1">
      <c r="A2" s="7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/>
    </row>
    <row r="3" ht="15.75" customHeight="1">
      <c r="A3" s="2">
        <v>1.0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813645.0</v>
      </c>
      <c r="Q3" s="2">
        <v>247440.0</v>
      </c>
      <c r="R3" s="2">
        <v>41280.0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8245.69019999996</v>
      </c>
    </row>
    <row r="4" ht="15.75" customHeight="1">
      <c r="A4" s="2">
        <v>2.0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815610.0</v>
      </c>
      <c r="Q4" s="2">
        <v>225120.0</v>
      </c>
      <c r="R4" s="2">
        <v>36720.0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8059.32599999996</v>
      </c>
    </row>
    <row r="5" ht="15.75" customHeight="1">
      <c r="A5" s="2">
        <v>3.0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812640.0</v>
      </c>
      <c r="Q5" s="2">
        <v>238320.0</v>
      </c>
      <c r="R5" s="2">
        <v>39360.0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8155.59359999996</v>
      </c>
    </row>
    <row r="6" ht="15.75" customHeight="1">
      <c r="A6" s="2">
        <v>4.0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811830.0</v>
      </c>
      <c r="Q6" s="2">
        <v>216480.0</v>
      </c>
      <c r="R6" s="2">
        <v>35280.0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7955.65319999996</v>
      </c>
    </row>
    <row r="7" ht="15.75" customHeight="1">
      <c r="A7" s="2">
        <v>5.0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812685.0</v>
      </c>
      <c r="Q7" s="2">
        <v>224160.0</v>
      </c>
      <c r="R7" s="2">
        <v>36480.0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8028.47099999996</v>
      </c>
    </row>
    <row r="8" ht="15.75" customHeight="1">
      <c r="A8" s="2">
        <v>6.0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814305.0</v>
      </c>
      <c r="Q8" s="2">
        <v>241800.0</v>
      </c>
      <c r="R8" s="2">
        <v>40320.0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8201.25899999996</v>
      </c>
    </row>
    <row r="9" ht="15.75" customHeight="1">
      <c r="A9" s="2">
        <v>7.0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815250.0</v>
      </c>
      <c r="Q9" s="2">
        <v>234360.0</v>
      </c>
      <c r="R9" s="2">
        <v>38400.0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8138.31479999996</v>
      </c>
    </row>
    <row r="10" ht="15.75" customHeight="1">
      <c r="A10" s="2">
        <v>8.0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813255.0</v>
      </c>
      <c r="Q10" s="2">
        <v>242280.0</v>
      </c>
      <c r="R10" s="2">
        <v>40560.0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8198.79059999996</v>
      </c>
    </row>
    <row r="11" ht="15.75" customHeight="1">
      <c r="A11" s="2">
        <v>9.0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813795.0</v>
      </c>
      <c r="Q11" s="2">
        <v>248280.0</v>
      </c>
      <c r="R11" s="2">
        <v>41280.0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8253.09539999996</v>
      </c>
    </row>
    <row r="12" ht="15.75" customHeight="1">
      <c r="A12" s="2">
        <v>10.0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814515.0</v>
      </c>
      <c r="Q12" s="2">
        <v>233280.0</v>
      </c>
      <c r="R12" s="2">
        <v>38400.0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8124.73859999996</v>
      </c>
    </row>
    <row r="13" ht="15.75" customHeight="1">
      <c r="A13" s="2">
        <v>11.0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810690.0</v>
      </c>
      <c r="Q13" s="2">
        <v>223680.0</v>
      </c>
      <c r="R13" s="2">
        <v>36480.0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8009.95799999996</v>
      </c>
    </row>
    <row r="14" ht="15.75" customHeight="1">
      <c r="A14" s="2">
        <v>12.0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810090.0</v>
      </c>
      <c r="Q14" s="2">
        <v>220560.0</v>
      </c>
      <c r="R14" s="2">
        <v>36240.0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7980.33719999996</v>
      </c>
    </row>
    <row r="15" ht="15.75" customHeight="1">
      <c r="A15" s="2">
        <v>13.0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813900.0</v>
      </c>
      <c r="Q15" s="2">
        <v>220440.0</v>
      </c>
      <c r="R15" s="2">
        <v>35520.0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8002.55279999996</v>
      </c>
    </row>
    <row r="16" ht="15.75" customHeight="1">
      <c r="A16" s="2">
        <v>14.0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815085.0</v>
      </c>
      <c r="Q16" s="2">
        <v>217080.0</v>
      </c>
      <c r="R16" s="2">
        <v>34560.0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7979.10299999995</v>
      </c>
    </row>
    <row r="17" ht="15.75" customHeight="1">
      <c r="A17" s="2">
        <v>15.0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815805.0</v>
      </c>
      <c r="Q17" s="2">
        <v>236880.0</v>
      </c>
      <c r="R17" s="2">
        <v>39120.0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8166.70139999995</v>
      </c>
    </row>
    <row r="18" ht="15.75" customHeight="1">
      <c r="A18" s="2">
        <v>16.0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811245.0</v>
      </c>
      <c r="Q18" s="2">
        <v>237000.0</v>
      </c>
      <c r="R18" s="2">
        <v>39600.0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8137.08059999996</v>
      </c>
    </row>
    <row r="19" ht="15.75" customHeight="1">
      <c r="A19" s="2">
        <v>17.0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810765.0</v>
      </c>
      <c r="Q19" s="2">
        <v>233160.0</v>
      </c>
      <c r="R19" s="2">
        <v>38640.0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8097.58619999996</v>
      </c>
    </row>
    <row r="20" ht="15.75" customHeight="1">
      <c r="A20" s="2">
        <v>18.0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812025.0</v>
      </c>
      <c r="Q20" s="2">
        <v>219360.0</v>
      </c>
      <c r="R20" s="2">
        <v>36000.0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7984.03979999996</v>
      </c>
    </row>
    <row r="21" ht="15.75" customHeight="1">
      <c r="A21" s="2">
        <v>19.0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812940.0</v>
      </c>
      <c r="Q21" s="2">
        <v>215520.0</v>
      </c>
      <c r="R21" s="2">
        <v>34800.0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7953.18479999996</v>
      </c>
    </row>
    <row r="22" ht="15.75" customHeight="1">
      <c r="A22" s="2">
        <v>20.0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885195.0</v>
      </c>
      <c r="Q22" s="2">
        <v>234360.0</v>
      </c>
      <c r="R22" s="2">
        <v>37920.0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8657.91299999997</v>
      </c>
    </row>
    <row r="23" ht="15.75" customHeight="1">
      <c r="A23" s="2"/>
      <c r="B23" s="2">
        <f t="shared" ref="B23:Z23" si="1">SUM(B3:B22)</f>
        <v>0</v>
      </c>
      <c r="C23" s="2">
        <f t="shared" si="1"/>
        <v>0</v>
      </c>
      <c r="D23" s="2">
        <f t="shared" si="1"/>
        <v>0</v>
      </c>
      <c r="E23" s="2">
        <f t="shared" si="1"/>
        <v>0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  <c r="J23" s="2">
        <f t="shared" si="1"/>
        <v>0</v>
      </c>
      <c r="K23" s="2">
        <f t="shared" si="1"/>
        <v>0</v>
      </c>
      <c r="L23" s="2">
        <f t="shared" si="1"/>
        <v>0</v>
      </c>
      <c r="M23" s="2">
        <f t="shared" si="1"/>
        <v>0</v>
      </c>
      <c r="N23" s="2">
        <f t="shared" si="1"/>
        <v>0</v>
      </c>
      <c r="O23" s="2">
        <f t="shared" si="1"/>
        <v>0</v>
      </c>
      <c r="P23" s="2">
        <f t="shared" si="1"/>
        <v>16335270</v>
      </c>
      <c r="Q23" s="2">
        <f t="shared" si="1"/>
        <v>4609560</v>
      </c>
      <c r="R23" s="2">
        <f t="shared" si="1"/>
        <v>756960</v>
      </c>
      <c r="S23" s="2">
        <f t="shared" si="1"/>
        <v>0</v>
      </c>
      <c r="T23" s="2">
        <f t="shared" si="1"/>
        <v>0</v>
      </c>
      <c r="U23" s="2">
        <f t="shared" si="1"/>
        <v>0</v>
      </c>
      <c r="V23" s="2">
        <f t="shared" si="1"/>
        <v>0</v>
      </c>
      <c r="W23" s="2">
        <f t="shared" si="1"/>
        <v>0</v>
      </c>
      <c r="X23" s="2">
        <f t="shared" si="1"/>
        <v>0</v>
      </c>
      <c r="Y23" s="2">
        <f t="shared" si="1"/>
        <v>0</v>
      </c>
      <c r="Z23" s="2">
        <f t="shared" si="1"/>
        <v>162329.3892</v>
      </c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Y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1.13"/>
    <col customWidth="1" min="3" max="14" width="6.38"/>
    <col customWidth="1" min="15" max="15" width="11.5"/>
    <col customWidth="1" min="16" max="16" width="10.88"/>
    <col customWidth="1" min="17" max="26" width="6.38"/>
  </cols>
  <sheetData>
    <row r="1" ht="15.75" customHeight="1">
      <c r="A1" s="1" t="s">
        <v>6</v>
      </c>
      <c r="Z1" s="2"/>
    </row>
    <row r="2" ht="15.75" customHeight="1">
      <c r="A2" s="7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4" t="s">
        <v>7</v>
      </c>
      <c r="AA2" s="8" t="s">
        <v>8</v>
      </c>
    </row>
    <row r="3" ht="15.75" customHeight="1">
      <c r="A3" s="2">
        <v>1.0</v>
      </c>
      <c r="B3" s="2">
        <v>184018.08</v>
      </c>
      <c r="C3" s="2">
        <v>161477.09</v>
      </c>
      <c r="D3" s="2">
        <v>193981.22</v>
      </c>
      <c r="E3" s="2">
        <v>176283.644</v>
      </c>
      <c r="F3" s="2">
        <v>196557.902</v>
      </c>
      <c r="G3" s="2">
        <v>206189.638</v>
      </c>
      <c r="H3" s="2">
        <v>81892.324</v>
      </c>
      <c r="I3" s="2">
        <v>81691.336</v>
      </c>
      <c r="J3" s="2">
        <v>67802.002</v>
      </c>
      <c r="K3" s="2">
        <v>72634.288</v>
      </c>
      <c r="L3" s="2">
        <v>69383.902</v>
      </c>
      <c r="M3" s="2">
        <v>157621.642</v>
      </c>
      <c r="N3" s="2">
        <v>182194.82</v>
      </c>
      <c r="O3" s="2">
        <v>235623.607999999</v>
      </c>
      <c r="P3" s="2">
        <v>1051065.654</v>
      </c>
      <c r="Q3" s="2">
        <v>484239.225999999</v>
      </c>
      <c r="R3" s="2">
        <v>290079.401999999</v>
      </c>
      <c r="S3" s="2">
        <v>254399.861999999</v>
      </c>
      <c r="T3" s="2">
        <v>277832.101999998</v>
      </c>
      <c r="U3" s="2">
        <v>271623.001999998</v>
      </c>
      <c r="V3" s="2">
        <v>326342.283999999</v>
      </c>
      <c r="W3" s="2">
        <v>303973.245999999</v>
      </c>
      <c r="X3" s="2">
        <v>276776.511999998</v>
      </c>
      <c r="Y3" s="2">
        <v>254539.831999998</v>
      </c>
      <c r="Z3" s="2">
        <v>32992.55670046</v>
      </c>
      <c r="AA3" s="2">
        <v>100.0</v>
      </c>
    </row>
    <row r="4" ht="15.75" customHeight="1">
      <c r="A4" s="2">
        <v>2.0</v>
      </c>
      <c r="B4" s="2">
        <v>185197.68</v>
      </c>
      <c r="C4" s="2">
        <v>161698.41</v>
      </c>
      <c r="D4" s="2">
        <v>197251.679999999</v>
      </c>
      <c r="E4" s="2">
        <v>192834.59</v>
      </c>
      <c r="F4" s="2">
        <v>216427.963999999</v>
      </c>
      <c r="G4" s="2">
        <v>248094.483999999</v>
      </c>
      <c r="H4" s="2">
        <v>115519.41</v>
      </c>
      <c r="I4" s="2">
        <v>113716.154</v>
      </c>
      <c r="J4" s="2">
        <v>89458.584</v>
      </c>
      <c r="K4" s="2">
        <v>94427.812</v>
      </c>
      <c r="L4" s="2">
        <v>93939.82</v>
      </c>
      <c r="M4" s="2">
        <v>177378.965999999</v>
      </c>
      <c r="N4" s="2">
        <v>201658.281999999</v>
      </c>
      <c r="O4" s="2">
        <v>257865.855999999</v>
      </c>
      <c r="P4" s="2">
        <v>1081887.236</v>
      </c>
      <c r="Q4" s="2">
        <v>476623.865999999</v>
      </c>
      <c r="R4" s="2">
        <v>313203.259999999</v>
      </c>
      <c r="S4" s="2">
        <v>288145.865999999</v>
      </c>
      <c r="T4" s="2">
        <v>314731.485999998</v>
      </c>
      <c r="U4" s="2">
        <v>308651.519999998</v>
      </c>
      <c r="V4" s="2">
        <v>360322.279999998</v>
      </c>
      <c r="W4" s="2">
        <v>328084.721999998</v>
      </c>
      <c r="X4" s="2">
        <v>296583.937999998</v>
      </c>
      <c r="Y4" s="2">
        <v>269677.485999998</v>
      </c>
      <c r="Z4" s="2">
        <v>36318.23072944</v>
      </c>
      <c r="AA4" s="2">
        <v>100.0</v>
      </c>
    </row>
    <row r="5" ht="15.75" customHeight="1">
      <c r="A5" s="2">
        <v>3.0</v>
      </c>
      <c r="B5" s="2">
        <v>186059.31</v>
      </c>
      <c r="C5" s="2">
        <v>164238.72</v>
      </c>
      <c r="D5" s="2">
        <v>190409.83</v>
      </c>
      <c r="E5" s="2">
        <v>204952.949999999</v>
      </c>
      <c r="F5" s="2">
        <v>222875.639999999</v>
      </c>
      <c r="G5" s="2">
        <v>228590.319999999</v>
      </c>
      <c r="H5" s="2">
        <v>92786.092</v>
      </c>
      <c r="I5" s="2">
        <v>94911.682</v>
      </c>
      <c r="J5" s="2">
        <v>79885.83</v>
      </c>
      <c r="K5" s="2">
        <v>67605.914</v>
      </c>
      <c r="L5" s="2">
        <v>69957.204</v>
      </c>
      <c r="M5" s="2">
        <v>161990.852</v>
      </c>
      <c r="N5" s="2">
        <v>178837.708</v>
      </c>
      <c r="O5" s="2">
        <v>237677.105999999</v>
      </c>
      <c r="P5" s="2">
        <v>1062359.532</v>
      </c>
      <c r="Q5" s="2">
        <v>470566.491999999</v>
      </c>
      <c r="R5" s="2">
        <v>293936.397999999</v>
      </c>
      <c r="S5" s="2">
        <v>265721.179999999</v>
      </c>
      <c r="T5" s="2">
        <v>282877.363999999</v>
      </c>
      <c r="U5" s="2">
        <v>278445.065999998</v>
      </c>
      <c r="V5" s="2">
        <v>339177.539999999</v>
      </c>
      <c r="W5" s="2">
        <v>311692.893999999</v>
      </c>
      <c r="X5" s="2">
        <v>283617.715999999</v>
      </c>
      <c r="Y5" s="2">
        <v>262020.255999998</v>
      </c>
      <c r="Z5" s="2">
        <v>34034.34423544</v>
      </c>
      <c r="AA5" s="2">
        <v>100.0</v>
      </c>
    </row>
    <row r="6" ht="15.75" customHeight="1">
      <c r="A6" s="2">
        <v>4.0</v>
      </c>
      <c r="B6" s="2">
        <v>181723.68</v>
      </c>
      <c r="C6" s="2">
        <v>157254.37</v>
      </c>
      <c r="D6" s="2">
        <v>199015.32</v>
      </c>
      <c r="E6" s="2">
        <v>188349.908</v>
      </c>
      <c r="F6" s="2">
        <v>201996.834</v>
      </c>
      <c r="G6" s="2">
        <v>218147.625999999</v>
      </c>
      <c r="H6" s="2">
        <v>94493.832</v>
      </c>
      <c r="I6" s="2">
        <v>84919.77</v>
      </c>
      <c r="J6" s="2">
        <v>71613.936</v>
      </c>
      <c r="K6" s="2">
        <v>68739.53</v>
      </c>
      <c r="L6" s="2">
        <v>70506.258</v>
      </c>
      <c r="M6" s="2">
        <v>157072.96</v>
      </c>
      <c r="N6" s="2">
        <v>171594.5</v>
      </c>
      <c r="O6" s="2">
        <v>225243.26</v>
      </c>
      <c r="P6" s="2">
        <v>1049437.296</v>
      </c>
      <c r="Q6" s="2">
        <v>452517.563999999</v>
      </c>
      <c r="R6" s="2">
        <v>276207.609999999</v>
      </c>
      <c r="S6" s="2">
        <v>267915.995999999</v>
      </c>
      <c r="T6" s="2">
        <v>281284.399999998</v>
      </c>
      <c r="U6" s="2">
        <v>278788.945999998</v>
      </c>
      <c r="V6" s="2">
        <v>340938.285999999</v>
      </c>
      <c r="W6" s="2">
        <v>310595.603999999</v>
      </c>
      <c r="X6" s="2">
        <v>280808.963999998</v>
      </c>
      <c r="Y6" s="2">
        <v>253890.709999998</v>
      </c>
      <c r="Z6" s="2">
        <v>32953.88867078</v>
      </c>
      <c r="AA6" s="2">
        <v>100.0</v>
      </c>
    </row>
    <row r="7" ht="15.75" customHeight="1">
      <c r="A7" s="2">
        <v>5.0</v>
      </c>
      <c r="B7" s="2">
        <v>200791.839999999</v>
      </c>
      <c r="C7" s="2">
        <v>169027.719999999</v>
      </c>
      <c r="D7" s="2">
        <v>202801.509999999</v>
      </c>
      <c r="E7" s="2">
        <v>205301.943999999</v>
      </c>
      <c r="F7" s="2">
        <v>220040.83</v>
      </c>
      <c r="G7" s="2">
        <v>242086.686</v>
      </c>
      <c r="H7" s="2">
        <v>103403.04</v>
      </c>
      <c r="I7" s="2">
        <v>96733.426</v>
      </c>
      <c r="J7" s="2">
        <v>80800.8140000001</v>
      </c>
      <c r="K7" s="2">
        <v>86910.9160000001</v>
      </c>
      <c r="L7" s="2">
        <v>86327.0040000001</v>
      </c>
      <c r="M7" s="2">
        <v>180954.816</v>
      </c>
      <c r="N7" s="2">
        <v>206287.313999999</v>
      </c>
      <c r="O7" s="2">
        <v>252407.583999999</v>
      </c>
      <c r="P7" s="2">
        <v>1078094.402</v>
      </c>
      <c r="Q7" s="2">
        <v>481008.925999999</v>
      </c>
      <c r="R7" s="2">
        <v>323496.453999999</v>
      </c>
      <c r="S7" s="2">
        <v>294424.493999999</v>
      </c>
      <c r="T7" s="2">
        <v>303015.597999999</v>
      </c>
      <c r="U7" s="2">
        <v>300177.125999998</v>
      </c>
      <c r="V7" s="2">
        <v>352079.515999999</v>
      </c>
      <c r="W7" s="2">
        <v>321733.319999999</v>
      </c>
      <c r="X7" s="2">
        <v>289800.875999998</v>
      </c>
      <c r="Y7" s="2">
        <v>267205.495999998</v>
      </c>
      <c r="Z7" s="2">
        <v>35949.6358584</v>
      </c>
      <c r="AA7" s="2">
        <v>100.0</v>
      </c>
    </row>
    <row r="8" ht="15.75" customHeight="1">
      <c r="A8" s="2">
        <v>6.0</v>
      </c>
      <c r="B8" s="2">
        <v>180958.51</v>
      </c>
      <c r="C8" s="2">
        <v>153410.58</v>
      </c>
      <c r="D8" s="2">
        <v>180732.07</v>
      </c>
      <c r="E8" s="2">
        <v>184902.608</v>
      </c>
      <c r="F8" s="2">
        <v>198693.106</v>
      </c>
      <c r="G8" s="2">
        <v>224487.618</v>
      </c>
      <c r="H8" s="2">
        <v>101854.072</v>
      </c>
      <c r="I8" s="2">
        <v>83069.284</v>
      </c>
      <c r="J8" s="2">
        <v>74115.356</v>
      </c>
      <c r="K8" s="2">
        <v>75346.988</v>
      </c>
      <c r="L8" s="2">
        <v>76114.052</v>
      </c>
      <c r="M8" s="2">
        <v>160762.014</v>
      </c>
      <c r="N8" s="2">
        <v>187621.028</v>
      </c>
      <c r="O8" s="2">
        <v>249261.557999999</v>
      </c>
      <c r="P8" s="2">
        <v>1084922.488</v>
      </c>
      <c r="Q8" s="2">
        <v>505005.411999999</v>
      </c>
      <c r="R8" s="2">
        <v>335113.221999999</v>
      </c>
      <c r="S8" s="2">
        <v>297195.593999998</v>
      </c>
      <c r="T8" s="2">
        <v>310486.927999998</v>
      </c>
      <c r="U8" s="2">
        <v>290932.277999998</v>
      </c>
      <c r="V8" s="2">
        <v>350044.689999998</v>
      </c>
      <c r="W8" s="2">
        <v>316787.059999999</v>
      </c>
      <c r="X8" s="2">
        <v>286385.807999998</v>
      </c>
      <c r="Y8" s="2">
        <v>263677.853999998</v>
      </c>
      <c r="Z8" s="2">
        <v>35254.92727006</v>
      </c>
      <c r="AA8" s="2">
        <v>100.0</v>
      </c>
    </row>
    <row r="9" ht="15.75" customHeight="1">
      <c r="A9" s="2">
        <v>7.0</v>
      </c>
      <c r="B9" s="2">
        <v>192025.039999999</v>
      </c>
      <c r="C9" s="2">
        <v>173315.28</v>
      </c>
      <c r="D9" s="2">
        <v>214511.539999999</v>
      </c>
      <c r="E9" s="2">
        <v>216884.687999999</v>
      </c>
      <c r="F9" s="2">
        <v>226994.868</v>
      </c>
      <c r="G9" s="2">
        <v>230086.06</v>
      </c>
      <c r="H9" s="2">
        <v>97928.7420000001</v>
      </c>
      <c r="I9" s="2">
        <v>104661.154</v>
      </c>
      <c r="J9" s="2">
        <v>80367.634</v>
      </c>
      <c r="K9" s="2">
        <v>85145.092</v>
      </c>
      <c r="L9" s="2">
        <v>82338.378</v>
      </c>
      <c r="M9" s="2">
        <v>174747.94</v>
      </c>
      <c r="N9" s="2">
        <v>205312.997999999</v>
      </c>
      <c r="O9" s="2">
        <v>256460.89</v>
      </c>
      <c r="P9" s="2">
        <v>1084518.548</v>
      </c>
      <c r="Q9" s="2">
        <v>503329.951999999</v>
      </c>
      <c r="R9" s="2">
        <v>312365.451999999</v>
      </c>
      <c r="S9" s="2">
        <v>282277.163999999</v>
      </c>
      <c r="T9" s="2">
        <v>299443.957999999</v>
      </c>
      <c r="U9" s="2">
        <v>288791.355999998</v>
      </c>
      <c r="V9" s="2">
        <v>347685.421999999</v>
      </c>
      <c r="W9" s="2">
        <v>312798.333999999</v>
      </c>
      <c r="X9" s="2">
        <v>277014.377999998</v>
      </c>
      <c r="Y9" s="2">
        <v>257005.585999998</v>
      </c>
      <c r="Z9" s="2">
        <v>35686.68562588</v>
      </c>
      <c r="AA9" s="2">
        <v>100.0</v>
      </c>
    </row>
    <row r="10" ht="15.75" customHeight="1">
      <c r="A10" s="2">
        <v>8.0</v>
      </c>
      <c r="B10" s="2">
        <v>197437.52</v>
      </c>
      <c r="C10" s="2">
        <v>177715.78</v>
      </c>
      <c r="D10" s="2">
        <v>199063.809999999</v>
      </c>
      <c r="E10" s="2">
        <v>207322.718</v>
      </c>
      <c r="F10" s="2">
        <v>229599.658</v>
      </c>
      <c r="G10" s="2">
        <v>230525.618</v>
      </c>
      <c r="H10" s="2">
        <v>109437.094</v>
      </c>
      <c r="I10" s="2">
        <v>98880.9400000001</v>
      </c>
      <c r="J10" s="2">
        <v>80638.6240000001</v>
      </c>
      <c r="K10" s="2">
        <v>81524.7900000001</v>
      </c>
      <c r="L10" s="2">
        <v>90218.9340000001</v>
      </c>
      <c r="M10" s="2">
        <v>186105.316</v>
      </c>
      <c r="N10" s="2">
        <v>200392.293999999</v>
      </c>
      <c r="O10" s="2">
        <v>251314.496</v>
      </c>
      <c r="P10" s="2">
        <v>1099292.148</v>
      </c>
      <c r="Q10" s="2">
        <v>521056.567999999</v>
      </c>
      <c r="R10" s="2">
        <v>325698.499999999</v>
      </c>
      <c r="S10" s="2">
        <v>299835.351999999</v>
      </c>
      <c r="T10" s="2">
        <v>319930.127999999</v>
      </c>
      <c r="U10" s="2">
        <v>306516.207999998</v>
      </c>
      <c r="V10" s="2">
        <v>359720.945999999</v>
      </c>
      <c r="W10" s="2">
        <v>325957.239999998</v>
      </c>
      <c r="X10" s="2">
        <v>296753.303999998</v>
      </c>
      <c r="Y10" s="2">
        <v>275460.789999998</v>
      </c>
      <c r="Z10" s="2">
        <v>36781.5070845401</v>
      </c>
      <c r="AA10" s="2">
        <v>100.0</v>
      </c>
    </row>
    <row r="11" ht="15.75" customHeight="1">
      <c r="A11" s="2">
        <v>9.0</v>
      </c>
      <c r="B11" s="2">
        <v>189035.87</v>
      </c>
      <c r="C11" s="2">
        <v>160784.64</v>
      </c>
      <c r="D11" s="2">
        <v>200625.099999999</v>
      </c>
      <c r="E11" s="2">
        <v>203620.302</v>
      </c>
      <c r="F11" s="2">
        <v>213279.031999999</v>
      </c>
      <c r="G11" s="2">
        <v>224645.925999999</v>
      </c>
      <c r="H11" s="2">
        <v>98981.7840000001</v>
      </c>
      <c r="I11" s="2">
        <v>88116.3740000001</v>
      </c>
      <c r="J11" s="2">
        <v>76860.644</v>
      </c>
      <c r="K11" s="2">
        <v>79274.698</v>
      </c>
      <c r="L11" s="2">
        <v>78865.924</v>
      </c>
      <c r="M11" s="2">
        <v>169544.704</v>
      </c>
      <c r="N11" s="2">
        <v>190026.891999999</v>
      </c>
      <c r="O11" s="2">
        <v>239726.072</v>
      </c>
      <c r="P11" s="2">
        <v>1069135.098</v>
      </c>
      <c r="Q11" s="2">
        <v>486058.219999999</v>
      </c>
      <c r="R11" s="2">
        <v>299338.387999999</v>
      </c>
      <c r="S11" s="2">
        <v>277282.451999999</v>
      </c>
      <c r="T11" s="2">
        <v>296024.883999999</v>
      </c>
      <c r="U11" s="2">
        <v>291973.949999998</v>
      </c>
      <c r="V11" s="2">
        <v>354011.073999999</v>
      </c>
      <c r="W11" s="2">
        <v>315811.891999998</v>
      </c>
      <c r="X11" s="2">
        <v>285063.709999998</v>
      </c>
      <c r="Y11" s="2">
        <v>262615.055999998</v>
      </c>
      <c r="Z11" s="2">
        <v>34859.0288363</v>
      </c>
      <c r="AA11" s="2">
        <v>100.0</v>
      </c>
    </row>
    <row r="12" ht="15.75" customHeight="1">
      <c r="A12" s="2">
        <v>10.0</v>
      </c>
      <c r="B12" s="2">
        <v>169786.5</v>
      </c>
      <c r="C12" s="2">
        <v>147326.47</v>
      </c>
      <c r="D12" s="2">
        <v>188143.65</v>
      </c>
      <c r="E12" s="2">
        <v>184150.094</v>
      </c>
      <c r="F12" s="2">
        <v>202437.76</v>
      </c>
      <c r="G12" s="2">
        <v>212596.958</v>
      </c>
      <c r="H12" s="2">
        <v>101939.058</v>
      </c>
      <c r="I12" s="2">
        <v>98317.478</v>
      </c>
      <c r="J12" s="2">
        <v>74043.014</v>
      </c>
      <c r="K12" s="2">
        <v>76431.774</v>
      </c>
      <c r="L12" s="2">
        <v>78530.9120000001</v>
      </c>
      <c r="M12" s="2">
        <v>163204.116</v>
      </c>
      <c r="N12" s="2">
        <v>186417.498</v>
      </c>
      <c r="O12" s="2">
        <v>232517.61</v>
      </c>
      <c r="P12" s="2">
        <v>1058429.666</v>
      </c>
      <c r="Q12" s="2">
        <v>459775.447999999</v>
      </c>
      <c r="R12" s="2">
        <v>285677.697999999</v>
      </c>
      <c r="S12" s="2">
        <v>258658.317999999</v>
      </c>
      <c r="T12" s="2">
        <v>267850.145999999</v>
      </c>
      <c r="U12" s="2">
        <v>269069.117999998</v>
      </c>
      <c r="V12" s="2">
        <v>328264.097999999</v>
      </c>
      <c r="W12" s="2">
        <v>301069.309999999</v>
      </c>
      <c r="X12" s="2">
        <v>269277.421999998</v>
      </c>
      <c r="Y12" s="2">
        <v>249378.641999998</v>
      </c>
      <c r="Z12" s="2">
        <v>32874.18402038</v>
      </c>
      <c r="AA12" s="2">
        <v>100.0</v>
      </c>
    </row>
    <row r="13" ht="15.75" customHeight="1">
      <c r="A13" s="2">
        <v>11.0</v>
      </c>
      <c r="B13" s="2">
        <v>201628.18</v>
      </c>
      <c r="C13" s="2">
        <v>176513.15</v>
      </c>
      <c r="D13" s="2">
        <v>197341.3</v>
      </c>
      <c r="E13" s="2">
        <v>205824.703999999</v>
      </c>
      <c r="F13" s="2">
        <v>210825.787999999</v>
      </c>
      <c r="G13" s="2">
        <v>223243.836</v>
      </c>
      <c r="H13" s="2">
        <v>95561.184</v>
      </c>
      <c r="I13" s="2">
        <v>89197.7380000001</v>
      </c>
      <c r="J13" s="2">
        <v>74112.31</v>
      </c>
      <c r="K13" s="2">
        <v>77840.866</v>
      </c>
      <c r="L13" s="2">
        <v>76368.852</v>
      </c>
      <c r="M13" s="2">
        <v>158678.598</v>
      </c>
      <c r="N13" s="2">
        <v>173667.554</v>
      </c>
      <c r="O13" s="2">
        <v>241018.034</v>
      </c>
      <c r="P13" s="2">
        <v>1042306.292</v>
      </c>
      <c r="Q13" s="2">
        <v>459347.097999999</v>
      </c>
      <c r="R13" s="2">
        <v>304630.257999999</v>
      </c>
      <c r="S13" s="2">
        <v>286912.123999999</v>
      </c>
      <c r="T13" s="2">
        <v>296475.407999998</v>
      </c>
      <c r="U13" s="2">
        <v>292653.395999998</v>
      </c>
      <c r="V13" s="2">
        <v>347505.049999999</v>
      </c>
      <c r="W13" s="2">
        <v>320486.821999999</v>
      </c>
      <c r="X13" s="2">
        <v>291702.347999998</v>
      </c>
      <c r="Y13" s="2">
        <v>267177.703999998</v>
      </c>
      <c r="Z13" s="2">
        <v>34352.8784695</v>
      </c>
      <c r="AA13" s="2">
        <v>100.0</v>
      </c>
    </row>
    <row r="14" ht="15.75" customHeight="1">
      <c r="A14" s="2">
        <v>12.0</v>
      </c>
      <c r="B14" s="2">
        <v>193119.14</v>
      </c>
      <c r="C14" s="2">
        <v>172243.43</v>
      </c>
      <c r="D14" s="2">
        <v>213180.62</v>
      </c>
      <c r="E14" s="2">
        <v>197903.636</v>
      </c>
      <c r="F14" s="2">
        <v>217475.397999999</v>
      </c>
      <c r="G14" s="2">
        <v>236126.213999999</v>
      </c>
      <c r="H14" s="2">
        <v>110395.124</v>
      </c>
      <c r="I14" s="2">
        <v>103234.834</v>
      </c>
      <c r="J14" s="2">
        <v>85471.03</v>
      </c>
      <c r="K14" s="2">
        <v>86148.886</v>
      </c>
      <c r="L14" s="2">
        <v>85209.862</v>
      </c>
      <c r="M14" s="2">
        <v>170374.406</v>
      </c>
      <c r="N14" s="2">
        <v>199942.531999999</v>
      </c>
      <c r="O14" s="2">
        <v>257683.059999999</v>
      </c>
      <c r="P14" s="2">
        <v>1079247.95</v>
      </c>
      <c r="Q14" s="2">
        <v>472536.425999999</v>
      </c>
      <c r="R14" s="2">
        <v>305787.645999999</v>
      </c>
      <c r="S14" s="2">
        <v>285122.185999999</v>
      </c>
      <c r="T14" s="2">
        <v>304723.369999998</v>
      </c>
      <c r="U14" s="2">
        <v>300656.249999998</v>
      </c>
      <c r="V14" s="2">
        <v>356899.315999998</v>
      </c>
      <c r="W14" s="2">
        <v>326967.935999998</v>
      </c>
      <c r="X14" s="2">
        <v>292330.243999998</v>
      </c>
      <c r="Y14" s="2">
        <v>266673.811999998</v>
      </c>
      <c r="Z14" s="2">
        <v>35737.75527596</v>
      </c>
      <c r="AA14" s="2">
        <v>100.0</v>
      </c>
    </row>
    <row r="15" ht="15.75" customHeight="1">
      <c r="A15" s="2">
        <v>13.0</v>
      </c>
      <c r="B15" s="2">
        <v>191941.449999999</v>
      </c>
      <c r="C15" s="2">
        <v>167677.15</v>
      </c>
      <c r="D15" s="2">
        <v>201940.839999999</v>
      </c>
      <c r="E15" s="2">
        <v>197830.206</v>
      </c>
      <c r="F15" s="2">
        <v>218066.342</v>
      </c>
      <c r="G15" s="2">
        <v>231843.234</v>
      </c>
      <c r="H15" s="2">
        <v>99207.298</v>
      </c>
      <c r="I15" s="2">
        <v>95739.33</v>
      </c>
      <c r="J15" s="2">
        <v>75390.828</v>
      </c>
      <c r="K15" s="2">
        <v>72113.1800000001</v>
      </c>
      <c r="L15" s="2">
        <v>73193.224</v>
      </c>
      <c r="M15" s="2">
        <v>166665.314</v>
      </c>
      <c r="N15" s="2">
        <v>194614.244</v>
      </c>
      <c r="O15" s="2">
        <v>228797.895999999</v>
      </c>
      <c r="P15" s="2">
        <v>1060973.992</v>
      </c>
      <c r="Q15" s="2">
        <v>458739.873999999</v>
      </c>
      <c r="R15" s="2">
        <v>289604.035999999</v>
      </c>
      <c r="S15" s="2">
        <v>275100.893999999</v>
      </c>
      <c r="T15" s="2">
        <v>288206.813999999</v>
      </c>
      <c r="U15" s="2">
        <v>281005.427999998</v>
      </c>
      <c r="V15" s="2">
        <v>348751.503999999</v>
      </c>
      <c r="W15" s="2">
        <v>313113.395999999</v>
      </c>
      <c r="X15" s="2">
        <v>284703.615999998</v>
      </c>
      <c r="Y15" s="2">
        <v>258137.833999998</v>
      </c>
      <c r="Z15" s="2">
        <v>34073.4229686201</v>
      </c>
      <c r="AA15" s="2">
        <v>100.0</v>
      </c>
    </row>
    <row r="16" ht="15.75" customHeight="1">
      <c r="A16" s="2">
        <v>14.0</v>
      </c>
      <c r="B16" s="2">
        <v>194560.789999999</v>
      </c>
      <c r="C16" s="2">
        <v>165218.05</v>
      </c>
      <c r="D16" s="2">
        <v>211372.12</v>
      </c>
      <c r="E16" s="2">
        <v>218321.289999999</v>
      </c>
      <c r="F16" s="2">
        <v>211324.064</v>
      </c>
      <c r="G16" s="2">
        <v>231489.544</v>
      </c>
      <c r="H16" s="2">
        <v>88207.1520000001</v>
      </c>
      <c r="I16" s="2">
        <v>83188.934</v>
      </c>
      <c r="J16" s="2">
        <v>75172.834</v>
      </c>
      <c r="K16" s="2">
        <v>71528.028</v>
      </c>
      <c r="L16" s="2">
        <v>70989.498</v>
      </c>
      <c r="M16" s="2">
        <v>163407.384</v>
      </c>
      <c r="N16" s="2">
        <v>181331.498</v>
      </c>
      <c r="O16" s="2">
        <v>234194.101999999</v>
      </c>
      <c r="P16" s="2">
        <v>1063660.614</v>
      </c>
      <c r="Q16" s="2">
        <v>449099.665999999</v>
      </c>
      <c r="R16" s="2">
        <v>291483.371999999</v>
      </c>
      <c r="S16" s="2">
        <v>262300.251999999</v>
      </c>
      <c r="T16" s="2">
        <v>285854.397999998</v>
      </c>
      <c r="U16" s="2">
        <v>279002.949999998</v>
      </c>
      <c r="V16" s="2">
        <v>344386.011999998</v>
      </c>
      <c r="W16" s="2">
        <v>309987.113999998</v>
      </c>
      <c r="X16" s="2">
        <v>285649.481999998</v>
      </c>
      <c r="Y16" s="2">
        <v>269646.081999998</v>
      </c>
      <c r="Z16" s="2">
        <v>33586.794589</v>
      </c>
      <c r="AA16" s="2">
        <v>100.0</v>
      </c>
    </row>
    <row r="17" ht="15.75" customHeight="1">
      <c r="A17" s="2">
        <v>15.0</v>
      </c>
      <c r="B17" s="2">
        <v>190608.6</v>
      </c>
      <c r="C17" s="2">
        <v>158290.93</v>
      </c>
      <c r="D17" s="2">
        <v>197663.91</v>
      </c>
      <c r="E17" s="2">
        <v>184614.024</v>
      </c>
      <c r="F17" s="2">
        <v>208829.1</v>
      </c>
      <c r="G17" s="2">
        <v>224764.237999999</v>
      </c>
      <c r="H17" s="2">
        <v>119166.002</v>
      </c>
      <c r="I17" s="2">
        <v>109987.54</v>
      </c>
      <c r="J17" s="2">
        <v>87318.488</v>
      </c>
      <c r="K17" s="2">
        <v>92865.61</v>
      </c>
      <c r="L17" s="2">
        <v>89818.9300000001</v>
      </c>
      <c r="M17" s="2">
        <v>176121.594</v>
      </c>
      <c r="N17" s="2">
        <v>195371.56</v>
      </c>
      <c r="O17" s="2">
        <v>242456.299999999</v>
      </c>
      <c r="P17" s="2">
        <v>1067379.396</v>
      </c>
      <c r="Q17" s="2">
        <v>482333.669999999</v>
      </c>
      <c r="R17" s="2">
        <v>297554.209999999</v>
      </c>
      <c r="S17" s="2">
        <v>268058.663999999</v>
      </c>
      <c r="T17" s="2">
        <v>286853.095999999</v>
      </c>
      <c r="U17" s="2">
        <v>277931.401999998</v>
      </c>
      <c r="V17" s="2">
        <v>332258.779999999</v>
      </c>
      <c r="W17" s="2">
        <v>298095.985999999</v>
      </c>
      <c r="X17" s="2">
        <v>276265.353999998</v>
      </c>
      <c r="Y17" s="2">
        <v>263426.183999998</v>
      </c>
      <c r="Z17" s="2">
        <v>34808.3010504</v>
      </c>
      <c r="AA17" s="2">
        <v>100.0</v>
      </c>
    </row>
    <row r="18" ht="15.75" customHeight="1">
      <c r="A18" s="2">
        <v>16.0</v>
      </c>
      <c r="B18" s="2">
        <v>187111.46</v>
      </c>
      <c r="C18" s="2">
        <v>167383.78</v>
      </c>
      <c r="D18" s="2">
        <v>204708.299999999</v>
      </c>
      <c r="E18" s="2">
        <v>201269.13</v>
      </c>
      <c r="F18" s="2">
        <v>211032.65</v>
      </c>
      <c r="G18" s="2">
        <v>225236.304</v>
      </c>
      <c r="H18" s="2">
        <v>100369.638</v>
      </c>
      <c r="I18" s="2">
        <v>77719.882</v>
      </c>
      <c r="J18" s="2">
        <v>71019.544</v>
      </c>
      <c r="K18" s="2">
        <v>70826.692</v>
      </c>
      <c r="L18" s="2">
        <v>76022.95</v>
      </c>
      <c r="M18" s="2">
        <v>165848.288</v>
      </c>
      <c r="N18" s="2">
        <v>206948.865999999</v>
      </c>
      <c r="O18" s="2">
        <v>249317.519999999</v>
      </c>
      <c r="P18" s="2">
        <v>1062494.662</v>
      </c>
      <c r="Q18" s="2">
        <v>492113.975999999</v>
      </c>
      <c r="R18" s="2">
        <v>311652.555999999</v>
      </c>
      <c r="S18" s="2">
        <v>274045.635999999</v>
      </c>
      <c r="T18" s="2">
        <v>289175.559999999</v>
      </c>
      <c r="U18" s="2">
        <v>290196.823999998</v>
      </c>
      <c r="V18" s="2">
        <v>339591.373999999</v>
      </c>
      <c r="W18" s="2">
        <v>312109.193999998</v>
      </c>
      <c r="X18" s="2">
        <v>279427.015999998</v>
      </c>
      <c r="Y18" s="2">
        <v>259027.579999998</v>
      </c>
      <c r="Z18" s="2">
        <v>34528.24545608</v>
      </c>
      <c r="AA18" s="2">
        <v>100.0</v>
      </c>
    </row>
    <row r="19" ht="15.75" customHeight="1">
      <c r="A19" s="2">
        <v>17.0</v>
      </c>
      <c r="B19" s="2">
        <v>180087.29</v>
      </c>
      <c r="C19" s="2">
        <v>153952.34</v>
      </c>
      <c r="D19" s="2">
        <v>187367.869999999</v>
      </c>
      <c r="E19" s="2">
        <v>186640.768</v>
      </c>
      <c r="F19" s="2">
        <v>211442.24</v>
      </c>
      <c r="G19" s="2">
        <v>224511.673999999</v>
      </c>
      <c r="H19" s="2">
        <v>94156.9900000001</v>
      </c>
      <c r="I19" s="2">
        <v>94204.822</v>
      </c>
      <c r="J19" s="2">
        <v>74477.532</v>
      </c>
      <c r="K19" s="2">
        <v>75655.58</v>
      </c>
      <c r="L19" s="2">
        <v>77043.626</v>
      </c>
      <c r="M19" s="2">
        <v>162395.622</v>
      </c>
      <c r="N19" s="2">
        <v>188369.183999999</v>
      </c>
      <c r="O19" s="2">
        <v>236128.315999999</v>
      </c>
      <c r="P19" s="2">
        <v>1067318.01</v>
      </c>
      <c r="Q19" s="2">
        <v>483661.972</v>
      </c>
      <c r="R19" s="2">
        <v>303099.467999999</v>
      </c>
      <c r="S19" s="2">
        <v>268004.989999999</v>
      </c>
      <c r="T19" s="2">
        <v>289051.373999999</v>
      </c>
      <c r="U19" s="2">
        <v>286393.373999999</v>
      </c>
      <c r="V19" s="2">
        <v>344273.467999999</v>
      </c>
      <c r="W19" s="2">
        <v>309238.039999999</v>
      </c>
      <c r="X19" s="2">
        <v>280622.923999999</v>
      </c>
      <c r="Y19" s="2">
        <v>255618.031999998</v>
      </c>
      <c r="Z19" s="2">
        <v>33931.6431361201</v>
      </c>
      <c r="AA19" s="2">
        <v>100.0</v>
      </c>
    </row>
    <row r="20" ht="15.75" customHeight="1">
      <c r="A20" s="2">
        <v>18.0</v>
      </c>
      <c r="B20" s="2">
        <v>179151.05</v>
      </c>
      <c r="C20" s="2">
        <v>163093.51</v>
      </c>
      <c r="D20" s="2">
        <v>196287.77</v>
      </c>
      <c r="E20" s="2">
        <v>198447.46</v>
      </c>
      <c r="F20" s="2">
        <v>212760.77</v>
      </c>
      <c r="G20" s="2">
        <v>224327.342</v>
      </c>
      <c r="H20" s="2">
        <v>107914.684</v>
      </c>
      <c r="I20" s="2">
        <v>94638.348</v>
      </c>
      <c r="J20" s="2">
        <v>69047.162</v>
      </c>
      <c r="K20" s="2">
        <v>80179.956</v>
      </c>
      <c r="L20" s="2">
        <v>80772.704</v>
      </c>
      <c r="M20" s="2">
        <v>174880.484</v>
      </c>
      <c r="N20" s="2">
        <v>195245.016</v>
      </c>
      <c r="O20" s="2">
        <v>258353.223999999</v>
      </c>
      <c r="P20" s="2">
        <v>1085540.626</v>
      </c>
      <c r="Q20" s="2">
        <v>481968.641999999</v>
      </c>
      <c r="R20" s="2">
        <v>311092.735999999</v>
      </c>
      <c r="S20" s="2">
        <v>288378.127999999</v>
      </c>
      <c r="T20" s="2">
        <v>309909.191999998</v>
      </c>
      <c r="U20" s="2">
        <v>293350.791999998</v>
      </c>
      <c r="V20" s="2">
        <v>348295.243999999</v>
      </c>
      <c r="W20" s="2">
        <v>315481.257999999</v>
      </c>
      <c r="X20" s="2">
        <v>289028.753999998</v>
      </c>
      <c r="Y20" s="2">
        <v>264295.911999998</v>
      </c>
      <c r="Z20" s="2">
        <v>35428.96186076</v>
      </c>
      <c r="AA20" s="2">
        <v>100.0</v>
      </c>
    </row>
    <row r="21" ht="15.75" customHeight="1">
      <c r="A21" s="2">
        <v>19.0</v>
      </c>
      <c r="B21" s="2">
        <v>173197.42</v>
      </c>
      <c r="C21" s="2">
        <v>157111.41</v>
      </c>
      <c r="D21" s="2">
        <v>184259.73</v>
      </c>
      <c r="E21" s="2">
        <v>182822.482</v>
      </c>
      <c r="F21" s="2">
        <v>219536.221999999</v>
      </c>
      <c r="G21" s="2">
        <v>213236.891999999</v>
      </c>
      <c r="H21" s="2">
        <v>84873.7980000001</v>
      </c>
      <c r="I21" s="2">
        <v>85609.08</v>
      </c>
      <c r="J21" s="2">
        <v>69900.432</v>
      </c>
      <c r="K21" s="2">
        <v>72918.352</v>
      </c>
      <c r="L21" s="2">
        <v>75504.498</v>
      </c>
      <c r="M21" s="2">
        <v>161061.65</v>
      </c>
      <c r="N21" s="2">
        <v>181850.462</v>
      </c>
      <c r="O21" s="2">
        <v>233692.422</v>
      </c>
      <c r="P21" s="2">
        <v>1060756.89</v>
      </c>
      <c r="Q21" s="2">
        <v>451733.203999999</v>
      </c>
      <c r="R21" s="2">
        <v>298544.115999999</v>
      </c>
      <c r="S21" s="2">
        <v>266834.907999999</v>
      </c>
      <c r="T21" s="2">
        <v>274988.677999999</v>
      </c>
      <c r="U21" s="2">
        <v>276853.691999998</v>
      </c>
      <c r="V21" s="2">
        <v>335943.299999998</v>
      </c>
      <c r="W21" s="2">
        <v>299187.431999998</v>
      </c>
      <c r="X21" s="2">
        <v>269347.917999998</v>
      </c>
      <c r="Y21" s="2">
        <v>246373.709999998</v>
      </c>
      <c r="Z21" s="2">
        <v>33279.92941732</v>
      </c>
      <c r="AA21" s="2">
        <v>100.0</v>
      </c>
    </row>
    <row r="22" ht="15.75" customHeight="1">
      <c r="A22" s="2">
        <v>20.0</v>
      </c>
      <c r="B22" s="2">
        <v>221415.379999999</v>
      </c>
      <c r="C22" s="2">
        <v>192816.83</v>
      </c>
      <c r="D22" s="2">
        <v>218502.899999999</v>
      </c>
      <c r="E22" s="2">
        <v>218385.859999999</v>
      </c>
      <c r="F22" s="2">
        <v>239896.723999999</v>
      </c>
      <c r="G22" s="2">
        <v>255491.315999999</v>
      </c>
      <c r="H22" s="2">
        <v>118235.732</v>
      </c>
      <c r="I22" s="2">
        <v>106905.116</v>
      </c>
      <c r="J22" s="2">
        <v>85106.014</v>
      </c>
      <c r="K22" s="2">
        <v>94559.41</v>
      </c>
      <c r="L22" s="2">
        <v>90948.708</v>
      </c>
      <c r="M22" s="2">
        <v>195257.78</v>
      </c>
      <c r="N22" s="2">
        <v>224294.344</v>
      </c>
      <c r="O22" s="2">
        <v>289885.181999999</v>
      </c>
      <c r="P22" s="2">
        <v>1163541.894</v>
      </c>
      <c r="Q22" s="2">
        <v>502122.979999999</v>
      </c>
      <c r="R22" s="2">
        <v>339753.083999999</v>
      </c>
      <c r="S22" s="2">
        <v>311537.981999999</v>
      </c>
      <c r="T22" s="2">
        <v>328094.267999998</v>
      </c>
      <c r="U22" s="2">
        <v>314785.453999998</v>
      </c>
      <c r="V22" s="2">
        <v>373711.291999998</v>
      </c>
      <c r="W22" s="2">
        <v>336858.471999998</v>
      </c>
      <c r="X22" s="2">
        <v>311323.605999998</v>
      </c>
      <c r="Y22" s="2">
        <v>284228.793999998</v>
      </c>
      <c r="Z22" s="2">
        <v>38740.04615028</v>
      </c>
      <c r="AA22" s="2">
        <v>100.0</v>
      </c>
    </row>
    <row r="23" ht="15.75" customHeight="1">
      <c r="A23" s="2"/>
      <c r="B23" s="2">
        <f t="shared" ref="B23:Y23" si="1">SUM(B3:B22)</f>
        <v>3779854.79</v>
      </c>
      <c r="C23" s="2">
        <f t="shared" si="1"/>
        <v>3300549.64</v>
      </c>
      <c r="D23" s="2">
        <f t="shared" si="1"/>
        <v>3979161.09</v>
      </c>
      <c r="E23" s="2">
        <f t="shared" si="1"/>
        <v>3956663.006</v>
      </c>
      <c r="F23" s="2">
        <f t="shared" si="1"/>
        <v>4290092.892</v>
      </c>
      <c r="G23" s="2">
        <f t="shared" si="1"/>
        <v>4555721.528</v>
      </c>
      <c r="H23" s="2">
        <f t="shared" si="1"/>
        <v>2016323.05</v>
      </c>
      <c r="I23" s="2">
        <f t="shared" si="1"/>
        <v>1885443.222</v>
      </c>
      <c r="J23" s="2">
        <f t="shared" si="1"/>
        <v>1542602.612</v>
      </c>
      <c r="K23" s="2">
        <f t="shared" si="1"/>
        <v>1582678.362</v>
      </c>
      <c r="L23" s="2">
        <f t="shared" si="1"/>
        <v>1592055.24</v>
      </c>
      <c r="M23" s="2">
        <f t="shared" si="1"/>
        <v>3384074.446</v>
      </c>
      <c r="N23" s="2">
        <f t="shared" si="1"/>
        <v>3851978.594</v>
      </c>
      <c r="O23" s="2">
        <f t="shared" si="1"/>
        <v>4909624.096</v>
      </c>
      <c r="P23" s="2">
        <f t="shared" si="1"/>
        <v>21472362.39</v>
      </c>
      <c r="Q23" s="2">
        <f t="shared" si="1"/>
        <v>9573839.182</v>
      </c>
      <c r="R23" s="2">
        <f t="shared" si="1"/>
        <v>6108317.866</v>
      </c>
      <c r="S23" s="2">
        <f t="shared" si="1"/>
        <v>5572152.042</v>
      </c>
      <c r="T23" s="2">
        <f t="shared" si="1"/>
        <v>5906809.152</v>
      </c>
      <c r="U23" s="2">
        <f t="shared" si="1"/>
        <v>5777798.132</v>
      </c>
      <c r="V23" s="2">
        <f t="shared" si="1"/>
        <v>6930201.476</v>
      </c>
      <c r="W23" s="2">
        <f t="shared" si="1"/>
        <v>6290029.272</v>
      </c>
      <c r="X23" s="2">
        <f t="shared" si="1"/>
        <v>5702483.89</v>
      </c>
      <c r="Y23" s="2">
        <f t="shared" si="1"/>
        <v>5250077.352</v>
      </c>
      <c r="Z23" s="2"/>
    </row>
    <row r="24" ht="15.75" customHeight="1">
      <c r="A24" s="2"/>
      <c r="B24" s="2">
        <f>B23-'2 OrigSched of EV only'!B23</f>
        <v>3779854.79</v>
      </c>
      <c r="C24" s="2">
        <f>C23-'2 OrigSched of EV only'!C23</f>
        <v>3300549.64</v>
      </c>
      <c r="D24" s="2">
        <f>D23-'2 OrigSched of EV only'!D23</f>
        <v>3979161.09</v>
      </c>
      <c r="E24" s="2">
        <f>E23-'2 OrigSched of EV only'!E23</f>
        <v>3956663.006</v>
      </c>
      <c r="F24" s="2">
        <f>F23-'2 OrigSched of EV only'!F23</f>
        <v>4290092.892</v>
      </c>
      <c r="G24" s="2">
        <f>G23-'2 OrigSched of EV only'!G23</f>
        <v>4555721.528</v>
      </c>
      <c r="H24" s="2">
        <f>H23-'2 OrigSched of EV only'!H23</f>
        <v>2016323.05</v>
      </c>
      <c r="I24" s="2">
        <f>I23-'2 OrigSched of EV only'!I23</f>
        <v>1885443.222</v>
      </c>
      <c r="J24" s="2">
        <f>J23-'2 OrigSched of EV only'!J23</f>
        <v>1542602.612</v>
      </c>
      <c r="K24" s="2">
        <f>K23-'2 OrigSched of EV only'!K23</f>
        <v>1582678.362</v>
      </c>
      <c r="L24" s="2">
        <f>L23-'2 OrigSched of EV only'!L23</f>
        <v>1592055.24</v>
      </c>
      <c r="M24" s="2">
        <f>M23-'2 OrigSched of EV only'!M23</f>
        <v>3384074.446</v>
      </c>
      <c r="N24" s="2">
        <f>N23-'2 OrigSched of EV only'!N23</f>
        <v>3851978.594</v>
      </c>
      <c r="O24" s="2">
        <f>O23-'2 OrigSched of EV only'!O23</f>
        <v>4909624.096</v>
      </c>
      <c r="P24" s="2">
        <f>P23-'2 OrigSched of EV only'!P23</f>
        <v>5137092.394</v>
      </c>
      <c r="Q24" s="2">
        <f>Q23-'2 OrigSched of EV only'!Q23</f>
        <v>4964279.182</v>
      </c>
      <c r="R24" s="2">
        <f>R23-'2 OrigSched of EV only'!R23</f>
        <v>5351357.866</v>
      </c>
      <c r="S24" s="2">
        <f>S23-'2 OrigSched of EV only'!S23</f>
        <v>5572152.042</v>
      </c>
      <c r="T24" s="2">
        <f>T23-'2 OrigSched of EV only'!T23</f>
        <v>5906809.152</v>
      </c>
      <c r="U24" s="2">
        <f>U23-'2 OrigSched of EV only'!U23</f>
        <v>5777798.132</v>
      </c>
      <c r="V24" s="2">
        <f>V23-'2 OrigSched of EV only'!V23</f>
        <v>6930201.476</v>
      </c>
      <c r="W24" s="2">
        <f>W23-'2 OrigSched of EV only'!W23</f>
        <v>6290029.272</v>
      </c>
      <c r="X24" s="2">
        <f>X23-'2 OrigSched of EV only'!X23</f>
        <v>5702483.89</v>
      </c>
      <c r="Y24" s="2">
        <f>Y23-'2 OrigSched of EV only'!Y23</f>
        <v>5250077.352</v>
      </c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>
        <f t="shared" ref="B26:Z26" si="2">SUM(B3:B22)</f>
        <v>3779854.79</v>
      </c>
      <c r="C26" s="2">
        <f t="shared" si="2"/>
        <v>3300549.64</v>
      </c>
      <c r="D26" s="2">
        <f t="shared" si="2"/>
        <v>3979161.09</v>
      </c>
      <c r="E26" s="2">
        <f t="shared" si="2"/>
        <v>3956663.006</v>
      </c>
      <c r="F26" s="2">
        <f t="shared" si="2"/>
        <v>4290092.892</v>
      </c>
      <c r="G26" s="2">
        <f t="shared" si="2"/>
        <v>4555721.528</v>
      </c>
      <c r="H26" s="2">
        <f t="shared" si="2"/>
        <v>2016323.05</v>
      </c>
      <c r="I26" s="2">
        <f t="shared" si="2"/>
        <v>1885443.222</v>
      </c>
      <c r="J26" s="2">
        <f t="shared" si="2"/>
        <v>1542602.612</v>
      </c>
      <c r="K26" s="2">
        <f t="shared" si="2"/>
        <v>1582678.362</v>
      </c>
      <c r="L26" s="2">
        <f t="shared" si="2"/>
        <v>1592055.24</v>
      </c>
      <c r="M26" s="2">
        <f t="shared" si="2"/>
        <v>3384074.446</v>
      </c>
      <c r="N26" s="2">
        <f t="shared" si="2"/>
        <v>3851978.594</v>
      </c>
      <c r="O26" s="2">
        <f t="shared" si="2"/>
        <v>4909624.096</v>
      </c>
      <c r="P26" s="2">
        <f t="shared" si="2"/>
        <v>21472362.39</v>
      </c>
      <c r="Q26" s="2">
        <f t="shared" si="2"/>
        <v>9573839.182</v>
      </c>
      <c r="R26" s="2">
        <f t="shared" si="2"/>
        <v>6108317.866</v>
      </c>
      <c r="S26" s="2">
        <f t="shared" si="2"/>
        <v>5572152.042</v>
      </c>
      <c r="T26" s="2">
        <f t="shared" si="2"/>
        <v>5906809.152</v>
      </c>
      <c r="U26" s="2">
        <f t="shared" si="2"/>
        <v>5777798.132</v>
      </c>
      <c r="V26" s="2">
        <f t="shared" si="2"/>
        <v>6930201.476</v>
      </c>
      <c r="W26" s="2">
        <f t="shared" si="2"/>
        <v>6290029.272</v>
      </c>
      <c r="X26" s="2">
        <f t="shared" si="2"/>
        <v>5702483.89</v>
      </c>
      <c r="Y26" s="2">
        <f t="shared" si="2"/>
        <v>5250077.352</v>
      </c>
      <c r="Z26" s="2">
        <f t="shared" si="2"/>
        <v>696172.9674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f>Z26/14061</f>
        <v>49.5109144</v>
      </c>
    </row>
    <row r="28" ht="15.75" customHeight="1">
      <c r="A28" s="5" t="s">
        <v>9</v>
      </c>
      <c r="B28" s="2">
        <f>MAX(B26:Y26)</f>
        <v>21472362.39</v>
      </c>
      <c r="C28" s="5">
        <f t="shared" ref="C28:C31" si="3">B28/1000000</f>
        <v>21.47236239</v>
      </c>
      <c r="D28" s="5" t="s">
        <v>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f>Z27*30</f>
        <v>1485.327432</v>
      </c>
    </row>
    <row r="29" ht="15.75" customHeight="1">
      <c r="A29" s="5" t="s">
        <v>10</v>
      </c>
      <c r="B29" s="2">
        <f>MIN(B26:Y26)</f>
        <v>1542602.612</v>
      </c>
      <c r="C29" s="5">
        <f t="shared" si="3"/>
        <v>1.542602612</v>
      </c>
      <c r="D29" s="5" t="s">
        <v>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 t="s">
        <v>11</v>
      </c>
      <c r="B30" s="2">
        <f>SUM(B26:Y26)/24</f>
        <v>5133787.222</v>
      </c>
      <c r="C30" s="5">
        <f t="shared" si="3"/>
        <v>5.133787222</v>
      </c>
      <c r="D30" s="5" t="s">
        <v>12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 t="s">
        <v>13</v>
      </c>
      <c r="B31" s="2">
        <f>B28/B30</f>
        <v>4.182557918</v>
      </c>
      <c r="C31" s="5">
        <f t="shared" si="3"/>
        <v>0.000004182557918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" t="s">
        <v>14</v>
      </c>
      <c r="B33" s="2">
        <f>Z26/24</f>
        <v>29007.20698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Y1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6" width="6.38"/>
  </cols>
  <sheetData>
    <row r="1" ht="15.75" customHeight="1">
      <c r="A1" s="1" t="s">
        <v>15</v>
      </c>
      <c r="Z1" s="2"/>
    </row>
    <row r="2" ht="15.75" customHeight="1">
      <c r="A2" s="7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4" t="s">
        <v>7</v>
      </c>
    </row>
    <row r="3" ht="15.75" customHeight="1">
      <c r="A3" s="2">
        <v>1.0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396480.0</v>
      </c>
      <c r="I3" s="2">
        <v>396480.0</v>
      </c>
      <c r="J3" s="2">
        <v>396480.0</v>
      </c>
      <c r="K3" s="2">
        <v>396480.0</v>
      </c>
      <c r="L3" s="2">
        <v>396480.0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13270.1855999999</v>
      </c>
    </row>
    <row r="4" ht="15.75" customHeight="1">
      <c r="A4" s="2">
        <v>2.0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373760.0</v>
      </c>
      <c r="I4" s="2">
        <v>373760.0</v>
      </c>
      <c r="J4" s="2">
        <v>373760.0</v>
      </c>
      <c r="K4" s="2">
        <v>373760.0</v>
      </c>
      <c r="L4" s="2">
        <v>373760.0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12509.7471999999</v>
      </c>
    </row>
    <row r="5" ht="15.75" customHeight="1">
      <c r="A5" s="2">
        <v>3.0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398080.0</v>
      </c>
      <c r="I5" s="2">
        <v>398080.0</v>
      </c>
      <c r="J5" s="2">
        <v>398080.0</v>
      </c>
      <c r="K5" s="2">
        <v>398080.0</v>
      </c>
      <c r="L5" s="2">
        <v>398080.0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13323.7375999999</v>
      </c>
    </row>
    <row r="6" ht="15.75" customHeight="1">
      <c r="A6" s="2">
        <v>4.0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400000.0</v>
      </c>
      <c r="I6" s="2">
        <v>400000.0</v>
      </c>
      <c r="J6" s="2">
        <v>400000.0</v>
      </c>
      <c r="K6" s="2">
        <v>400000.0</v>
      </c>
      <c r="L6" s="2">
        <v>400000.0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13387.9999999999</v>
      </c>
    </row>
    <row r="7" ht="15.75" customHeight="1">
      <c r="A7" s="2">
        <v>5.0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385920.0</v>
      </c>
      <c r="I7" s="2">
        <v>385920.0</v>
      </c>
      <c r="J7" s="2">
        <v>385920.0</v>
      </c>
      <c r="K7" s="2">
        <v>385920.0</v>
      </c>
      <c r="L7" s="2">
        <v>385920.0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12916.7423999999</v>
      </c>
    </row>
    <row r="8" ht="15.75" customHeight="1">
      <c r="A8" s="2">
        <v>6.0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394240.0</v>
      </c>
      <c r="I8" s="2">
        <v>394240.0</v>
      </c>
      <c r="J8" s="2">
        <v>394240.0</v>
      </c>
      <c r="K8" s="2">
        <v>394240.0</v>
      </c>
      <c r="L8" s="2">
        <v>394240.0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13195.2127999999</v>
      </c>
    </row>
    <row r="9" ht="15.75" customHeight="1">
      <c r="A9" s="2">
        <v>7.0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391680.0</v>
      </c>
      <c r="I9" s="2">
        <v>391680.0</v>
      </c>
      <c r="J9" s="2">
        <v>391680.0</v>
      </c>
      <c r="K9" s="2">
        <v>391680.0</v>
      </c>
      <c r="L9" s="2">
        <v>391680.0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13109.5295999999</v>
      </c>
    </row>
    <row r="10" ht="15.75" customHeight="1">
      <c r="A10" s="2">
        <v>8.0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386240.0</v>
      </c>
      <c r="I10" s="2">
        <v>386240.0</v>
      </c>
      <c r="J10" s="2">
        <v>386240.0</v>
      </c>
      <c r="K10" s="2">
        <v>386240.0</v>
      </c>
      <c r="L10" s="2">
        <v>386240.0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12927.4527999999</v>
      </c>
    </row>
    <row r="11" ht="15.75" customHeight="1">
      <c r="A11" s="2">
        <v>9.0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397120.0</v>
      </c>
      <c r="I11" s="2">
        <v>397120.0</v>
      </c>
      <c r="J11" s="2">
        <v>397120.0</v>
      </c>
      <c r="K11" s="2">
        <v>397120.0</v>
      </c>
      <c r="L11" s="2">
        <v>397120.0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13291.6063999999</v>
      </c>
    </row>
    <row r="12" ht="15.75" customHeight="1">
      <c r="A12" s="2">
        <v>10.0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397760.0</v>
      </c>
      <c r="I12" s="2">
        <v>397760.0</v>
      </c>
      <c r="J12" s="2">
        <v>397760.0</v>
      </c>
      <c r="K12" s="2">
        <v>397760.0</v>
      </c>
      <c r="L12" s="2">
        <v>397760.0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13313.0271999999</v>
      </c>
    </row>
    <row r="13" ht="15.75" customHeight="1">
      <c r="A13" s="2">
        <v>11.0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383360.0</v>
      </c>
      <c r="I13" s="2">
        <v>383360.0</v>
      </c>
      <c r="J13" s="2">
        <v>383360.0</v>
      </c>
      <c r="K13" s="2">
        <v>383360.0</v>
      </c>
      <c r="L13" s="2">
        <v>383360.0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12831.0591999999</v>
      </c>
    </row>
    <row r="14" ht="15.75" customHeight="1">
      <c r="A14" s="2">
        <v>12.0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390400.0</v>
      </c>
      <c r="I14" s="2">
        <v>390400.0</v>
      </c>
      <c r="J14" s="2">
        <v>390400.0</v>
      </c>
      <c r="K14" s="2">
        <v>390400.0</v>
      </c>
      <c r="L14" s="2">
        <v>390400.0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13066.6879999999</v>
      </c>
    </row>
    <row r="15" ht="15.75" customHeight="1">
      <c r="A15" s="2">
        <v>13.0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399360.0</v>
      </c>
      <c r="I15" s="2">
        <v>399360.0</v>
      </c>
      <c r="J15" s="2">
        <v>399360.0</v>
      </c>
      <c r="K15" s="2">
        <v>399360.0</v>
      </c>
      <c r="L15" s="2">
        <v>399360.0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13366.5791999999</v>
      </c>
    </row>
    <row r="16" ht="15.75" customHeight="1">
      <c r="A16" s="2">
        <v>14.0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421440.0</v>
      </c>
      <c r="I16" s="2">
        <v>421440.0</v>
      </c>
      <c r="J16" s="2">
        <v>421440.0</v>
      </c>
      <c r="K16" s="2">
        <v>421440.0</v>
      </c>
      <c r="L16" s="2">
        <v>421440.0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14105.5967999999</v>
      </c>
    </row>
    <row r="17" ht="15.75" customHeight="1">
      <c r="A17" s="2">
        <v>15.0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368320.0</v>
      </c>
      <c r="I17" s="2">
        <v>368320.0</v>
      </c>
      <c r="J17" s="2">
        <v>368320.0</v>
      </c>
      <c r="K17" s="2">
        <v>368320.0</v>
      </c>
      <c r="L17" s="2">
        <v>368320.0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12327.6703999999</v>
      </c>
    </row>
    <row r="18" ht="15.75" customHeight="1">
      <c r="A18" s="2">
        <v>16.0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393280.0</v>
      </c>
      <c r="I18" s="2">
        <v>393280.0</v>
      </c>
      <c r="J18" s="2">
        <v>393280.0</v>
      </c>
      <c r="K18" s="2">
        <v>393280.0</v>
      </c>
      <c r="L18" s="2">
        <v>393280.0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13163.0815999999</v>
      </c>
    </row>
    <row r="19" ht="15.75" customHeight="1">
      <c r="A19" s="2">
        <v>17.0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391040.0</v>
      </c>
      <c r="I19" s="2">
        <v>391040.0</v>
      </c>
      <c r="J19" s="2">
        <v>391040.0</v>
      </c>
      <c r="K19" s="2">
        <v>391040.0</v>
      </c>
      <c r="L19" s="2">
        <v>391040.0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13088.1087999999</v>
      </c>
    </row>
    <row r="20" ht="15.75" customHeight="1">
      <c r="A20" s="2">
        <v>18.0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392320.0</v>
      </c>
      <c r="I20" s="2">
        <v>392320.0</v>
      </c>
      <c r="J20" s="2">
        <v>392320.0</v>
      </c>
      <c r="K20" s="2">
        <v>392320.0</v>
      </c>
      <c r="L20" s="2">
        <v>392320.0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13130.9503999999</v>
      </c>
    </row>
    <row r="21" ht="15.75" customHeight="1">
      <c r="A21" s="2">
        <v>19.0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389760.0</v>
      </c>
      <c r="I21" s="2">
        <v>389760.0</v>
      </c>
      <c r="J21" s="2">
        <v>389760.0</v>
      </c>
      <c r="K21" s="2">
        <v>389760.0</v>
      </c>
      <c r="L21" s="2">
        <v>389760.0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13045.2671999999</v>
      </c>
    </row>
    <row r="22" ht="15.75" customHeight="1">
      <c r="A22" s="2">
        <v>20.0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418880.0</v>
      </c>
      <c r="I22" s="2">
        <v>418880.0</v>
      </c>
      <c r="J22" s="2">
        <v>418880.0</v>
      </c>
      <c r="K22" s="2">
        <v>418880.0</v>
      </c>
      <c r="L22" s="2">
        <v>418880.0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14019.9135999999</v>
      </c>
    </row>
    <row r="23" ht="15.75" customHeight="1">
      <c r="A23" s="2"/>
      <c r="B23" s="2">
        <f t="shared" ref="B23:Y23" si="1">SUM(B3:B22)</f>
        <v>0</v>
      </c>
      <c r="C23" s="2">
        <f t="shared" si="1"/>
        <v>0</v>
      </c>
      <c r="D23" s="2">
        <f t="shared" si="1"/>
        <v>0</v>
      </c>
      <c r="E23" s="2">
        <f t="shared" si="1"/>
        <v>0</v>
      </c>
      <c r="F23" s="2">
        <f t="shared" si="1"/>
        <v>0</v>
      </c>
      <c r="G23" s="2">
        <f t="shared" si="1"/>
        <v>0</v>
      </c>
      <c r="H23" s="2">
        <f t="shared" si="1"/>
        <v>7869440</v>
      </c>
      <c r="I23" s="2">
        <f t="shared" si="1"/>
        <v>7869440</v>
      </c>
      <c r="J23" s="2">
        <f t="shared" si="1"/>
        <v>7869440</v>
      </c>
      <c r="K23" s="2">
        <f t="shared" si="1"/>
        <v>7869440</v>
      </c>
      <c r="L23" s="2">
        <f t="shared" si="1"/>
        <v>7869440</v>
      </c>
      <c r="M23" s="2">
        <f t="shared" si="1"/>
        <v>0</v>
      </c>
      <c r="N23" s="2">
        <f t="shared" si="1"/>
        <v>0</v>
      </c>
      <c r="O23" s="2">
        <f t="shared" si="1"/>
        <v>0</v>
      </c>
      <c r="P23" s="2">
        <f t="shared" si="1"/>
        <v>0</v>
      </c>
      <c r="Q23" s="2">
        <f t="shared" si="1"/>
        <v>0</v>
      </c>
      <c r="R23" s="2">
        <f t="shared" si="1"/>
        <v>0</v>
      </c>
      <c r="S23" s="2">
        <f t="shared" si="1"/>
        <v>0</v>
      </c>
      <c r="T23" s="2">
        <f t="shared" si="1"/>
        <v>0</v>
      </c>
      <c r="U23" s="2">
        <f t="shared" si="1"/>
        <v>0</v>
      </c>
      <c r="V23" s="2">
        <f t="shared" si="1"/>
        <v>0</v>
      </c>
      <c r="W23" s="2">
        <f t="shared" si="1"/>
        <v>0</v>
      </c>
      <c r="X23" s="2">
        <f t="shared" si="1"/>
        <v>0</v>
      </c>
      <c r="Y23" s="2">
        <f t="shared" si="1"/>
        <v>0</v>
      </c>
      <c r="Z23" s="2"/>
    </row>
    <row r="24" ht="15.75" customHeight="1">
      <c r="A24" s="1" t="s">
        <v>16</v>
      </c>
      <c r="Z24" s="2"/>
    </row>
    <row r="25" ht="15.75" customHeight="1">
      <c r="A25" s="7" t="s">
        <v>1</v>
      </c>
      <c r="B25" s="2">
        <v>1.0</v>
      </c>
      <c r="C25" s="2">
        <v>2.0</v>
      </c>
      <c r="D25" s="2">
        <v>3.0</v>
      </c>
      <c r="E25" s="2">
        <v>4.0</v>
      </c>
      <c r="F25" s="2">
        <v>5.0</v>
      </c>
      <c r="G25" s="2">
        <v>6.0</v>
      </c>
      <c r="H25" s="2">
        <v>7.0</v>
      </c>
      <c r="I25" s="2">
        <v>8.0</v>
      </c>
      <c r="J25" s="2">
        <v>9.0</v>
      </c>
      <c r="K25" s="2">
        <v>10.0</v>
      </c>
      <c r="L25" s="2">
        <v>11.0</v>
      </c>
      <c r="M25" s="2">
        <v>12.0</v>
      </c>
      <c r="N25" s="2">
        <v>13.0</v>
      </c>
      <c r="O25" s="2">
        <v>14.0</v>
      </c>
      <c r="P25" s="2">
        <v>15.0</v>
      </c>
      <c r="Q25" s="2">
        <v>16.0</v>
      </c>
      <c r="R25" s="2">
        <v>17.0</v>
      </c>
      <c r="S25" s="2">
        <v>18.0</v>
      </c>
      <c r="T25" s="2">
        <v>19.0</v>
      </c>
      <c r="U25" s="2">
        <v>20.0</v>
      </c>
      <c r="V25" s="2">
        <v>21.0</v>
      </c>
      <c r="W25" s="2">
        <v>22.0</v>
      </c>
      <c r="X25" s="2">
        <v>23.0</v>
      </c>
      <c r="Y25" s="2">
        <v>24.0</v>
      </c>
      <c r="Z25" s="4" t="s">
        <v>7</v>
      </c>
    </row>
    <row r="26" ht="15.75" customHeight="1">
      <c r="A26" s="2">
        <v>1.0</v>
      </c>
      <c r="B26" s="2">
        <v>-120506.38</v>
      </c>
      <c r="C26" s="2">
        <v>-110967.39</v>
      </c>
      <c r="D26" s="2">
        <v>-121022.09</v>
      </c>
      <c r="E26" s="2">
        <v>-120370.186</v>
      </c>
      <c r="F26" s="2">
        <v>-115282.998</v>
      </c>
      <c r="G26" s="2">
        <v>-97171.752</v>
      </c>
      <c r="H26" s="2">
        <v>99247.524</v>
      </c>
      <c r="I26" s="2">
        <v>102382.886</v>
      </c>
      <c r="J26" s="2">
        <v>117287.952</v>
      </c>
      <c r="K26" s="2">
        <v>117995.778</v>
      </c>
      <c r="L26" s="2">
        <v>125335.938</v>
      </c>
      <c r="M26" s="2">
        <v>-131449.288</v>
      </c>
      <c r="N26" s="2">
        <v>-107425.02</v>
      </c>
      <c r="O26" s="2">
        <v>-102662.002</v>
      </c>
      <c r="P26" s="2">
        <v>-126433.556</v>
      </c>
      <c r="Q26" s="2">
        <v>-87480.604</v>
      </c>
      <c r="R26" s="2">
        <v>-59839.738</v>
      </c>
      <c r="S26" s="2">
        <v>-41068.378</v>
      </c>
      <c r="T26" s="2">
        <v>-28874.408</v>
      </c>
      <c r="U26" s="2">
        <v>-21327.388</v>
      </c>
      <c r="V26" s="2">
        <v>-19767.936</v>
      </c>
      <c r="W26" s="2">
        <v>-11475.154</v>
      </c>
      <c r="X26" s="2">
        <v>-4564.23800000001</v>
      </c>
      <c r="Y26" s="2">
        <v>-2228.698</v>
      </c>
      <c r="Z26" s="2">
        <v>-4037.40056134</v>
      </c>
    </row>
    <row r="27" ht="15.75" customHeight="1">
      <c r="A27" s="2">
        <v>2.0</v>
      </c>
      <c r="B27" s="2">
        <v>-122038.29</v>
      </c>
      <c r="C27" s="2">
        <v>-112354.99</v>
      </c>
      <c r="D27" s="2">
        <v>-122266.98</v>
      </c>
      <c r="E27" s="2">
        <v>-122985.33</v>
      </c>
      <c r="F27" s="2">
        <v>-114729.486</v>
      </c>
      <c r="G27" s="2">
        <v>-87055.676</v>
      </c>
      <c r="H27" s="2">
        <v>82173.3</v>
      </c>
      <c r="I27" s="2">
        <v>87060.924</v>
      </c>
      <c r="J27" s="2">
        <v>109784.294</v>
      </c>
      <c r="K27" s="2">
        <v>113900.762</v>
      </c>
      <c r="L27" s="2">
        <v>120977.0</v>
      </c>
      <c r="M27" s="2">
        <v>-118681.884</v>
      </c>
      <c r="N27" s="2">
        <v>-94811.2780000001</v>
      </c>
      <c r="O27" s="2">
        <v>-85983.854</v>
      </c>
      <c r="P27" s="2">
        <v>-109753.384</v>
      </c>
      <c r="Q27" s="2">
        <v>-74300.8940000001</v>
      </c>
      <c r="R27" s="2">
        <v>-49166.59</v>
      </c>
      <c r="S27" s="2">
        <v>-31263.334</v>
      </c>
      <c r="T27" s="2">
        <v>-21008.514</v>
      </c>
      <c r="U27" s="2">
        <v>-13648.86</v>
      </c>
      <c r="V27" s="2">
        <v>-16844.42</v>
      </c>
      <c r="W27" s="2">
        <v>-10641.898</v>
      </c>
      <c r="X27" s="2">
        <v>-5818.71200000001</v>
      </c>
      <c r="Y27" s="2">
        <v>-2893.754</v>
      </c>
      <c r="Z27" s="2">
        <v>-3504.24881556</v>
      </c>
    </row>
    <row r="28" ht="15.75" customHeight="1">
      <c r="A28" s="2">
        <v>3.0</v>
      </c>
      <c r="B28" s="2">
        <v>-121506.58</v>
      </c>
      <c r="C28" s="2">
        <v>-106737.21</v>
      </c>
      <c r="D28" s="2">
        <v>-110012.56</v>
      </c>
      <c r="E28" s="2">
        <v>-117272.06</v>
      </c>
      <c r="F28" s="2">
        <v>-107769.25</v>
      </c>
      <c r="G28" s="2">
        <v>-89175.18</v>
      </c>
      <c r="H28" s="2">
        <v>96199.832</v>
      </c>
      <c r="I28" s="2">
        <v>98939.132</v>
      </c>
      <c r="J28" s="2">
        <v>132207.3</v>
      </c>
      <c r="K28" s="2">
        <v>127669.414</v>
      </c>
      <c r="L28" s="2">
        <v>128378.124</v>
      </c>
      <c r="M28" s="2">
        <v>-125730.988</v>
      </c>
      <c r="N28" s="2">
        <v>-106491.522</v>
      </c>
      <c r="O28" s="2">
        <v>-102522.484</v>
      </c>
      <c r="P28" s="2">
        <v>-126898.018</v>
      </c>
      <c r="Q28" s="2">
        <v>-82598.4280000001</v>
      </c>
      <c r="R28" s="2">
        <v>-53605.942</v>
      </c>
      <c r="S28" s="2">
        <v>-35569.16</v>
      </c>
      <c r="T28" s="2">
        <v>-26264.516</v>
      </c>
      <c r="U28" s="2">
        <v>-18307.434</v>
      </c>
      <c r="V28" s="2">
        <v>-14121.05</v>
      </c>
      <c r="W28" s="2">
        <v>-7043.98600000001</v>
      </c>
      <c r="X28" s="2">
        <v>-4154.614</v>
      </c>
      <c r="Y28" s="2">
        <v>-1457.274</v>
      </c>
      <c r="Z28" s="2">
        <v>-3496.97028316</v>
      </c>
    </row>
    <row r="29" ht="15.75" customHeight="1">
      <c r="A29" s="2">
        <v>4.0</v>
      </c>
      <c r="B29" s="2">
        <v>-112185.5</v>
      </c>
      <c r="C29" s="2">
        <v>-103876.27</v>
      </c>
      <c r="D29" s="2">
        <v>-113522.61</v>
      </c>
      <c r="E29" s="2">
        <v>-118708.712</v>
      </c>
      <c r="F29" s="2">
        <v>-109794.426</v>
      </c>
      <c r="G29" s="2">
        <v>-84859.504</v>
      </c>
      <c r="H29" s="2">
        <v>110488.322</v>
      </c>
      <c r="I29" s="2">
        <v>103929.24</v>
      </c>
      <c r="J29" s="2">
        <v>124980.626</v>
      </c>
      <c r="K29" s="2">
        <v>130333.31</v>
      </c>
      <c r="L29" s="2">
        <v>136859.058</v>
      </c>
      <c r="M29" s="2">
        <v>-122499.23</v>
      </c>
      <c r="N29" s="2">
        <v>-101160.65</v>
      </c>
      <c r="O29" s="2">
        <v>-92453.23</v>
      </c>
      <c r="P29" s="2">
        <v>-120192.684</v>
      </c>
      <c r="Q29" s="2">
        <v>-81574.756</v>
      </c>
      <c r="R29" s="2">
        <v>-57560.53</v>
      </c>
      <c r="S29" s="2">
        <v>-39841.764</v>
      </c>
      <c r="T29" s="2">
        <v>-30352.83</v>
      </c>
      <c r="U29" s="2">
        <v>-23928.914</v>
      </c>
      <c r="V29" s="2">
        <v>-19210.824</v>
      </c>
      <c r="W29" s="2">
        <v>-10694.206</v>
      </c>
      <c r="X29" s="2">
        <v>-5321.22600000001</v>
      </c>
      <c r="Y29" s="2">
        <v>-1937.13</v>
      </c>
      <c r="Z29" s="2">
        <v>-3319.65681322</v>
      </c>
    </row>
    <row r="30" ht="15.75" customHeight="1">
      <c r="A30" s="2">
        <v>5.0</v>
      </c>
      <c r="B30" s="2">
        <v>-113012.99</v>
      </c>
      <c r="C30" s="2">
        <v>-101456.99</v>
      </c>
      <c r="D30" s="2">
        <v>-109223.08</v>
      </c>
      <c r="E30" s="2">
        <v>-115456.056</v>
      </c>
      <c r="F30" s="2">
        <v>-108777.39</v>
      </c>
      <c r="G30" s="2">
        <v>-81464.354</v>
      </c>
      <c r="H30" s="2">
        <v>91347.28</v>
      </c>
      <c r="I30" s="2">
        <v>98303.576</v>
      </c>
      <c r="J30" s="2">
        <v>123820.344</v>
      </c>
      <c r="K30" s="2">
        <v>118808.176</v>
      </c>
      <c r="L30" s="2">
        <v>123493.24</v>
      </c>
      <c r="M30" s="2">
        <v>-124377.724</v>
      </c>
      <c r="N30" s="2">
        <v>-108715.556</v>
      </c>
      <c r="O30" s="2">
        <v>-94577.2360000001</v>
      </c>
      <c r="P30" s="2">
        <v>-115590.408</v>
      </c>
      <c r="Q30" s="2">
        <v>-76967.694</v>
      </c>
      <c r="R30" s="2">
        <v>-50393.326</v>
      </c>
      <c r="S30" s="2">
        <v>-32222.936</v>
      </c>
      <c r="T30" s="2">
        <v>-25021.862</v>
      </c>
      <c r="U30" s="2">
        <v>-16204.104</v>
      </c>
      <c r="V30" s="2">
        <v>-16587.814</v>
      </c>
      <c r="W30" s="2">
        <v>-9697.71</v>
      </c>
      <c r="X30" s="2">
        <v>-5744.094</v>
      </c>
      <c r="Y30" s="2">
        <v>-2427.874</v>
      </c>
      <c r="Z30" s="2">
        <v>-3376.1272204</v>
      </c>
    </row>
    <row r="31" ht="15.75" customHeight="1">
      <c r="A31" s="2">
        <v>6.0</v>
      </c>
      <c r="B31" s="2">
        <v>-115829.3</v>
      </c>
      <c r="C31" s="2">
        <v>-110186.61</v>
      </c>
      <c r="D31" s="2">
        <v>-123136.5</v>
      </c>
      <c r="E31" s="2">
        <v>-124297.502</v>
      </c>
      <c r="F31" s="2">
        <v>-115155.824</v>
      </c>
      <c r="G31" s="2">
        <v>-92426.462</v>
      </c>
      <c r="H31" s="2">
        <v>94852.632</v>
      </c>
      <c r="I31" s="2">
        <v>110889.504</v>
      </c>
      <c r="J31" s="2">
        <v>129337.306</v>
      </c>
      <c r="K31" s="2">
        <v>113683.268</v>
      </c>
      <c r="L31" s="2">
        <v>117303.762</v>
      </c>
      <c r="M31" s="2">
        <v>-131277.796</v>
      </c>
      <c r="N31" s="2">
        <v>-104658.892</v>
      </c>
      <c r="O31" s="2">
        <v>-95121.8220000001</v>
      </c>
      <c r="P31" s="2">
        <v>-115208.482</v>
      </c>
      <c r="Q31" s="2">
        <v>-71393.228</v>
      </c>
      <c r="R31" s="2">
        <v>-50300.048</v>
      </c>
      <c r="S31" s="2">
        <v>-31125.536</v>
      </c>
      <c r="T31" s="2">
        <v>-21429.292</v>
      </c>
      <c r="U31" s="2">
        <v>-15235.222</v>
      </c>
      <c r="V31" s="2">
        <v>-14707.82</v>
      </c>
      <c r="W31" s="2">
        <v>-8912.57999999999</v>
      </c>
      <c r="X31" s="2">
        <v>-4428.38200000001</v>
      </c>
      <c r="Y31" s="2">
        <v>-1323.096</v>
      </c>
      <c r="Z31" s="2">
        <v>-3415.94048164</v>
      </c>
    </row>
    <row r="32" ht="15.75" customHeight="1">
      <c r="A32" s="2">
        <v>7.0</v>
      </c>
      <c r="B32" s="2">
        <v>-108359.33</v>
      </c>
      <c r="C32" s="2">
        <v>-99337.8700000001</v>
      </c>
      <c r="D32" s="2">
        <v>-109128.48</v>
      </c>
      <c r="E32" s="2">
        <v>-109797.392</v>
      </c>
      <c r="F32" s="2">
        <v>-102939.142</v>
      </c>
      <c r="G32" s="2">
        <v>-83379.5</v>
      </c>
      <c r="H32" s="2">
        <v>96032.5019999999</v>
      </c>
      <c r="I32" s="2">
        <v>102458.184</v>
      </c>
      <c r="J32" s="2">
        <v>133184.804</v>
      </c>
      <c r="K32" s="2">
        <v>117747.132</v>
      </c>
      <c r="L32" s="2">
        <v>126692.518</v>
      </c>
      <c r="M32" s="2">
        <v>-114708.3</v>
      </c>
      <c r="N32" s="2">
        <v>-97904.432</v>
      </c>
      <c r="O32" s="2">
        <v>-91784.6100000001</v>
      </c>
      <c r="P32" s="2">
        <v>-110588.382</v>
      </c>
      <c r="Q32" s="2">
        <v>-73065.058</v>
      </c>
      <c r="R32" s="2">
        <v>-52327.228</v>
      </c>
      <c r="S32" s="2">
        <v>-35835.766</v>
      </c>
      <c r="T32" s="2">
        <v>-25899.912</v>
      </c>
      <c r="U32" s="2">
        <v>-17059.424</v>
      </c>
      <c r="V32" s="2">
        <v>-13728.138</v>
      </c>
      <c r="W32" s="2">
        <v>-6488.63600000001</v>
      </c>
      <c r="X32" s="2">
        <v>-3905.742</v>
      </c>
      <c r="Y32" s="2">
        <v>-2115.324</v>
      </c>
      <c r="Z32" s="2">
        <v>-2968.56878012</v>
      </c>
    </row>
    <row r="33" ht="15.75" customHeight="1">
      <c r="A33" s="2">
        <v>8.0</v>
      </c>
      <c r="B33" s="2">
        <v>-121906.66</v>
      </c>
      <c r="C33" s="2">
        <v>-112020.51</v>
      </c>
      <c r="D33" s="2">
        <v>-118808.41</v>
      </c>
      <c r="E33" s="2">
        <v>-123868.562</v>
      </c>
      <c r="F33" s="2">
        <v>-117062.202</v>
      </c>
      <c r="G33" s="2">
        <v>-87323.442</v>
      </c>
      <c r="H33" s="2">
        <v>83348.9639999999</v>
      </c>
      <c r="I33" s="2">
        <v>84998.31</v>
      </c>
      <c r="J33" s="2">
        <v>105118.454</v>
      </c>
      <c r="K33" s="2">
        <v>101479.41</v>
      </c>
      <c r="L33" s="2">
        <v>116000.444</v>
      </c>
      <c r="M33" s="2">
        <v>-114560.454</v>
      </c>
      <c r="N33" s="2">
        <v>-91215.8860000001</v>
      </c>
      <c r="O33" s="2">
        <v>-82702.8340000001</v>
      </c>
      <c r="P33" s="2">
        <v>-107305.262</v>
      </c>
      <c r="Q33" s="2">
        <v>-67936.702</v>
      </c>
      <c r="R33" s="2">
        <v>-47131.91</v>
      </c>
      <c r="S33" s="2">
        <v>-31269.938</v>
      </c>
      <c r="T33" s="2">
        <v>-21839.452</v>
      </c>
      <c r="U33" s="2">
        <v>-16476.252</v>
      </c>
      <c r="V33" s="2">
        <v>-13168.804</v>
      </c>
      <c r="W33" s="2">
        <v>-6985.88</v>
      </c>
      <c r="X33" s="2">
        <v>-4524.80600000001</v>
      </c>
      <c r="Y33" s="2">
        <v>-1806.35</v>
      </c>
      <c r="Z33" s="2">
        <v>-3508.50834866</v>
      </c>
    </row>
    <row r="34" ht="15.75" customHeight="1">
      <c r="A34" s="2">
        <v>9.0</v>
      </c>
      <c r="B34" s="2">
        <v>-116602.23</v>
      </c>
      <c r="C34" s="2">
        <v>-108589.31</v>
      </c>
      <c r="D34" s="2">
        <v>-116461.32</v>
      </c>
      <c r="E34" s="2">
        <v>-116662.028</v>
      </c>
      <c r="F34" s="2">
        <v>-105368.428</v>
      </c>
      <c r="G34" s="2">
        <v>-88097.474</v>
      </c>
      <c r="H34" s="2">
        <v>94630.464</v>
      </c>
      <c r="I34" s="2">
        <v>114213.854</v>
      </c>
      <c r="J34" s="2">
        <v>130705.854</v>
      </c>
      <c r="K34" s="2">
        <v>123189.438</v>
      </c>
      <c r="L34" s="2">
        <v>130727.294</v>
      </c>
      <c r="M34" s="2">
        <v>-127172.246</v>
      </c>
      <c r="N34" s="2">
        <v>-106260.098</v>
      </c>
      <c r="O34" s="2">
        <v>-100856.808</v>
      </c>
      <c r="P34" s="2">
        <v>-128117.692</v>
      </c>
      <c r="Q34" s="2">
        <v>-82457.07</v>
      </c>
      <c r="R34" s="2">
        <v>-56021.832</v>
      </c>
      <c r="S34" s="2">
        <v>-38794.448</v>
      </c>
      <c r="T34" s="2">
        <v>-27780.246</v>
      </c>
      <c r="U34" s="2">
        <v>-18660.13</v>
      </c>
      <c r="V34" s="2">
        <v>-17818.416</v>
      </c>
      <c r="W34" s="2">
        <v>-9243.24800000001</v>
      </c>
      <c r="X34" s="2">
        <v>-5950.7</v>
      </c>
      <c r="Y34" s="2">
        <v>-2440.34399999999</v>
      </c>
      <c r="Z34" s="2">
        <v>-3504.6260631</v>
      </c>
    </row>
    <row r="35" ht="15.75" customHeight="1">
      <c r="A35" s="2">
        <v>10.0</v>
      </c>
      <c r="B35" s="2">
        <v>-115980.19</v>
      </c>
      <c r="C35" s="2">
        <v>-105833.57</v>
      </c>
      <c r="D35" s="2">
        <v>-113869.51</v>
      </c>
      <c r="E35" s="2">
        <v>-119519.466</v>
      </c>
      <c r="F35" s="2">
        <v>-108742.09</v>
      </c>
      <c r="G35" s="2">
        <v>-91745.762</v>
      </c>
      <c r="H35" s="2">
        <v>100650.208</v>
      </c>
      <c r="I35" s="2">
        <v>107601.178</v>
      </c>
      <c r="J35" s="2">
        <v>128521.574</v>
      </c>
      <c r="K35" s="2">
        <v>110989.274</v>
      </c>
      <c r="L35" s="2">
        <v>121220.732</v>
      </c>
      <c r="M35" s="2">
        <v>-124727.014</v>
      </c>
      <c r="N35" s="2">
        <v>-99709.7220000001</v>
      </c>
      <c r="O35" s="2">
        <v>-99078.1000000001</v>
      </c>
      <c r="P35" s="2">
        <v>-123540.424</v>
      </c>
      <c r="Q35" s="2">
        <v>-87619.4320000001</v>
      </c>
      <c r="R35" s="2">
        <v>-61151.302</v>
      </c>
      <c r="S35" s="2">
        <v>-38842.392</v>
      </c>
      <c r="T35" s="2">
        <v>-30665.974</v>
      </c>
      <c r="U35" s="2">
        <v>-18472.732</v>
      </c>
      <c r="V35" s="2">
        <v>-20152.932</v>
      </c>
      <c r="W35" s="2">
        <v>-11201.55</v>
      </c>
      <c r="X35" s="2">
        <v>-5909.24800000001</v>
      </c>
      <c r="Y35" s="2">
        <v>-2425.518</v>
      </c>
      <c r="Z35" s="2">
        <v>-3723.03819772</v>
      </c>
    </row>
    <row r="36" ht="15.75" customHeight="1">
      <c r="A36" s="2">
        <v>11.0</v>
      </c>
      <c r="B36" s="2">
        <v>-109695.09</v>
      </c>
      <c r="C36" s="2">
        <v>-103430.21</v>
      </c>
      <c r="D36" s="2">
        <v>-113522.2</v>
      </c>
      <c r="E36" s="2">
        <v>-113573.846</v>
      </c>
      <c r="F36" s="2">
        <v>-104146.902</v>
      </c>
      <c r="G36" s="2">
        <v>-82411.664</v>
      </c>
      <c r="H36" s="2">
        <v>94045.6039999999</v>
      </c>
      <c r="I36" s="2">
        <v>102916.508</v>
      </c>
      <c r="J36" s="2">
        <v>121749.22</v>
      </c>
      <c r="K36" s="2">
        <v>117722.556</v>
      </c>
      <c r="L36" s="2">
        <v>122385.064</v>
      </c>
      <c r="M36" s="2">
        <v>-125526.032</v>
      </c>
      <c r="N36" s="2">
        <v>-101023.076</v>
      </c>
      <c r="O36" s="2">
        <v>-94421.1760000001</v>
      </c>
      <c r="P36" s="2">
        <v>-119234.378</v>
      </c>
      <c r="Q36" s="2">
        <v>-79744.612</v>
      </c>
      <c r="R36" s="2">
        <v>-53377.092</v>
      </c>
      <c r="S36" s="2">
        <v>-36391.0060000001</v>
      </c>
      <c r="T36" s="2">
        <v>-27244.442</v>
      </c>
      <c r="U36" s="2">
        <v>-15470.394</v>
      </c>
      <c r="V36" s="2">
        <v>-13271.7</v>
      </c>
      <c r="W36" s="2">
        <v>-10332.598</v>
      </c>
      <c r="X36" s="2">
        <v>-5433.042</v>
      </c>
      <c r="Y36" s="2">
        <v>-2289.336</v>
      </c>
      <c r="Z36" s="2">
        <v>-3406.104766</v>
      </c>
    </row>
    <row r="37" ht="15.75" customHeight="1">
      <c r="A37" s="2">
        <v>12.0</v>
      </c>
      <c r="B37" s="2">
        <v>-114859.29</v>
      </c>
      <c r="C37" s="2">
        <v>-105596.23</v>
      </c>
      <c r="D37" s="2">
        <v>-114946.43</v>
      </c>
      <c r="E37" s="2">
        <v>-121270.514</v>
      </c>
      <c r="F37" s="2">
        <v>-115931.382</v>
      </c>
      <c r="G37" s="2">
        <v>-88912.286</v>
      </c>
      <c r="H37" s="2">
        <v>96720.7939999999</v>
      </c>
      <c r="I37" s="2">
        <v>103542.464</v>
      </c>
      <c r="J37" s="2">
        <v>124289.66</v>
      </c>
      <c r="K37" s="2">
        <v>126643.906</v>
      </c>
      <c r="L37" s="2">
        <v>130058.406</v>
      </c>
      <c r="M37" s="2">
        <v>-118407.104</v>
      </c>
      <c r="N37" s="2">
        <v>-97433.4780000001</v>
      </c>
      <c r="O37" s="2">
        <v>-96927.84</v>
      </c>
      <c r="P37" s="2">
        <v>-119936.1</v>
      </c>
      <c r="Q37" s="2">
        <v>-82248.234</v>
      </c>
      <c r="R37" s="2">
        <v>-60198.324</v>
      </c>
      <c r="S37" s="2">
        <v>-39016.404</v>
      </c>
      <c r="T37" s="2">
        <v>-31611.11</v>
      </c>
      <c r="U37" s="2">
        <v>-22958.28</v>
      </c>
      <c r="V37" s="2">
        <v>-22452.174</v>
      </c>
      <c r="W37" s="2">
        <v>-14205.024</v>
      </c>
      <c r="X37" s="2">
        <v>-8070.62600000001</v>
      </c>
      <c r="Y37" s="2">
        <v>-3994.208</v>
      </c>
      <c r="Z37" s="2">
        <v>-3555.82089974</v>
      </c>
    </row>
    <row r="38" ht="15.75" customHeight="1">
      <c r="A38" s="2">
        <v>13.0</v>
      </c>
      <c r="B38" s="2">
        <v>-111855.33</v>
      </c>
      <c r="C38" s="2">
        <v>-106678.53</v>
      </c>
      <c r="D38" s="2">
        <v>-117414.14</v>
      </c>
      <c r="E38" s="2">
        <v>-118337.254</v>
      </c>
      <c r="F38" s="2">
        <v>-107023.698</v>
      </c>
      <c r="G38" s="2">
        <v>-92681.586</v>
      </c>
      <c r="H38" s="2">
        <v>98590.448</v>
      </c>
      <c r="I38" s="2">
        <v>104672.99</v>
      </c>
      <c r="J38" s="2">
        <v>128196.268</v>
      </c>
      <c r="K38" s="2">
        <v>118856.77</v>
      </c>
      <c r="L38" s="2">
        <v>130654.744</v>
      </c>
      <c r="M38" s="2">
        <v>-123575.756</v>
      </c>
      <c r="N38" s="2">
        <v>-102547.306</v>
      </c>
      <c r="O38" s="2">
        <v>-96880.1940000001</v>
      </c>
      <c r="P38" s="2">
        <v>-117315.648</v>
      </c>
      <c r="Q38" s="2">
        <v>-80310.976</v>
      </c>
      <c r="R38" s="2">
        <v>-55313.744</v>
      </c>
      <c r="S38" s="2">
        <v>-35976.146</v>
      </c>
      <c r="T38" s="2">
        <v>-28847.096</v>
      </c>
      <c r="U38" s="2">
        <v>-23055.332</v>
      </c>
      <c r="V38" s="2">
        <v>-18753.776</v>
      </c>
      <c r="W38" s="2">
        <v>-10170.914</v>
      </c>
      <c r="X38" s="2">
        <v>-5739.21400000001</v>
      </c>
      <c r="Y38" s="2">
        <v>-2814.776</v>
      </c>
      <c r="Z38" s="2">
        <v>-3461.90149998</v>
      </c>
    </row>
    <row r="39" ht="15.75" customHeight="1">
      <c r="A39" s="2">
        <v>14.0</v>
      </c>
      <c r="B39" s="2">
        <v>-114687.54</v>
      </c>
      <c r="C39" s="2">
        <v>-107354.86</v>
      </c>
      <c r="D39" s="2">
        <v>-116736.22</v>
      </c>
      <c r="E39" s="2">
        <v>-118712.37</v>
      </c>
      <c r="F39" s="2">
        <v>-102000.586</v>
      </c>
      <c r="G39" s="2">
        <v>-83293.886</v>
      </c>
      <c r="H39" s="2">
        <v>107504.922</v>
      </c>
      <c r="I39" s="2">
        <v>122690.954</v>
      </c>
      <c r="J39" s="2">
        <v>139210.814</v>
      </c>
      <c r="K39" s="2">
        <v>132016.248</v>
      </c>
      <c r="L39" s="2">
        <v>137905.028</v>
      </c>
      <c r="M39" s="2">
        <v>-128340.936</v>
      </c>
      <c r="N39" s="2">
        <v>-104966.782</v>
      </c>
      <c r="O39" s="2">
        <v>-98388.8380000001</v>
      </c>
      <c r="P39" s="2">
        <v>-123046.266</v>
      </c>
      <c r="Q39" s="2">
        <v>-86116.814</v>
      </c>
      <c r="R39" s="2">
        <v>-56896.728</v>
      </c>
      <c r="S39" s="2">
        <v>-37929.548</v>
      </c>
      <c r="T39" s="2">
        <v>-27896.012</v>
      </c>
      <c r="U39" s="2">
        <v>-20762.81</v>
      </c>
      <c r="V39" s="2">
        <v>-18128.418</v>
      </c>
      <c r="W39" s="2">
        <v>-10872.316</v>
      </c>
      <c r="X39" s="2">
        <v>-4208.30800000001</v>
      </c>
      <c r="Y39" s="2">
        <v>-1675.208</v>
      </c>
      <c r="Z39" s="2">
        <v>-3164.9472457</v>
      </c>
    </row>
    <row r="40" ht="15.75" customHeight="1">
      <c r="A40" s="2">
        <v>15.0</v>
      </c>
      <c r="B40" s="2">
        <v>-112737.21</v>
      </c>
      <c r="C40" s="2">
        <v>-102978.4</v>
      </c>
      <c r="D40" s="2">
        <v>-111358.56</v>
      </c>
      <c r="E40" s="2">
        <v>-108084.366</v>
      </c>
      <c r="F40" s="2">
        <v>-103478.7</v>
      </c>
      <c r="G40" s="2">
        <v>-84084.472</v>
      </c>
      <c r="H40" s="2">
        <v>92194.812</v>
      </c>
      <c r="I40" s="2">
        <v>93595.09</v>
      </c>
      <c r="J40" s="2">
        <v>113526.468</v>
      </c>
      <c r="K40" s="2">
        <v>110908.66</v>
      </c>
      <c r="L40" s="2">
        <v>113960.84</v>
      </c>
      <c r="M40" s="2">
        <v>-113658.046</v>
      </c>
      <c r="N40" s="2">
        <v>-94895.61</v>
      </c>
      <c r="O40" s="2">
        <v>-87361.75</v>
      </c>
      <c r="P40" s="2">
        <v>-104775.644</v>
      </c>
      <c r="Q40" s="2">
        <v>-73008.36</v>
      </c>
      <c r="R40" s="2">
        <v>-51112.79</v>
      </c>
      <c r="S40" s="2">
        <v>-31922.786</v>
      </c>
      <c r="T40" s="2">
        <v>-26662.604</v>
      </c>
      <c r="U40" s="2">
        <v>-18017.778</v>
      </c>
      <c r="V40" s="2">
        <v>-19392.94</v>
      </c>
      <c r="W40" s="2">
        <v>-11393.944</v>
      </c>
      <c r="X40" s="2">
        <v>-5786.84600000001</v>
      </c>
      <c r="Y40" s="2">
        <v>-2350.966</v>
      </c>
      <c r="Z40" s="2">
        <v>-3288.8469904</v>
      </c>
    </row>
    <row r="41" ht="15.75" customHeight="1">
      <c r="A41" s="2">
        <v>16.0</v>
      </c>
      <c r="B41" s="2">
        <v>-111576.3</v>
      </c>
      <c r="C41" s="2">
        <v>-98882.4400000001</v>
      </c>
      <c r="D41" s="2">
        <v>-109553.37</v>
      </c>
      <c r="E41" s="2">
        <v>-112362.31</v>
      </c>
      <c r="F41" s="2">
        <v>-104201.58</v>
      </c>
      <c r="G41" s="2">
        <v>-86762.986</v>
      </c>
      <c r="H41" s="2">
        <v>90196.788</v>
      </c>
      <c r="I41" s="2">
        <v>102897.212</v>
      </c>
      <c r="J41" s="2">
        <v>121548.104</v>
      </c>
      <c r="K41" s="2">
        <v>118350.542</v>
      </c>
      <c r="L41" s="2">
        <v>124625.64</v>
      </c>
      <c r="M41" s="2">
        <v>-125695.722</v>
      </c>
      <c r="N41" s="2">
        <v>-94253.6840000001</v>
      </c>
      <c r="O41" s="2">
        <v>-88609.57</v>
      </c>
      <c r="P41" s="2">
        <v>-115378.028</v>
      </c>
      <c r="Q41" s="2">
        <v>-75659.8140000001</v>
      </c>
      <c r="R41" s="2">
        <v>-50692.084</v>
      </c>
      <c r="S41" s="2">
        <v>-35084.574</v>
      </c>
      <c r="T41" s="2">
        <v>-28137.65</v>
      </c>
      <c r="U41" s="2">
        <v>-20156.166</v>
      </c>
      <c r="V41" s="2">
        <v>-18018.146</v>
      </c>
      <c r="W41" s="2">
        <v>-12002.616</v>
      </c>
      <c r="X41" s="2">
        <v>-6699.00400000001</v>
      </c>
      <c r="Y41" s="2">
        <v>-3033.91</v>
      </c>
      <c r="Z41" s="2">
        <v>-3277.29889182</v>
      </c>
    </row>
    <row r="42" ht="15.75" customHeight="1">
      <c r="A42" s="2">
        <v>17.0</v>
      </c>
      <c r="B42" s="2">
        <v>-118868.4</v>
      </c>
      <c r="C42" s="2">
        <v>-105743.09</v>
      </c>
      <c r="D42" s="2">
        <v>-121189.74</v>
      </c>
      <c r="E42" s="2">
        <v>-121138.242</v>
      </c>
      <c r="F42" s="2">
        <v>-108591.2</v>
      </c>
      <c r="G42" s="2">
        <v>-84002.276</v>
      </c>
      <c r="H42" s="2">
        <v>96209.66</v>
      </c>
      <c r="I42" s="2">
        <v>100397.272</v>
      </c>
      <c r="J42" s="2">
        <v>121658.492</v>
      </c>
      <c r="K42" s="2">
        <v>116643.67</v>
      </c>
      <c r="L42" s="2">
        <v>122387.44</v>
      </c>
      <c r="M42" s="2">
        <v>-120393.638</v>
      </c>
      <c r="N42" s="2">
        <v>-100229.976</v>
      </c>
      <c r="O42" s="2">
        <v>-93334.904</v>
      </c>
      <c r="P42" s="2">
        <v>-112500.6</v>
      </c>
      <c r="Q42" s="2">
        <v>-74425.438</v>
      </c>
      <c r="R42" s="2">
        <v>-49723.912</v>
      </c>
      <c r="S42" s="2">
        <v>-37553.16</v>
      </c>
      <c r="T42" s="2">
        <v>-24953.506</v>
      </c>
      <c r="U42" s="2">
        <v>-15758.286</v>
      </c>
      <c r="V42" s="2">
        <v>-16066.212</v>
      </c>
      <c r="W42" s="2">
        <v>-8831.12000000001</v>
      </c>
      <c r="X42" s="2">
        <v>-3603.37600000001</v>
      </c>
      <c r="Y42" s="2">
        <v>-2087.018</v>
      </c>
      <c r="Z42" s="2">
        <v>-3363.42746378</v>
      </c>
    </row>
    <row r="43" ht="15.75" customHeight="1">
      <c r="A43" s="2">
        <v>18.0</v>
      </c>
      <c r="B43" s="2">
        <v>-119918.22</v>
      </c>
      <c r="C43" s="2">
        <v>-112069.81</v>
      </c>
      <c r="D43" s="2">
        <v>-123900.67</v>
      </c>
      <c r="E43" s="2">
        <v>-127101.87</v>
      </c>
      <c r="F43" s="2">
        <v>-119937.6</v>
      </c>
      <c r="G43" s="2">
        <v>-97862.1780000001</v>
      </c>
      <c r="H43" s="2">
        <v>92828.704</v>
      </c>
      <c r="I43" s="2">
        <v>101220.488</v>
      </c>
      <c r="J43" s="2">
        <v>121779.292</v>
      </c>
      <c r="K43" s="2">
        <v>113165.648</v>
      </c>
      <c r="L43" s="2">
        <v>121655.434</v>
      </c>
      <c r="M43" s="2">
        <v>-123152.156</v>
      </c>
      <c r="N43" s="2">
        <v>-103593.474</v>
      </c>
      <c r="O43" s="2">
        <v>-89636.186</v>
      </c>
      <c r="P43" s="2">
        <v>-110636.904</v>
      </c>
      <c r="Q43" s="2">
        <v>-72358.078</v>
      </c>
      <c r="R43" s="2">
        <v>-52374.004</v>
      </c>
      <c r="S43" s="2">
        <v>-35796.242</v>
      </c>
      <c r="T43" s="2">
        <v>-23106.578</v>
      </c>
      <c r="U43" s="2">
        <v>-14806.508</v>
      </c>
      <c r="V43" s="2">
        <v>-14587.016</v>
      </c>
      <c r="W43" s="2">
        <v>-8200.39200000001</v>
      </c>
      <c r="X43" s="2">
        <v>-3965.646</v>
      </c>
      <c r="Y43" s="2">
        <v>-2293.438</v>
      </c>
      <c r="Z43" s="2">
        <v>-3515.32060744</v>
      </c>
    </row>
    <row r="44" ht="15.75" customHeight="1">
      <c r="A44" s="2">
        <v>19.0</v>
      </c>
      <c r="B44" s="2">
        <v>-112861.89</v>
      </c>
      <c r="C44" s="2">
        <v>-106409.3</v>
      </c>
      <c r="D44" s="2">
        <v>-117686.31</v>
      </c>
      <c r="E44" s="2">
        <v>-119304.218</v>
      </c>
      <c r="F44" s="2">
        <v>-117706.008</v>
      </c>
      <c r="G44" s="2">
        <v>-96088.6780000001</v>
      </c>
      <c r="H44" s="2">
        <v>94514.978</v>
      </c>
      <c r="I44" s="2">
        <v>102138.45</v>
      </c>
      <c r="J44" s="2">
        <v>117483.962</v>
      </c>
      <c r="K44" s="2">
        <v>115191.512</v>
      </c>
      <c r="L44" s="2">
        <v>123431.648</v>
      </c>
      <c r="M44" s="2">
        <v>-124796.45</v>
      </c>
      <c r="N44" s="2">
        <v>-101933.538</v>
      </c>
      <c r="O44" s="2">
        <v>-96081.4580000001</v>
      </c>
      <c r="P44" s="2">
        <v>-117137.72</v>
      </c>
      <c r="Q44" s="2">
        <v>-82103.686</v>
      </c>
      <c r="R44" s="2">
        <v>-58102.634</v>
      </c>
      <c r="S44" s="2">
        <v>-39822.672</v>
      </c>
      <c r="T44" s="2">
        <v>-29217.402</v>
      </c>
      <c r="U44" s="2">
        <v>-20526.328</v>
      </c>
      <c r="V44" s="2">
        <v>-16458.28</v>
      </c>
      <c r="W44" s="2">
        <v>-9557.778</v>
      </c>
      <c r="X44" s="2">
        <v>-5007.46200000001</v>
      </c>
      <c r="Y44" s="2">
        <v>-1795.9</v>
      </c>
      <c r="Z44" s="2">
        <v>-3741.52384698</v>
      </c>
    </row>
    <row r="45" ht="15.75" customHeight="1">
      <c r="A45" s="2">
        <v>20.0</v>
      </c>
      <c r="B45" s="2">
        <v>-118320.78</v>
      </c>
      <c r="C45" s="2">
        <v>-110118.71</v>
      </c>
      <c r="D45" s="2">
        <v>-115077.61</v>
      </c>
      <c r="E45" s="2">
        <v>-119359.72</v>
      </c>
      <c r="F45" s="2">
        <v>-111959.426</v>
      </c>
      <c r="G45" s="2">
        <v>-93333.544</v>
      </c>
      <c r="H45" s="2">
        <v>109164.562</v>
      </c>
      <c r="I45" s="2">
        <v>110150.496</v>
      </c>
      <c r="J45" s="2">
        <v>132118.504</v>
      </c>
      <c r="K45" s="2">
        <v>122330.73</v>
      </c>
      <c r="L45" s="2">
        <v>129310.998</v>
      </c>
      <c r="M45" s="2">
        <v>-132179.18</v>
      </c>
      <c r="N45" s="2">
        <v>-106807.516</v>
      </c>
      <c r="O45" s="2">
        <v>-101800.418</v>
      </c>
      <c r="P45" s="2">
        <v>-118432.436</v>
      </c>
      <c r="Q45" s="2">
        <v>-77499.44</v>
      </c>
      <c r="R45" s="2">
        <v>-52654.656</v>
      </c>
      <c r="S45" s="2">
        <v>-39076.468</v>
      </c>
      <c r="T45" s="2">
        <v>-27513.582</v>
      </c>
      <c r="U45" s="2">
        <v>-19345.226</v>
      </c>
      <c r="V45" s="2">
        <v>-19442.348</v>
      </c>
      <c r="W45" s="2">
        <v>-12492.598</v>
      </c>
      <c r="X45" s="2">
        <v>-5903.964</v>
      </c>
      <c r="Y45" s="2">
        <v>-2854.62600000001</v>
      </c>
      <c r="Z45" s="2">
        <v>-3485.78910332</v>
      </c>
    </row>
    <row r="46" ht="15.75" customHeight="1">
      <c r="A46" s="2"/>
      <c r="B46" s="2">
        <f t="shared" ref="B46:Y46" si="2">SUM(B26:B45)</f>
        <v>-2313307.5</v>
      </c>
      <c r="C46" s="2">
        <f t="shared" si="2"/>
        <v>-2130622.3</v>
      </c>
      <c r="D46" s="2">
        <f t="shared" si="2"/>
        <v>-2318836.79</v>
      </c>
      <c r="E46" s="2">
        <f t="shared" si="2"/>
        <v>-2368182.004</v>
      </c>
      <c r="F46" s="2">
        <f t="shared" si="2"/>
        <v>-2200598.318</v>
      </c>
      <c r="G46" s="2">
        <f t="shared" si="2"/>
        <v>-1772132.662</v>
      </c>
      <c r="H46" s="2">
        <f t="shared" si="2"/>
        <v>1920942.3</v>
      </c>
      <c r="I46" s="2">
        <f t="shared" si="2"/>
        <v>2054998.712</v>
      </c>
      <c r="J46" s="2">
        <f t="shared" si="2"/>
        <v>2476509.292</v>
      </c>
      <c r="K46" s="2">
        <f t="shared" si="2"/>
        <v>2367626.204</v>
      </c>
      <c r="L46" s="2">
        <f t="shared" si="2"/>
        <v>2503363.352</v>
      </c>
      <c r="M46" s="2">
        <f t="shared" si="2"/>
        <v>-2470909.944</v>
      </c>
      <c r="N46" s="2">
        <f t="shared" si="2"/>
        <v>-2026037.496</v>
      </c>
      <c r="O46" s="2">
        <f t="shared" si="2"/>
        <v>-1891185.314</v>
      </c>
      <c r="P46" s="2">
        <f t="shared" si="2"/>
        <v>-2342022.016</v>
      </c>
      <c r="Q46" s="2">
        <f t="shared" si="2"/>
        <v>-1568869.318</v>
      </c>
      <c r="R46" s="2">
        <f t="shared" si="2"/>
        <v>-1077944.414</v>
      </c>
      <c r="S46" s="2">
        <f t="shared" si="2"/>
        <v>-724402.658</v>
      </c>
      <c r="T46" s="2">
        <f t="shared" si="2"/>
        <v>-534326.988</v>
      </c>
      <c r="U46" s="2">
        <f t="shared" si="2"/>
        <v>-370177.568</v>
      </c>
      <c r="V46" s="2">
        <f t="shared" si="2"/>
        <v>-342679.164</v>
      </c>
      <c r="W46" s="2">
        <f t="shared" si="2"/>
        <v>-200444.148</v>
      </c>
      <c r="X46" s="2">
        <f t="shared" si="2"/>
        <v>-104739.25</v>
      </c>
      <c r="Y46" s="2">
        <f t="shared" si="2"/>
        <v>-46244.748</v>
      </c>
      <c r="Z46" s="2"/>
    </row>
    <row r="47" ht="15.75" customHeight="1">
      <c r="A47" s="1" t="s">
        <v>17</v>
      </c>
      <c r="Z47" s="2"/>
    </row>
    <row r="48" ht="15.75" customHeight="1">
      <c r="A48" s="7" t="s">
        <v>1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  <c r="L48" s="2">
        <v>11.0</v>
      </c>
      <c r="M48" s="2">
        <v>12.0</v>
      </c>
      <c r="N48" s="2">
        <v>13.0</v>
      </c>
      <c r="O48" s="2">
        <v>14.0</v>
      </c>
      <c r="P48" s="2">
        <v>15.0</v>
      </c>
      <c r="Q48" s="2">
        <v>16.0</v>
      </c>
      <c r="R48" s="2">
        <v>17.0</v>
      </c>
      <c r="S48" s="2">
        <v>18.0</v>
      </c>
      <c r="T48" s="2">
        <v>19.0</v>
      </c>
      <c r="U48" s="2">
        <v>20.0</v>
      </c>
      <c r="V48" s="2">
        <v>21.0</v>
      </c>
      <c r="W48" s="2">
        <v>22.0</v>
      </c>
      <c r="X48" s="2">
        <v>23.0</v>
      </c>
      <c r="Y48" s="2">
        <v>24.0</v>
      </c>
      <c r="Z48" s="4" t="s">
        <v>7</v>
      </c>
    </row>
    <row r="49" ht="15.75" customHeight="1">
      <c r="A49" s="2">
        <v>1.0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42045.97</v>
      </c>
      <c r="I49" s="2">
        <v>47498.18</v>
      </c>
      <c r="J49" s="2">
        <v>49621.06</v>
      </c>
      <c r="K49" s="2">
        <v>44338.67</v>
      </c>
      <c r="L49" s="2">
        <v>45026.104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1544.16361822</v>
      </c>
    </row>
    <row r="50" ht="15.75" customHeight="1">
      <c r="A50" s="2">
        <v>2.0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30413.42</v>
      </c>
      <c r="I50" s="2">
        <v>37974.93</v>
      </c>
      <c r="J50" s="2">
        <v>40542.69</v>
      </c>
      <c r="K50" s="2">
        <v>42073.18</v>
      </c>
      <c r="L50" s="2">
        <v>41807.87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1322.7096926</v>
      </c>
    </row>
    <row r="51" ht="15.75" customHeight="1">
      <c r="A51" s="2">
        <v>3.0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33549.7</v>
      </c>
      <c r="I51" s="2">
        <v>39442.13</v>
      </c>
      <c r="J51" s="2">
        <v>43684.91</v>
      </c>
      <c r="K51" s="2">
        <v>37407.67</v>
      </c>
      <c r="L51" s="2">
        <v>38321.82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1307.3482794</v>
      </c>
    </row>
    <row r="52" ht="15.75" customHeight="1">
      <c r="A52" s="2">
        <v>4.0</v>
      </c>
      <c r="B52" s="2">
        <v>0.0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39191.54</v>
      </c>
      <c r="I52" s="2">
        <v>42137.14</v>
      </c>
      <c r="J52" s="2">
        <v>46917.67</v>
      </c>
      <c r="K52" s="2">
        <v>46719.93</v>
      </c>
      <c r="L52" s="2">
        <v>47820.64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1512.4234094</v>
      </c>
    </row>
    <row r="53" ht="15.75" customHeight="1">
      <c r="A53" s="2">
        <v>5.0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34430.77</v>
      </c>
      <c r="I53" s="2">
        <v>37188.31</v>
      </c>
      <c r="J53" s="2">
        <v>48384.08</v>
      </c>
      <c r="K53" s="2">
        <v>42826.99</v>
      </c>
      <c r="L53" s="2">
        <v>41544.744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  <c r="Z53" s="2">
        <v>1393.41128102</v>
      </c>
    </row>
    <row r="54" ht="15.75" customHeight="1">
      <c r="A54" s="2">
        <v>6.0</v>
      </c>
      <c r="B54" s="2">
        <v>0.0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31500.27</v>
      </c>
      <c r="I54" s="2">
        <v>36714.84</v>
      </c>
      <c r="J54" s="2">
        <v>43706.32</v>
      </c>
      <c r="K54" s="2">
        <v>41175.82</v>
      </c>
      <c r="L54" s="2">
        <v>39112.91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1313.9359357</v>
      </c>
    </row>
    <row r="55" ht="15.75" customHeight="1">
      <c r="A55" s="2">
        <v>7.0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37385.35</v>
      </c>
      <c r="I55" s="2">
        <v>43963.59</v>
      </c>
      <c r="J55" s="2">
        <v>47754.41</v>
      </c>
      <c r="K55" s="2">
        <v>43181.03</v>
      </c>
      <c r="L55" s="2">
        <v>44618.66</v>
      </c>
      <c r="M55" s="2">
        <v>0.0</v>
      </c>
      <c r="N55" s="2">
        <v>0.0</v>
      </c>
      <c r="O55" s="2">
        <v>0.0</v>
      </c>
      <c r="P55" s="2">
        <v>0.0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0.0</v>
      </c>
      <c r="X55" s="2">
        <v>0.0</v>
      </c>
      <c r="Y55" s="2">
        <v>0.0</v>
      </c>
      <c r="Z55" s="2">
        <v>1475.5103137</v>
      </c>
    </row>
    <row r="56" ht="15.75" customHeight="1">
      <c r="A56" s="2">
        <v>8.0</v>
      </c>
      <c r="B56" s="2">
        <v>0.0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35699.46</v>
      </c>
      <c r="I56" s="2">
        <v>38331.52</v>
      </c>
      <c r="J56" s="2">
        <v>44593.88</v>
      </c>
      <c r="K56" s="2">
        <v>40284.3</v>
      </c>
      <c r="L56" s="2">
        <v>42163.88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1363.7274614</v>
      </c>
    </row>
    <row r="57" ht="15.75" customHeight="1">
      <c r="A57" s="2">
        <v>9.0</v>
      </c>
      <c r="B57" s="2">
        <v>0.0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31834.96</v>
      </c>
      <c r="I57" s="2">
        <v>36277.42</v>
      </c>
      <c r="J57" s="2">
        <v>43024.34</v>
      </c>
      <c r="K57" s="2">
        <v>38533.48</v>
      </c>
      <c r="L57" s="2">
        <v>39505.51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1289.922918</v>
      </c>
    </row>
    <row r="58" ht="15.75" customHeight="1">
      <c r="A58" s="2">
        <v>10.0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42625.6</v>
      </c>
      <c r="I58" s="2">
        <v>49708.03</v>
      </c>
      <c r="J58" s="2">
        <v>55421.07</v>
      </c>
      <c r="K58" s="2">
        <v>52452.46</v>
      </c>
      <c r="L58" s="2">
        <v>53548.25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1730.5718588</v>
      </c>
    </row>
    <row r="59" ht="15.75" customHeight="1">
      <c r="A59" s="2">
        <v>11.0</v>
      </c>
      <c r="B59" s="2">
        <v>0.0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36844.84</v>
      </c>
      <c r="I59" s="2">
        <v>37660.33</v>
      </c>
      <c r="J59" s="2">
        <v>45460.64</v>
      </c>
      <c r="K59" s="2">
        <v>42342.02</v>
      </c>
      <c r="L59" s="2">
        <v>42070.148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1383.94705424</v>
      </c>
    </row>
    <row r="60" ht="15.75" customHeight="1">
      <c r="A60" s="2">
        <v>12.0</v>
      </c>
      <c r="B60" s="2">
        <v>0.0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32355.65</v>
      </c>
      <c r="I60" s="2">
        <v>40383.92</v>
      </c>
      <c r="J60" s="2">
        <v>44424.49</v>
      </c>
      <c r="K60" s="2">
        <v>42059.39</v>
      </c>
      <c r="L60" s="2">
        <v>42178.386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1379.32802878</v>
      </c>
    </row>
    <row r="61" ht="15.75" customHeight="1">
      <c r="A61" s="2">
        <v>13.0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36701.06</v>
      </c>
      <c r="I61" s="2">
        <v>41105.27</v>
      </c>
      <c r="J61" s="2">
        <v>48325.78</v>
      </c>
      <c r="K61" s="2">
        <v>45375.81</v>
      </c>
      <c r="L61" s="2">
        <v>45417.6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0.0</v>
      </c>
      <c r="Z61" s="2">
        <v>1478.3677238</v>
      </c>
    </row>
    <row r="62" ht="15.75" customHeight="1">
      <c r="A62" s="2">
        <v>14.0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46374.96</v>
      </c>
      <c r="I62" s="2">
        <v>45055.04</v>
      </c>
      <c r="J62" s="2">
        <v>53576.1699999999</v>
      </c>
      <c r="K62" s="2">
        <v>49199.2899999999</v>
      </c>
      <c r="L62" s="2">
        <v>51972.38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1659.1566504</v>
      </c>
    </row>
    <row r="63" ht="15.75" customHeight="1">
      <c r="A63" s="2">
        <v>15.0</v>
      </c>
      <c r="B63" s="2">
        <v>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33735.38</v>
      </c>
      <c r="I63" s="2">
        <v>37998.65</v>
      </c>
      <c r="J63" s="2">
        <v>45994.75</v>
      </c>
      <c r="K63" s="2">
        <v>42930.9</v>
      </c>
      <c r="L63" s="2">
        <v>42256.96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1385.2364238</v>
      </c>
    </row>
    <row r="64" ht="15.75" customHeight="1">
      <c r="A64" s="2">
        <v>16.0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36133.09</v>
      </c>
      <c r="I64" s="2">
        <v>43540.32</v>
      </c>
      <c r="J64" s="2">
        <v>48254.06</v>
      </c>
      <c r="K64" s="2">
        <v>45192.3</v>
      </c>
      <c r="L64" s="2">
        <v>47625.94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1509.1748671</v>
      </c>
    </row>
    <row r="65" ht="15.75" customHeight="1">
      <c r="A65" s="2">
        <v>17.0</v>
      </c>
      <c r="B65" s="2">
        <v>0.0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44150.8</v>
      </c>
      <c r="I65" s="2">
        <v>47965.38</v>
      </c>
      <c r="J65" s="2">
        <v>54450.08</v>
      </c>
      <c r="K65" s="2">
        <v>48618.77</v>
      </c>
      <c r="L65" s="2">
        <v>49784.056</v>
      </c>
      <c r="M65" s="2">
        <v>0.0</v>
      </c>
      <c r="N65" s="2">
        <v>0.0</v>
      </c>
      <c r="O65" s="2">
        <v>0.0</v>
      </c>
      <c r="P65" s="2">
        <v>0.0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0.0</v>
      </c>
      <c r="Z65" s="2">
        <v>1658.85611928</v>
      </c>
    </row>
    <row r="66" ht="15.75" customHeight="1">
      <c r="A66" s="2">
        <v>18.0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32475.15</v>
      </c>
      <c r="I66" s="2">
        <v>35649.55</v>
      </c>
      <c r="J66" s="2">
        <v>42799.15</v>
      </c>
      <c r="K66" s="2">
        <v>38823.318</v>
      </c>
      <c r="L66" s="2">
        <v>40242.57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1293.49590074</v>
      </c>
    </row>
    <row r="67" ht="15.75" customHeight="1">
      <c r="A67" s="2">
        <v>19.0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33885.31</v>
      </c>
      <c r="I67" s="2">
        <v>41642.16</v>
      </c>
      <c r="J67" s="2">
        <v>44104.84</v>
      </c>
      <c r="K67" s="2">
        <v>39646.96</v>
      </c>
      <c r="L67" s="2">
        <v>42433.08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1375.6391097</v>
      </c>
    </row>
    <row r="68" ht="15.75" customHeight="1">
      <c r="A68" s="2">
        <v>20.0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34799.47</v>
      </c>
      <c r="I68" s="2">
        <v>37821.86</v>
      </c>
      <c r="J68" s="2">
        <v>44404.16</v>
      </c>
      <c r="K68" s="2">
        <v>41503.52</v>
      </c>
      <c r="L68" s="2">
        <v>42446.8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1366.5371417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Y1"/>
    <mergeCell ref="A24:Y24"/>
    <mergeCell ref="A47:Y47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6" width="6.38"/>
    <col customWidth="1" min="27" max="27" width="11.88"/>
  </cols>
  <sheetData>
    <row r="1" ht="15.75" customHeight="1">
      <c r="A1" s="1" t="s">
        <v>18</v>
      </c>
      <c r="Z1" s="2"/>
      <c r="AA1" s="2"/>
    </row>
    <row r="2" ht="15.75" customHeight="1">
      <c r="A2" s="7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4" t="s">
        <v>7</v>
      </c>
      <c r="AA2" s="4"/>
    </row>
    <row r="3" ht="15.75" customHeight="1">
      <c r="A3" s="2">
        <v>1.0</v>
      </c>
      <c r="B3" s="9">
        <v>269864.98</v>
      </c>
      <c r="C3" s="9">
        <v>265092.19</v>
      </c>
      <c r="D3" s="9">
        <v>305606.05</v>
      </c>
      <c r="E3" s="9">
        <v>297348.77</v>
      </c>
      <c r="F3" s="9">
        <v>296525.69</v>
      </c>
      <c r="G3" s="9">
        <v>292887.4</v>
      </c>
      <c r="H3" s="9">
        <v>320948.77</v>
      </c>
      <c r="I3" s="9">
        <v>321256.89</v>
      </c>
      <c r="J3" s="9">
        <v>328831.42</v>
      </c>
      <c r="K3" s="9">
        <v>311538.03</v>
      </c>
      <c r="L3" s="9">
        <v>293471.77</v>
      </c>
      <c r="M3" s="9">
        <v>293737.27</v>
      </c>
      <c r="N3" s="9">
        <v>284893.42</v>
      </c>
      <c r="O3" s="9">
        <v>310917.87</v>
      </c>
      <c r="P3" s="9">
        <v>322080.62</v>
      </c>
      <c r="Q3" s="9">
        <v>332401.65</v>
      </c>
      <c r="R3" s="9">
        <v>314376.35</v>
      </c>
      <c r="S3" s="9">
        <v>321499.63</v>
      </c>
      <c r="T3" s="9">
        <v>308403.08</v>
      </c>
      <c r="U3" s="9">
        <v>312531.85</v>
      </c>
      <c r="V3" s="9">
        <v>335809.14</v>
      </c>
      <c r="W3" s="9">
        <v>330419.64</v>
      </c>
      <c r="X3" s="9">
        <v>318481.25</v>
      </c>
      <c r="Y3" s="9">
        <v>302881.0</v>
      </c>
      <c r="Z3" s="9">
        <v>42054.7047</v>
      </c>
      <c r="AA3" s="9"/>
    </row>
    <row r="4" ht="15.75" customHeight="1">
      <c r="A4" s="2">
        <v>2.0</v>
      </c>
      <c r="B4" s="9">
        <v>274512.71</v>
      </c>
      <c r="C4" s="9">
        <v>268989.0</v>
      </c>
      <c r="D4" s="9">
        <v>302705.85</v>
      </c>
      <c r="E4" s="9">
        <v>312970.84</v>
      </c>
      <c r="F4" s="9">
        <v>309324.97</v>
      </c>
      <c r="G4" s="9">
        <v>316792.37</v>
      </c>
      <c r="H4" s="9">
        <v>351102.24</v>
      </c>
      <c r="I4" s="9">
        <v>363902.47</v>
      </c>
      <c r="J4" s="9">
        <v>338691.86</v>
      </c>
      <c r="K4" s="9">
        <v>323567.91</v>
      </c>
      <c r="L4" s="9">
        <v>314919.39</v>
      </c>
      <c r="M4" s="9">
        <v>304586.67</v>
      </c>
      <c r="N4" s="9">
        <v>307280.22</v>
      </c>
      <c r="O4" s="9">
        <v>318159.79</v>
      </c>
      <c r="P4" s="9">
        <v>341006.0</v>
      </c>
      <c r="Q4" s="9">
        <v>332876.04</v>
      </c>
      <c r="R4" s="9">
        <v>337268.21</v>
      </c>
      <c r="S4" s="9">
        <v>338568.82</v>
      </c>
      <c r="T4" s="9">
        <v>334666.76</v>
      </c>
      <c r="U4" s="9">
        <v>323092.27</v>
      </c>
      <c r="V4" s="9">
        <v>358295.93</v>
      </c>
      <c r="W4" s="9">
        <v>352104.7</v>
      </c>
      <c r="X4" s="9">
        <v>344965.62</v>
      </c>
      <c r="Y4" s="9">
        <v>324690.72</v>
      </c>
      <c r="Z4" s="9">
        <v>44412.1459</v>
      </c>
      <c r="AA4" s="2"/>
    </row>
    <row r="5" ht="15.75" customHeight="1">
      <c r="A5" s="2">
        <v>3.0</v>
      </c>
      <c r="B5" s="9">
        <v>275480.08</v>
      </c>
      <c r="C5" s="9">
        <v>266281.53</v>
      </c>
      <c r="D5" s="9">
        <v>291027.98</v>
      </c>
      <c r="E5" s="9">
        <v>316857.78</v>
      </c>
      <c r="F5" s="9">
        <v>316114.85</v>
      </c>
      <c r="G5" s="9">
        <v>309666.9</v>
      </c>
      <c r="H5" s="9">
        <v>347496.71</v>
      </c>
      <c r="I5" s="9">
        <v>340430.87</v>
      </c>
      <c r="J5" s="9">
        <v>333894.89</v>
      </c>
      <c r="K5" s="9">
        <v>316145.13</v>
      </c>
      <c r="L5" s="9">
        <v>305231.33</v>
      </c>
      <c r="M5" s="9">
        <v>292877.45</v>
      </c>
      <c r="N5" s="9">
        <v>287615.12</v>
      </c>
      <c r="O5" s="9">
        <v>305089.22</v>
      </c>
      <c r="P5" s="9">
        <v>331737.54</v>
      </c>
      <c r="Q5" s="9">
        <v>329612.79</v>
      </c>
      <c r="R5" s="9">
        <v>323380.37</v>
      </c>
      <c r="S5" s="9">
        <v>332227.48</v>
      </c>
      <c r="T5" s="9">
        <v>319808.83</v>
      </c>
      <c r="U5" s="9">
        <v>308205.03</v>
      </c>
      <c r="V5" s="9">
        <v>337523.61</v>
      </c>
      <c r="W5" s="9">
        <v>326622.53</v>
      </c>
      <c r="X5" s="9">
        <v>314971.52</v>
      </c>
      <c r="Y5" s="9">
        <v>299447.06</v>
      </c>
      <c r="Z5" s="9">
        <v>42990.9226</v>
      </c>
      <c r="AA5" s="2"/>
    </row>
    <row r="6" ht="15.75" customHeight="1">
      <c r="A6" s="2">
        <v>4.0</v>
      </c>
      <c r="B6" s="9">
        <v>266198.41</v>
      </c>
      <c r="C6" s="9">
        <v>265092.77</v>
      </c>
      <c r="D6" s="9">
        <v>293504.41</v>
      </c>
      <c r="E6" s="9">
        <v>303649.17</v>
      </c>
      <c r="F6" s="9">
        <v>304805.48</v>
      </c>
      <c r="G6" s="9">
        <v>299563.19</v>
      </c>
      <c r="H6" s="9">
        <v>332856.97</v>
      </c>
      <c r="I6" s="9">
        <v>328372.81</v>
      </c>
      <c r="J6" s="9">
        <v>316150.56</v>
      </c>
      <c r="K6" s="9">
        <v>303613.89</v>
      </c>
      <c r="L6" s="9">
        <v>287638.02</v>
      </c>
      <c r="M6" s="9">
        <v>286443.21</v>
      </c>
      <c r="N6" s="9">
        <v>277370.27</v>
      </c>
      <c r="O6" s="9">
        <v>290405.3</v>
      </c>
      <c r="P6" s="9">
        <v>328011.56</v>
      </c>
      <c r="Q6" s="9">
        <v>325087.28</v>
      </c>
      <c r="R6" s="9">
        <v>304958.7</v>
      </c>
      <c r="S6" s="9">
        <v>322728.69</v>
      </c>
      <c r="T6" s="9">
        <v>319836.74</v>
      </c>
      <c r="U6" s="9">
        <v>312225.7</v>
      </c>
      <c r="V6" s="9">
        <v>345955.15</v>
      </c>
      <c r="W6" s="9">
        <v>333150.34</v>
      </c>
      <c r="X6" s="9">
        <v>318234.72</v>
      </c>
      <c r="Y6" s="9">
        <v>293974.79</v>
      </c>
      <c r="Z6" s="9">
        <v>41789.5294</v>
      </c>
      <c r="AA6" s="2"/>
    </row>
    <row r="7" ht="15.75" customHeight="1">
      <c r="A7" s="2">
        <v>5.0</v>
      </c>
      <c r="B7" s="9">
        <v>269605.99</v>
      </c>
      <c r="C7" s="9">
        <v>275903.84</v>
      </c>
      <c r="D7" s="9">
        <v>294996.44</v>
      </c>
      <c r="E7" s="9">
        <v>319528.11</v>
      </c>
      <c r="F7" s="9">
        <v>309296.82</v>
      </c>
      <c r="G7" s="9">
        <v>314716.67</v>
      </c>
      <c r="H7" s="9">
        <v>352571.15</v>
      </c>
      <c r="I7" s="9">
        <v>349403.55</v>
      </c>
      <c r="J7" s="9">
        <v>335215.76</v>
      </c>
      <c r="K7" s="9">
        <v>317044.88</v>
      </c>
      <c r="L7" s="9">
        <v>304166.56</v>
      </c>
      <c r="M7" s="9">
        <v>312608.73</v>
      </c>
      <c r="N7" s="9">
        <v>315952.84</v>
      </c>
      <c r="O7" s="9">
        <v>322107.7</v>
      </c>
      <c r="P7" s="9">
        <v>337427.84</v>
      </c>
      <c r="Q7" s="9">
        <v>339212.76</v>
      </c>
      <c r="R7" s="9">
        <v>346451.06</v>
      </c>
      <c r="S7" s="9">
        <v>350832.97</v>
      </c>
      <c r="T7" s="9">
        <v>334501.46</v>
      </c>
      <c r="U7" s="9">
        <v>332354.66</v>
      </c>
      <c r="V7" s="9">
        <v>364610.45</v>
      </c>
      <c r="W7" s="9">
        <v>342636.14</v>
      </c>
      <c r="X7" s="9">
        <v>328337.35</v>
      </c>
      <c r="Y7" s="9">
        <v>303097.59</v>
      </c>
      <c r="Z7" s="9">
        <v>44319.4366</v>
      </c>
      <c r="AA7" s="2"/>
    </row>
    <row r="8" ht="15.75" customHeight="1">
      <c r="A8" s="2">
        <v>6.0</v>
      </c>
      <c r="B8" s="9">
        <v>264933.21</v>
      </c>
      <c r="C8" s="9">
        <v>262875.26</v>
      </c>
      <c r="D8" s="9">
        <v>289301.03</v>
      </c>
      <c r="E8" s="9">
        <v>310534.2</v>
      </c>
      <c r="F8" s="9">
        <v>302457.08</v>
      </c>
      <c r="G8" s="9">
        <v>312483.97</v>
      </c>
      <c r="H8" s="9">
        <v>348239.01</v>
      </c>
      <c r="I8" s="9">
        <v>322840.37</v>
      </c>
      <c r="J8" s="9">
        <v>317421.3</v>
      </c>
      <c r="K8" s="9">
        <v>317026.57</v>
      </c>
      <c r="L8" s="9">
        <v>305766.42</v>
      </c>
      <c r="M8" s="9">
        <v>300983.25</v>
      </c>
      <c r="N8" s="9">
        <v>296988.14</v>
      </c>
      <c r="O8" s="9">
        <v>308726.04</v>
      </c>
      <c r="P8" s="9">
        <v>339815.71</v>
      </c>
      <c r="Q8" s="9">
        <v>344197.63</v>
      </c>
      <c r="R8" s="9">
        <v>351778.13</v>
      </c>
      <c r="S8" s="9">
        <v>357229.3</v>
      </c>
      <c r="T8" s="9">
        <v>350951.64</v>
      </c>
      <c r="U8" s="9">
        <v>327554.83</v>
      </c>
      <c r="V8" s="9">
        <v>348637.39</v>
      </c>
      <c r="W8" s="9">
        <v>339046.35</v>
      </c>
      <c r="X8" s="9">
        <v>330883.83</v>
      </c>
      <c r="Y8" s="9">
        <v>303694.32</v>
      </c>
      <c r="Z8" s="9">
        <v>43556.0795</v>
      </c>
      <c r="AA8" s="2"/>
    </row>
    <row r="9" ht="15.75" customHeight="1">
      <c r="A9" s="2">
        <v>7.0</v>
      </c>
      <c r="B9" s="9">
        <v>269433.06</v>
      </c>
      <c r="C9" s="9">
        <v>267739.31</v>
      </c>
      <c r="D9" s="9">
        <v>298934.88</v>
      </c>
      <c r="E9" s="9">
        <v>327392.04</v>
      </c>
      <c r="F9" s="9">
        <v>326719.33</v>
      </c>
      <c r="G9" s="9">
        <v>306718.39</v>
      </c>
      <c r="H9" s="9">
        <v>341535.8</v>
      </c>
      <c r="I9" s="9">
        <v>342122.65</v>
      </c>
      <c r="J9" s="9">
        <v>312269.68</v>
      </c>
      <c r="K9" s="9">
        <v>317819.4</v>
      </c>
      <c r="L9" s="9">
        <v>303456.39</v>
      </c>
      <c r="M9" s="9">
        <v>299317.09</v>
      </c>
      <c r="N9" s="9">
        <v>315753.35</v>
      </c>
      <c r="O9" s="9">
        <v>318296.51</v>
      </c>
      <c r="P9" s="9">
        <v>333692.97</v>
      </c>
      <c r="Q9" s="9">
        <v>331212.85</v>
      </c>
      <c r="R9" s="9">
        <v>335164.21</v>
      </c>
      <c r="S9" s="9">
        <v>344057.37</v>
      </c>
      <c r="T9" s="9">
        <v>338578.51</v>
      </c>
      <c r="U9" s="9">
        <v>323070.03</v>
      </c>
      <c r="V9" s="9">
        <v>350859.22</v>
      </c>
      <c r="W9" s="9">
        <v>332638.97</v>
      </c>
      <c r="X9" s="9">
        <v>324969.92</v>
      </c>
      <c r="Y9" s="9">
        <v>298721.52</v>
      </c>
      <c r="Z9" s="9">
        <v>43638.1097</v>
      </c>
      <c r="AA9" s="2"/>
    </row>
    <row r="10" ht="15.75" customHeight="1">
      <c r="A10" s="2">
        <v>8.0</v>
      </c>
      <c r="B10" s="9">
        <v>281382.9</v>
      </c>
      <c r="C10" s="9">
        <v>288033.7</v>
      </c>
      <c r="D10" s="9">
        <v>321305.7</v>
      </c>
      <c r="E10" s="9">
        <v>331905.5</v>
      </c>
      <c r="F10" s="9">
        <v>329896.9</v>
      </c>
      <c r="G10" s="9">
        <v>325785.4</v>
      </c>
      <c r="H10" s="9">
        <v>368497.1</v>
      </c>
      <c r="I10" s="9">
        <v>352863.1</v>
      </c>
      <c r="J10" s="9">
        <v>346474.9</v>
      </c>
      <c r="K10" s="9">
        <v>332540.0</v>
      </c>
      <c r="L10" s="9">
        <v>315676.0</v>
      </c>
      <c r="M10" s="9">
        <v>308098.3</v>
      </c>
      <c r="N10" s="9">
        <v>309300.4</v>
      </c>
      <c r="O10" s="9">
        <v>308682.1</v>
      </c>
      <c r="P10" s="9">
        <v>346702.2</v>
      </c>
      <c r="Q10" s="9">
        <v>341432.3</v>
      </c>
      <c r="R10" s="9">
        <v>338758.7</v>
      </c>
      <c r="S10" s="9">
        <v>353576.8</v>
      </c>
      <c r="T10" s="9">
        <v>346066.4</v>
      </c>
      <c r="U10" s="9">
        <v>334846.0</v>
      </c>
      <c r="V10" s="9">
        <v>353755.2</v>
      </c>
      <c r="W10" s="9">
        <v>351005.5</v>
      </c>
      <c r="X10" s="9">
        <v>335917.5</v>
      </c>
      <c r="Y10" s="9">
        <v>311326.3</v>
      </c>
      <c r="Z10" s="9">
        <v>45161.19177</v>
      </c>
      <c r="AA10" s="2"/>
    </row>
    <row r="11" ht="15.75" customHeight="1">
      <c r="A11" s="2">
        <v>9.0</v>
      </c>
      <c r="B11" s="9">
        <v>265809.1</v>
      </c>
      <c r="C11" s="9">
        <v>266850.6</v>
      </c>
      <c r="D11" s="9">
        <v>306221.2</v>
      </c>
      <c r="E11" s="9">
        <v>304813.6</v>
      </c>
      <c r="F11" s="9">
        <v>314233.8</v>
      </c>
      <c r="G11" s="9">
        <v>307304.9</v>
      </c>
      <c r="H11" s="9">
        <v>346663.3</v>
      </c>
      <c r="I11" s="9">
        <v>326296.5</v>
      </c>
      <c r="J11" s="9">
        <v>333189.2</v>
      </c>
      <c r="K11" s="9">
        <v>319698.5</v>
      </c>
      <c r="L11" s="9">
        <v>308221.9</v>
      </c>
      <c r="M11" s="9">
        <v>308447.6</v>
      </c>
      <c r="N11" s="9">
        <v>294455.8</v>
      </c>
      <c r="O11" s="9">
        <v>311348.4</v>
      </c>
      <c r="P11" s="9">
        <v>338589.6</v>
      </c>
      <c r="Q11" s="9">
        <v>323784.1</v>
      </c>
      <c r="R11" s="9">
        <v>331459.0</v>
      </c>
      <c r="S11" s="9">
        <v>337904.0</v>
      </c>
      <c r="T11" s="9">
        <v>325303.8</v>
      </c>
      <c r="U11" s="9">
        <v>323132.8</v>
      </c>
      <c r="V11" s="9">
        <v>367650.6</v>
      </c>
      <c r="W11" s="9">
        <v>345410.3</v>
      </c>
      <c r="X11" s="9">
        <v>332651.2</v>
      </c>
      <c r="Y11" s="9">
        <v>303587.7</v>
      </c>
      <c r="Z11" s="9">
        <v>43496.05877</v>
      </c>
      <c r="AA11" s="2"/>
    </row>
    <row r="12" ht="15.75" customHeight="1">
      <c r="A12" s="2">
        <v>10.0</v>
      </c>
      <c r="B12" s="9">
        <v>252183.2</v>
      </c>
      <c r="C12" s="9">
        <v>256233.5</v>
      </c>
      <c r="D12" s="9">
        <v>283393.6</v>
      </c>
      <c r="E12" s="9">
        <v>298123.8</v>
      </c>
      <c r="F12" s="9">
        <v>298746.3</v>
      </c>
      <c r="G12" s="9">
        <v>287356.8</v>
      </c>
      <c r="H12" s="9">
        <v>336947.2</v>
      </c>
      <c r="I12" s="9">
        <v>335014.8</v>
      </c>
      <c r="J12" s="9">
        <v>315595.6</v>
      </c>
      <c r="K12" s="9">
        <v>312779.5</v>
      </c>
      <c r="L12" s="9">
        <v>292088.5</v>
      </c>
      <c r="M12" s="9">
        <v>293339.9</v>
      </c>
      <c r="N12" s="9">
        <v>294093.7</v>
      </c>
      <c r="O12" s="9">
        <v>301278.5</v>
      </c>
      <c r="P12" s="9">
        <v>323141.4</v>
      </c>
      <c r="Q12" s="9">
        <v>323940.8</v>
      </c>
      <c r="R12" s="9">
        <v>324391.0</v>
      </c>
      <c r="S12" s="9">
        <v>321340.0</v>
      </c>
      <c r="T12" s="9">
        <v>315057.0</v>
      </c>
      <c r="U12" s="9">
        <v>304331.3</v>
      </c>
      <c r="V12" s="9">
        <v>339901.2</v>
      </c>
      <c r="W12" s="9">
        <v>327415.6</v>
      </c>
      <c r="X12" s="9">
        <v>310914.2</v>
      </c>
      <c r="Y12" s="9">
        <v>290070.6</v>
      </c>
      <c r="Z12" s="9">
        <v>41920.90265</v>
      </c>
      <c r="AA12" s="2"/>
    </row>
    <row r="13" ht="15.75" customHeight="1">
      <c r="A13" s="2">
        <v>11.0</v>
      </c>
      <c r="B13" s="9">
        <v>275577.8</v>
      </c>
      <c r="C13" s="9">
        <v>279205.3</v>
      </c>
      <c r="D13" s="9">
        <v>307889.6</v>
      </c>
      <c r="E13" s="9">
        <v>319314.1</v>
      </c>
      <c r="F13" s="9">
        <v>302076.9</v>
      </c>
      <c r="G13" s="9">
        <v>300665.7</v>
      </c>
      <c r="H13" s="9">
        <v>333247.5</v>
      </c>
      <c r="I13" s="9">
        <v>313326.9</v>
      </c>
      <c r="J13" s="9">
        <v>319555.6</v>
      </c>
      <c r="K13" s="9">
        <v>315101.0</v>
      </c>
      <c r="L13" s="9">
        <v>295004.6</v>
      </c>
      <c r="M13" s="9">
        <v>289665.9</v>
      </c>
      <c r="N13" s="9">
        <v>287207.0</v>
      </c>
      <c r="O13" s="9">
        <v>312045.5</v>
      </c>
      <c r="P13" s="9">
        <v>307223.9</v>
      </c>
      <c r="Q13" s="9">
        <v>318823.3</v>
      </c>
      <c r="R13" s="9">
        <v>322157.5</v>
      </c>
      <c r="S13" s="9">
        <v>342678.3</v>
      </c>
      <c r="T13" s="9">
        <v>333370.8</v>
      </c>
      <c r="U13" s="9">
        <v>321160.0</v>
      </c>
      <c r="V13" s="9">
        <v>351220.9</v>
      </c>
      <c r="W13" s="9">
        <v>333300.2</v>
      </c>
      <c r="X13" s="9">
        <v>331650.9</v>
      </c>
      <c r="Y13" s="9">
        <v>311286.6</v>
      </c>
      <c r="Z13" s="9">
        <v>42489.06007</v>
      </c>
      <c r="AA13" s="2"/>
    </row>
    <row r="14" ht="15.75" customHeight="1">
      <c r="A14" s="2">
        <v>12.0</v>
      </c>
      <c r="B14" s="9">
        <v>269387.7</v>
      </c>
      <c r="C14" s="9">
        <v>279227.3</v>
      </c>
      <c r="D14" s="9">
        <v>308071.8</v>
      </c>
      <c r="E14" s="9">
        <v>324854.3</v>
      </c>
      <c r="F14" s="9">
        <v>329580.0</v>
      </c>
      <c r="G14" s="9">
        <v>314361.6</v>
      </c>
      <c r="H14" s="9">
        <v>353411.5</v>
      </c>
      <c r="I14" s="9">
        <v>349537.9</v>
      </c>
      <c r="J14" s="9">
        <v>321819.8</v>
      </c>
      <c r="K14" s="9">
        <v>324104.7</v>
      </c>
      <c r="L14" s="9">
        <v>317643.5</v>
      </c>
      <c r="M14" s="9">
        <v>304717.7</v>
      </c>
      <c r="N14" s="9">
        <v>297133.4</v>
      </c>
      <c r="O14" s="9">
        <v>315842.7</v>
      </c>
      <c r="P14" s="9">
        <v>341621.6</v>
      </c>
      <c r="Q14" s="9">
        <v>338060.7</v>
      </c>
      <c r="R14" s="9">
        <v>331055.0</v>
      </c>
      <c r="S14" s="9">
        <v>361324.5</v>
      </c>
      <c r="T14" s="9">
        <v>334599.4</v>
      </c>
      <c r="U14" s="9">
        <v>321310.6</v>
      </c>
      <c r="V14" s="9">
        <v>373839.1</v>
      </c>
      <c r="W14" s="9">
        <v>348645.8</v>
      </c>
      <c r="X14" s="9">
        <v>334384.5</v>
      </c>
      <c r="Y14" s="9">
        <v>314079.3</v>
      </c>
      <c r="Z14" s="9">
        <v>44379.41786</v>
      </c>
      <c r="AA14" s="2"/>
    </row>
    <row r="15" ht="15.75" customHeight="1">
      <c r="A15" s="2">
        <v>13.0</v>
      </c>
      <c r="B15" s="9">
        <v>264039.8</v>
      </c>
      <c r="C15" s="9">
        <v>262416.7</v>
      </c>
      <c r="D15" s="9">
        <v>306936.1</v>
      </c>
      <c r="E15" s="9">
        <v>315626.1</v>
      </c>
      <c r="F15" s="9">
        <v>309561.8</v>
      </c>
      <c r="G15" s="9">
        <v>317394.6</v>
      </c>
      <c r="H15" s="9">
        <v>350217.0</v>
      </c>
      <c r="I15" s="9">
        <v>348183.1</v>
      </c>
      <c r="J15" s="9">
        <v>335495.2</v>
      </c>
      <c r="K15" s="9">
        <v>307219.1</v>
      </c>
      <c r="L15" s="9">
        <v>298275.3</v>
      </c>
      <c r="M15" s="9">
        <v>293693.4</v>
      </c>
      <c r="N15" s="9">
        <v>291181.7</v>
      </c>
      <c r="O15" s="9">
        <v>296222.8</v>
      </c>
      <c r="P15" s="9">
        <v>337224.9</v>
      </c>
      <c r="Q15" s="9">
        <v>322371.5</v>
      </c>
      <c r="R15" s="9">
        <v>324543.4</v>
      </c>
      <c r="S15" s="9">
        <v>334811.8</v>
      </c>
      <c r="T15" s="9">
        <v>322775.6</v>
      </c>
      <c r="U15" s="9">
        <v>322134.7</v>
      </c>
      <c r="V15" s="9">
        <v>346594.8</v>
      </c>
      <c r="W15" s="9">
        <v>333634.7</v>
      </c>
      <c r="X15" s="9">
        <v>330680.0</v>
      </c>
      <c r="Y15" s="9">
        <v>305441.5</v>
      </c>
      <c r="Z15" s="9">
        <v>43134.32129</v>
      </c>
      <c r="AA15" s="2"/>
    </row>
    <row r="16" ht="15.75" customHeight="1">
      <c r="A16" s="2">
        <v>14.0</v>
      </c>
      <c r="B16" s="9">
        <v>273651.0</v>
      </c>
      <c r="C16" s="9">
        <v>271480.9</v>
      </c>
      <c r="D16" s="9">
        <v>311765.8</v>
      </c>
      <c r="E16" s="9">
        <v>335407.7</v>
      </c>
      <c r="F16" s="9">
        <v>297994.3</v>
      </c>
      <c r="G16" s="9">
        <v>315521.9</v>
      </c>
      <c r="H16" s="9">
        <v>328601.3</v>
      </c>
      <c r="I16" s="9">
        <v>337237.3</v>
      </c>
      <c r="J16" s="9">
        <v>319743.0</v>
      </c>
      <c r="K16" s="9">
        <v>326651.9</v>
      </c>
      <c r="L16" s="9">
        <v>314673.1</v>
      </c>
      <c r="M16" s="9">
        <v>307438.9</v>
      </c>
      <c r="N16" s="9">
        <v>294716.3</v>
      </c>
      <c r="O16" s="9">
        <v>303866.1</v>
      </c>
      <c r="P16" s="9">
        <v>326814.1</v>
      </c>
      <c r="Q16" s="9">
        <v>320763.9</v>
      </c>
      <c r="R16" s="9">
        <v>325899.9</v>
      </c>
      <c r="S16" s="9">
        <v>324404.3</v>
      </c>
      <c r="T16" s="9">
        <v>316786.0</v>
      </c>
      <c r="U16" s="9">
        <v>304430.7</v>
      </c>
      <c r="V16" s="9">
        <v>343945.1</v>
      </c>
      <c r="W16" s="9">
        <v>336595.0</v>
      </c>
      <c r="X16" s="9">
        <v>324732.7</v>
      </c>
      <c r="Y16" s="9">
        <v>306146.8</v>
      </c>
      <c r="Z16" s="9">
        <v>43062.19503</v>
      </c>
      <c r="AA16" s="2"/>
    </row>
    <row r="17" ht="15.75" customHeight="1">
      <c r="A17" s="2">
        <v>15.0</v>
      </c>
      <c r="B17" s="2">
        <v>268844.3</v>
      </c>
      <c r="C17" s="2">
        <v>260345.4</v>
      </c>
      <c r="D17" s="2">
        <v>285746.4</v>
      </c>
      <c r="E17" s="2">
        <v>304294.2</v>
      </c>
      <c r="F17" s="2">
        <v>300641.8</v>
      </c>
      <c r="G17" s="2">
        <v>304478.5</v>
      </c>
      <c r="H17" s="2">
        <v>345413.7</v>
      </c>
      <c r="I17" s="2">
        <v>338479.6</v>
      </c>
      <c r="J17" s="2">
        <v>319818.5</v>
      </c>
      <c r="K17" s="2">
        <v>308894.8</v>
      </c>
      <c r="L17" s="2">
        <v>299631.5</v>
      </c>
      <c r="M17" s="2">
        <v>292214.3</v>
      </c>
      <c r="N17" s="2">
        <v>291138.0</v>
      </c>
      <c r="O17" s="2">
        <v>310332.3</v>
      </c>
      <c r="P17" s="2">
        <v>328820.7</v>
      </c>
      <c r="Q17" s="2">
        <v>324756.9</v>
      </c>
      <c r="R17" s="2">
        <v>312928.2</v>
      </c>
      <c r="S17" s="2">
        <v>321284.4</v>
      </c>
      <c r="T17" s="2">
        <v>315841.3</v>
      </c>
      <c r="U17" s="2">
        <v>311655.7</v>
      </c>
      <c r="V17" s="2">
        <v>348460.6</v>
      </c>
      <c r="W17" s="2">
        <v>325175.3</v>
      </c>
      <c r="X17" s="2">
        <v>313892.5</v>
      </c>
      <c r="Y17" s="2">
        <v>299623.2</v>
      </c>
      <c r="Z17" s="2">
        <v>42410.89336</v>
      </c>
      <c r="AA17" s="2"/>
    </row>
    <row r="18" ht="15.75" customHeight="1">
      <c r="A18" s="2">
        <v>16.0</v>
      </c>
      <c r="B18" s="2">
        <v>264565.7</v>
      </c>
      <c r="C18" s="2">
        <v>265058.1</v>
      </c>
      <c r="D18" s="2">
        <v>299347.0</v>
      </c>
      <c r="E18" s="2">
        <v>314303.8</v>
      </c>
      <c r="F18" s="2">
        <v>303441.8</v>
      </c>
      <c r="G18" s="2">
        <v>299083.5</v>
      </c>
      <c r="H18" s="2">
        <v>350380.3</v>
      </c>
      <c r="I18" s="2">
        <v>327445.2</v>
      </c>
      <c r="J18" s="2">
        <v>311805.9</v>
      </c>
      <c r="K18" s="2">
        <v>302908.5</v>
      </c>
      <c r="L18" s="2">
        <v>296455.4</v>
      </c>
      <c r="M18" s="2">
        <v>291647.1</v>
      </c>
      <c r="N18" s="2">
        <v>288662.2</v>
      </c>
      <c r="O18" s="2">
        <v>312085.2</v>
      </c>
      <c r="P18" s="2">
        <v>335212.1</v>
      </c>
      <c r="Q18" s="2">
        <v>333148.4</v>
      </c>
      <c r="R18" s="2">
        <v>331914.7</v>
      </c>
      <c r="S18" s="2">
        <v>345653.2</v>
      </c>
      <c r="T18" s="2">
        <v>330234.1</v>
      </c>
      <c r="U18" s="2">
        <v>312962.2</v>
      </c>
      <c r="V18" s="2">
        <v>346484.1</v>
      </c>
      <c r="W18" s="2">
        <v>342492.4</v>
      </c>
      <c r="X18" s="2">
        <v>325141.9</v>
      </c>
      <c r="Y18" s="2">
        <v>304966.7</v>
      </c>
      <c r="Z18" s="2">
        <v>42801.5357</v>
      </c>
      <c r="AA18" s="2"/>
    </row>
    <row r="19" ht="15.75" customHeight="1">
      <c r="A19" s="2">
        <v>17.0</v>
      </c>
      <c r="B19" s="2">
        <v>261899.3</v>
      </c>
      <c r="C19" s="2">
        <v>261898.1</v>
      </c>
      <c r="D19" s="2">
        <v>293254.9</v>
      </c>
      <c r="E19" s="2">
        <v>298940.5</v>
      </c>
      <c r="F19" s="2">
        <v>296649.3</v>
      </c>
      <c r="G19" s="2">
        <v>301047.8</v>
      </c>
      <c r="H19" s="2">
        <v>334338.8</v>
      </c>
      <c r="I19" s="2">
        <v>334435.1</v>
      </c>
      <c r="J19" s="2">
        <v>318625.9</v>
      </c>
      <c r="K19" s="2">
        <v>314771.8</v>
      </c>
      <c r="L19" s="2">
        <v>297895.4</v>
      </c>
      <c r="M19" s="2">
        <v>287727.2</v>
      </c>
      <c r="N19" s="2">
        <v>290863.1</v>
      </c>
      <c r="O19" s="2">
        <v>306557.3</v>
      </c>
      <c r="P19" s="2">
        <v>326581.8</v>
      </c>
      <c r="Q19" s="2">
        <v>320074.4</v>
      </c>
      <c r="R19" s="2">
        <v>327272.2</v>
      </c>
      <c r="S19" s="2">
        <v>333700.6</v>
      </c>
      <c r="T19" s="2">
        <v>319760.9</v>
      </c>
      <c r="U19" s="2">
        <v>310843.6</v>
      </c>
      <c r="V19" s="2">
        <v>344536.9</v>
      </c>
      <c r="W19" s="2">
        <v>330933.6</v>
      </c>
      <c r="X19" s="2">
        <v>325455.0</v>
      </c>
      <c r="Y19" s="2">
        <v>295456.9</v>
      </c>
      <c r="Z19" s="2">
        <v>42332.37912</v>
      </c>
      <c r="AA19" s="2"/>
    </row>
    <row r="20" ht="15.75" customHeight="1">
      <c r="A20" s="2">
        <v>18.0</v>
      </c>
      <c r="B20" s="2">
        <v>267951.0</v>
      </c>
      <c r="C20" s="2">
        <v>275626.7</v>
      </c>
      <c r="D20" s="2">
        <v>310051.1</v>
      </c>
      <c r="E20" s="2">
        <v>325079.3</v>
      </c>
      <c r="F20" s="2">
        <v>306294.7</v>
      </c>
      <c r="G20" s="2">
        <v>306813.6</v>
      </c>
      <c r="H20" s="2">
        <v>360407.2</v>
      </c>
      <c r="I20" s="2">
        <v>352809.9</v>
      </c>
      <c r="J20" s="2">
        <v>327904.9</v>
      </c>
      <c r="K20" s="2">
        <v>323481.5</v>
      </c>
      <c r="L20" s="2">
        <v>303656.5</v>
      </c>
      <c r="M20" s="2">
        <v>303053.1</v>
      </c>
      <c r="N20" s="2">
        <v>315879.8</v>
      </c>
      <c r="O20" s="2">
        <v>319154.9</v>
      </c>
      <c r="P20" s="2">
        <v>334265.6</v>
      </c>
      <c r="Q20" s="2">
        <v>333661.1</v>
      </c>
      <c r="R20" s="2">
        <v>344175.3</v>
      </c>
      <c r="S20" s="2">
        <v>352239.8</v>
      </c>
      <c r="T20" s="2">
        <v>336892.9</v>
      </c>
      <c r="U20" s="2">
        <v>316634.4</v>
      </c>
      <c r="V20" s="2">
        <v>353442.2</v>
      </c>
      <c r="W20" s="2">
        <v>344290.7</v>
      </c>
      <c r="X20" s="2">
        <v>327358.6</v>
      </c>
      <c r="Y20" s="2">
        <v>302433.1</v>
      </c>
      <c r="Z20" s="2">
        <v>44119.65117</v>
      </c>
      <c r="AA20" s="2"/>
    </row>
    <row r="21" ht="15.75" customHeight="1">
      <c r="A21" s="2">
        <v>19.0</v>
      </c>
      <c r="B21" s="2">
        <v>256346.4</v>
      </c>
      <c r="C21" s="2">
        <v>260088.6</v>
      </c>
      <c r="D21" s="2">
        <v>293638.3</v>
      </c>
      <c r="E21" s="2">
        <v>308551.5</v>
      </c>
      <c r="F21" s="2">
        <v>303680.3</v>
      </c>
      <c r="G21" s="2">
        <v>300547.7</v>
      </c>
      <c r="H21" s="2">
        <v>329601.7</v>
      </c>
      <c r="I21" s="2">
        <v>330926.0</v>
      </c>
      <c r="J21" s="2">
        <v>319460.4</v>
      </c>
      <c r="K21" s="2">
        <v>311982.8</v>
      </c>
      <c r="L21" s="2">
        <v>302483.2</v>
      </c>
      <c r="M21" s="2">
        <v>294970.1</v>
      </c>
      <c r="N21" s="2">
        <v>289447.2</v>
      </c>
      <c r="O21" s="2">
        <v>313490.3</v>
      </c>
      <c r="P21" s="2">
        <v>323204.4</v>
      </c>
      <c r="Q21" s="2">
        <v>318084.5</v>
      </c>
      <c r="R21" s="2">
        <v>319857.6</v>
      </c>
      <c r="S21" s="2">
        <v>330650.1</v>
      </c>
      <c r="T21" s="2">
        <v>315958.7</v>
      </c>
      <c r="U21" s="2">
        <v>309795.6</v>
      </c>
      <c r="V21" s="2">
        <v>335392.8</v>
      </c>
      <c r="W21" s="2">
        <v>326935.8</v>
      </c>
      <c r="X21" s="2">
        <v>319888.4</v>
      </c>
      <c r="Y21" s="2">
        <v>288473.0</v>
      </c>
      <c r="Z21" s="2">
        <v>42229.17076</v>
      </c>
      <c r="AA21" s="2"/>
    </row>
    <row r="22" ht="15.75" customHeight="1">
      <c r="A22" s="2">
        <v>20.0</v>
      </c>
      <c r="B22" s="2">
        <v>295561.8</v>
      </c>
      <c r="C22" s="2">
        <v>300624.7</v>
      </c>
      <c r="D22" s="2">
        <v>323102.8</v>
      </c>
      <c r="E22" s="2">
        <v>341724.6</v>
      </c>
      <c r="F22" s="2">
        <v>335650.1</v>
      </c>
      <c r="G22" s="2">
        <v>333629.4</v>
      </c>
      <c r="H22" s="2">
        <v>378536.6</v>
      </c>
      <c r="I22" s="2">
        <v>361424.2</v>
      </c>
      <c r="J22" s="2">
        <v>354670.3</v>
      </c>
      <c r="K22" s="2">
        <v>362041.3</v>
      </c>
      <c r="L22" s="2">
        <v>337734.1</v>
      </c>
      <c r="M22" s="2">
        <v>333927.9</v>
      </c>
      <c r="N22" s="2">
        <v>341028.7</v>
      </c>
      <c r="O22" s="2">
        <v>359627.7</v>
      </c>
      <c r="P22" s="2">
        <v>376852.2</v>
      </c>
      <c r="Q22" s="2">
        <v>353409.3</v>
      </c>
      <c r="R22" s="2">
        <v>353193.8</v>
      </c>
      <c r="S22" s="2">
        <v>371742.6</v>
      </c>
      <c r="T22" s="2">
        <v>369398.9</v>
      </c>
      <c r="U22" s="2">
        <v>351897.6</v>
      </c>
      <c r="V22" s="2">
        <v>375676.3</v>
      </c>
      <c r="W22" s="2">
        <v>365110.8</v>
      </c>
      <c r="X22" s="2">
        <v>346117.0</v>
      </c>
      <c r="Y22" s="2">
        <v>324993.9</v>
      </c>
      <c r="Z22" s="2">
        <v>47640.43193</v>
      </c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1" t="s">
        <v>19</v>
      </c>
      <c r="Z24" s="2"/>
      <c r="AA24" s="2"/>
    </row>
    <row r="25" ht="15.75" customHeight="1">
      <c r="A25" s="7" t="s">
        <v>1</v>
      </c>
      <c r="B25" s="2">
        <v>1.0</v>
      </c>
      <c r="C25" s="2">
        <v>2.0</v>
      </c>
      <c r="D25" s="2">
        <v>3.0</v>
      </c>
      <c r="E25" s="2">
        <v>4.0</v>
      </c>
      <c r="F25" s="2">
        <v>5.0</v>
      </c>
      <c r="G25" s="2">
        <v>6.0</v>
      </c>
      <c r="H25" s="2">
        <v>7.0</v>
      </c>
      <c r="I25" s="2">
        <v>8.0</v>
      </c>
      <c r="J25" s="2">
        <v>9.0</v>
      </c>
      <c r="K25" s="2">
        <v>10.0</v>
      </c>
      <c r="L25" s="2">
        <v>11.0</v>
      </c>
      <c r="M25" s="2">
        <v>12.0</v>
      </c>
      <c r="N25" s="2">
        <v>13.0</v>
      </c>
      <c r="O25" s="2">
        <v>14.0</v>
      </c>
      <c r="P25" s="2">
        <v>15.0</v>
      </c>
      <c r="Q25" s="2">
        <v>16.0</v>
      </c>
      <c r="R25" s="2">
        <v>17.0</v>
      </c>
      <c r="S25" s="2">
        <v>18.0</v>
      </c>
      <c r="T25" s="2">
        <v>19.0</v>
      </c>
      <c r="U25" s="2">
        <v>20.0</v>
      </c>
      <c r="V25" s="2">
        <v>21.0</v>
      </c>
      <c r="W25" s="2">
        <v>22.0</v>
      </c>
      <c r="X25" s="2">
        <v>23.0</v>
      </c>
      <c r="Y25" s="2">
        <v>24.0</v>
      </c>
      <c r="Z25" s="4" t="s">
        <v>7</v>
      </c>
      <c r="AA25" s="4"/>
    </row>
    <row r="26" ht="15.75" customHeight="1">
      <c r="A26" s="2">
        <v>1.0</v>
      </c>
      <c r="B26" s="9">
        <v>384252.0872</v>
      </c>
      <c r="C26" s="9">
        <v>385062.7246</v>
      </c>
      <c r="D26" s="9">
        <v>305606.05</v>
      </c>
      <c r="E26" s="9">
        <v>297348.77</v>
      </c>
      <c r="F26" s="9">
        <v>296525.69</v>
      </c>
      <c r="G26" s="9">
        <v>292887.4</v>
      </c>
      <c r="H26" s="9">
        <v>320948.77</v>
      </c>
      <c r="I26" s="9">
        <v>321256.89</v>
      </c>
      <c r="J26" s="9">
        <v>328831.42</v>
      </c>
      <c r="K26" s="9">
        <v>311538.03</v>
      </c>
      <c r="L26" s="9">
        <v>293471.77</v>
      </c>
      <c r="M26" s="9">
        <v>293737.27</v>
      </c>
      <c r="N26" s="9">
        <v>284893.42</v>
      </c>
      <c r="O26" s="9">
        <v>310917.87</v>
      </c>
      <c r="P26" s="9">
        <v>419223.7044</v>
      </c>
      <c r="Q26" s="9">
        <v>424217.6645</v>
      </c>
      <c r="R26" s="9">
        <v>405857.5325</v>
      </c>
      <c r="S26" s="9">
        <v>406662.4294</v>
      </c>
      <c r="T26" s="9">
        <v>397916.4914</v>
      </c>
      <c r="U26" s="9">
        <v>402333.9309</v>
      </c>
      <c r="V26" s="9">
        <v>405725.1246</v>
      </c>
      <c r="W26" s="9">
        <v>402236.6651</v>
      </c>
      <c r="X26" s="9">
        <v>397633.9806</v>
      </c>
      <c r="Y26" s="9">
        <v>391825.9648</v>
      </c>
      <c r="Z26" s="9">
        <v>47023.16456</v>
      </c>
      <c r="AA26" s="9"/>
    </row>
    <row r="27" ht="15.75" customHeight="1">
      <c r="A27" s="2">
        <v>2.0</v>
      </c>
      <c r="B27" s="9">
        <v>396635.3323</v>
      </c>
      <c r="C27" s="9">
        <v>395824.7943</v>
      </c>
      <c r="D27" s="9">
        <v>302705.85</v>
      </c>
      <c r="E27" s="9">
        <v>312970.84</v>
      </c>
      <c r="F27" s="9">
        <v>309324.97</v>
      </c>
      <c r="G27" s="9">
        <v>316792.37</v>
      </c>
      <c r="H27" s="9">
        <v>351102.24</v>
      </c>
      <c r="I27" s="9">
        <v>363902.47</v>
      </c>
      <c r="J27" s="9">
        <v>338691.86</v>
      </c>
      <c r="K27" s="9">
        <v>323567.91</v>
      </c>
      <c r="L27" s="9">
        <v>314919.39</v>
      </c>
      <c r="M27" s="9">
        <v>304586.67</v>
      </c>
      <c r="N27" s="9">
        <v>307280.22</v>
      </c>
      <c r="O27" s="9">
        <v>318159.79</v>
      </c>
      <c r="P27" s="9">
        <v>431780.4372</v>
      </c>
      <c r="Q27" s="9">
        <v>423919.9128</v>
      </c>
      <c r="R27" s="9">
        <v>423980.6532</v>
      </c>
      <c r="S27" s="9">
        <v>422357.5761</v>
      </c>
      <c r="T27" s="9">
        <v>414048.3492</v>
      </c>
      <c r="U27" s="9">
        <v>409794.9357</v>
      </c>
      <c r="V27" s="9">
        <v>423846.7384</v>
      </c>
      <c r="W27" s="9">
        <v>422994.6647</v>
      </c>
      <c r="X27" s="9">
        <v>422923.9246</v>
      </c>
      <c r="Y27" s="9">
        <v>413652.7615</v>
      </c>
      <c r="Z27" s="9">
        <v>49268.53949</v>
      </c>
      <c r="AA27" s="2"/>
    </row>
    <row r="28" ht="15.75" customHeight="1">
      <c r="A28" s="2">
        <v>3.0</v>
      </c>
      <c r="B28" s="9">
        <v>386610.8725</v>
      </c>
      <c r="C28" s="9">
        <v>387265.6154</v>
      </c>
      <c r="D28" s="9">
        <v>291027.98</v>
      </c>
      <c r="E28" s="9">
        <v>316857.78</v>
      </c>
      <c r="F28" s="9">
        <v>316114.85</v>
      </c>
      <c r="G28" s="9">
        <v>309666.9</v>
      </c>
      <c r="H28" s="9">
        <v>347496.71</v>
      </c>
      <c r="I28" s="9">
        <v>340430.87</v>
      </c>
      <c r="J28" s="9">
        <v>333894.89</v>
      </c>
      <c r="K28" s="9">
        <v>316145.13</v>
      </c>
      <c r="L28" s="9">
        <v>305231.33</v>
      </c>
      <c r="M28" s="9">
        <v>292877.45</v>
      </c>
      <c r="N28" s="9">
        <v>287615.12</v>
      </c>
      <c r="O28" s="9">
        <v>305089.22</v>
      </c>
      <c r="P28" s="9">
        <v>425047.2798</v>
      </c>
      <c r="Q28" s="9">
        <v>419530.7192</v>
      </c>
      <c r="R28" s="9">
        <v>414873.1602</v>
      </c>
      <c r="S28" s="9">
        <v>413603.3188</v>
      </c>
      <c r="T28" s="9">
        <v>403529.3078</v>
      </c>
      <c r="U28" s="9">
        <v>400357.7779</v>
      </c>
      <c r="V28" s="9">
        <v>407086.2692</v>
      </c>
      <c r="W28" s="9">
        <v>401300.7184</v>
      </c>
      <c r="X28" s="9">
        <v>395991.6713</v>
      </c>
      <c r="Y28" s="9">
        <v>390403.4996</v>
      </c>
      <c r="Z28" s="9">
        <v>47905.64552</v>
      </c>
      <c r="AA28" s="2"/>
    </row>
    <row r="29" ht="15.75" customHeight="1">
      <c r="A29" s="2">
        <v>4.0</v>
      </c>
      <c r="B29" s="9">
        <v>384279.0802</v>
      </c>
      <c r="C29" s="9">
        <v>386365.1909</v>
      </c>
      <c r="D29" s="9">
        <v>293504.41</v>
      </c>
      <c r="E29" s="9">
        <v>303649.17</v>
      </c>
      <c r="F29" s="9">
        <v>304805.48</v>
      </c>
      <c r="G29" s="9">
        <v>299563.19</v>
      </c>
      <c r="H29" s="9">
        <v>332856.97</v>
      </c>
      <c r="I29" s="9">
        <v>328372.81</v>
      </c>
      <c r="J29" s="9">
        <v>316150.56</v>
      </c>
      <c r="K29" s="9">
        <v>303613.89</v>
      </c>
      <c r="L29" s="9">
        <v>287638.02</v>
      </c>
      <c r="M29" s="9">
        <v>286443.21</v>
      </c>
      <c r="N29" s="9">
        <v>277370.27</v>
      </c>
      <c r="O29" s="9">
        <v>290405.3</v>
      </c>
      <c r="P29" s="9">
        <v>418894.8911</v>
      </c>
      <c r="Q29" s="9">
        <v>411648.7608</v>
      </c>
      <c r="R29" s="9">
        <v>396076.7445</v>
      </c>
      <c r="S29" s="9">
        <v>403748.1188</v>
      </c>
      <c r="T29" s="9">
        <v>398869.229</v>
      </c>
      <c r="U29" s="9">
        <v>395575.7317</v>
      </c>
      <c r="V29" s="9">
        <v>411293.4992</v>
      </c>
      <c r="W29" s="9">
        <v>404264.1738</v>
      </c>
      <c r="X29" s="9">
        <v>396755.5357</v>
      </c>
      <c r="Y29" s="9">
        <v>385807.0942</v>
      </c>
      <c r="Z29" s="9">
        <v>46601.3188</v>
      </c>
      <c r="AA29" s="2"/>
    </row>
    <row r="30" ht="15.75" customHeight="1">
      <c r="A30" s="2">
        <v>5.0</v>
      </c>
      <c r="B30" s="9">
        <v>391158.8268</v>
      </c>
      <c r="C30" s="9">
        <v>400688.4007</v>
      </c>
      <c r="D30" s="9">
        <v>294996.44</v>
      </c>
      <c r="E30" s="9">
        <v>319528.11</v>
      </c>
      <c r="F30" s="9">
        <v>309296.82</v>
      </c>
      <c r="G30" s="9">
        <v>314716.67</v>
      </c>
      <c r="H30" s="9">
        <v>352571.15</v>
      </c>
      <c r="I30" s="9">
        <v>349403.55</v>
      </c>
      <c r="J30" s="9">
        <v>335215.76</v>
      </c>
      <c r="K30" s="9">
        <v>317044.88</v>
      </c>
      <c r="L30" s="9">
        <v>304166.56</v>
      </c>
      <c r="M30" s="9">
        <v>312608.73</v>
      </c>
      <c r="N30" s="9">
        <v>315952.84</v>
      </c>
      <c r="O30" s="9">
        <v>322107.7</v>
      </c>
      <c r="P30" s="9">
        <v>426817.5063</v>
      </c>
      <c r="Q30" s="9">
        <v>424346.7072</v>
      </c>
      <c r="R30" s="9">
        <v>428757.3903</v>
      </c>
      <c r="S30" s="9">
        <v>429114.0516</v>
      </c>
      <c r="T30" s="9">
        <v>419287.7699</v>
      </c>
      <c r="U30" s="9">
        <v>420287.7804</v>
      </c>
      <c r="V30" s="9">
        <v>430798.2721</v>
      </c>
      <c r="W30" s="9">
        <v>415847.0242</v>
      </c>
      <c r="X30" s="9">
        <v>408543.0445</v>
      </c>
      <c r="Y30" s="9">
        <v>396235.9261</v>
      </c>
      <c r="Z30" s="9">
        <v>49116.3109</v>
      </c>
      <c r="AA30" s="2"/>
    </row>
    <row r="31" ht="15.75" customHeight="1">
      <c r="A31" s="2">
        <v>6.0</v>
      </c>
      <c r="B31" s="9">
        <v>388375.0909</v>
      </c>
      <c r="C31" s="9">
        <v>390566.7071</v>
      </c>
      <c r="D31" s="9">
        <v>289301.03</v>
      </c>
      <c r="E31" s="9">
        <v>310534.2</v>
      </c>
      <c r="F31" s="9">
        <v>302457.08</v>
      </c>
      <c r="G31" s="9">
        <v>312483.97</v>
      </c>
      <c r="H31" s="9">
        <v>348239.01</v>
      </c>
      <c r="I31" s="9">
        <v>322840.37</v>
      </c>
      <c r="J31" s="9">
        <v>317421.3</v>
      </c>
      <c r="K31" s="9">
        <v>317026.57</v>
      </c>
      <c r="L31" s="9">
        <v>305766.42</v>
      </c>
      <c r="M31" s="9">
        <v>300983.25</v>
      </c>
      <c r="N31" s="9">
        <v>296988.14</v>
      </c>
      <c r="O31" s="9">
        <v>308726.04</v>
      </c>
      <c r="P31" s="9">
        <v>432740.0488</v>
      </c>
      <c r="Q31" s="9">
        <v>432853.4342</v>
      </c>
      <c r="R31" s="9">
        <v>436870.9407</v>
      </c>
      <c r="S31" s="9">
        <v>433977.8445</v>
      </c>
      <c r="T31" s="9">
        <v>428417.6452</v>
      </c>
      <c r="U31" s="9">
        <v>416300.5928</v>
      </c>
      <c r="V31" s="9">
        <v>420708.9102</v>
      </c>
      <c r="W31" s="9">
        <v>416969.3452</v>
      </c>
      <c r="X31" s="9">
        <v>411905.5798</v>
      </c>
      <c r="Y31" s="9">
        <v>398415.5206</v>
      </c>
      <c r="Z31" s="9">
        <v>48461.19363</v>
      </c>
      <c r="AA31" s="2"/>
    </row>
    <row r="32" ht="15.75" customHeight="1">
      <c r="A32" s="2">
        <v>7.0</v>
      </c>
      <c r="B32" s="9">
        <v>389004.6229</v>
      </c>
      <c r="C32" s="9">
        <v>391134.0849</v>
      </c>
      <c r="D32" s="9">
        <v>298934.88</v>
      </c>
      <c r="E32" s="9">
        <v>327392.04</v>
      </c>
      <c r="F32" s="9">
        <v>326719.33</v>
      </c>
      <c r="G32" s="9">
        <v>306718.39</v>
      </c>
      <c r="H32" s="9">
        <v>341535.8</v>
      </c>
      <c r="I32" s="9">
        <v>342122.65</v>
      </c>
      <c r="J32" s="9">
        <v>312269.68</v>
      </c>
      <c r="K32" s="9">
        <v>317819.4</v>
      </c>
      <c r="L32" s="9">
        <v>303456.39</v>
      </c>
      <c r="M32" s="9">
        <v>299317.09</v>
      </c>
      <c r="N32" s="9">
        <v>315753.35</v>
      </c>
      <c r="O32" s="9">
        <v>318296.51</v>
      </c>
      <c r="P32" s="9">
        <v>427463.2661</v>
      </c>
      <c r="Q32" s="9">
        <v>424961.4033</v>
      </c>
      <c r="R32" s="9">
        <v>423070.8473</v>
      </c>
      <c r="S32" s="9">
        <v>425688.8412</v>
      </c>
      <c r="T32" s="9">
        <v>418979.0299</v>
      </c>
      <c r="U32" s="9">
        <v>407301.5392</v>
      </c>
      <c r="V32" s="9">
        <v>418476.3607</v>
      </c>
      <c r="W32" s="9">
        <v>406679.3975</v>
      </c>
      <c r="X32" s="9">
        <v>406726.692</v>
      </c>
      <c r="Y32" s="9">
        <v>394354.0148</v>
      </c>
      <c r="Z32" s="9">
        <v>48567.67456</v>
      </c>
      <c r="AA32" s="2"/>
    </row>
    <row r="33" ht="15.75" customHeight="1">
      <c r="A33" s="2">
        <v>8.0</v>
      </c>
      <c r="B33" s="9">
        <v>401108.1</v>
      </c>
      <c r="C33" s="9">
        <v>409020.3</v>
      </c>
      <c r="D33" s="9">
        <v>321305.7</v>
      </c>
      <c r="E33" s="9">
        <v>331905.5</v>
      </c>
      <c r="F33" s="9">
        <v>329896.9</v>
      </c>
      <c r="G33" s="9">
        <v>325785.4</v>
      </c>
      <c r="H33" s="9">
        <v>368497.1</v>
      </c>
      <c r="I33" s="9">
        <v>352863.1</v>
      </c>
      <c r="J33" s="9">
        <v>346474.9</v>
      </c>
      <c r="K33" s="9">
        <v>332540.0</v>
      </c>
      <c r="L33" s="9">
        <v>315676.0</v>
      </c>
      <c r="M33" s="9">
        <v>308098.3</v>
      </c>
      <c r="N33" s="9">
        <v>309300.4</v>
      </c>
      <c r="O33" s="9">
        <v>308682.1</v>
      </c>
      <c r="P33" s="9">
        <v>442218.8</v>
      </c>
      <c r="Q33" s="9">
        <v>431660.7</v>
      </c>
      <c r="R33" s="9">
        <v>431907.3</v>
      </c>
      <c r="S33" s="9">
        <v>433715.0</v>
      </c>
      <c r="T33" s="9">
        <v>424865.2</v>
      </c>
      <c r="U33" s="9">
        <v>422100.1</v>
      </c>
      <c r="V33" s="9">
        <v>423907.5</v>
      </c>
      <c r="W33" s="9">
        <v>425023.6</v>
      </c>
      <c r="X33" s="9">
        <v>417945.8</v>
      </c>
      <c r="Y33" s="9">
        <v>406565.7</v>
      </c>
      <c r="Z33" s="9">
        <v>50116.93</v>
      </c>
      <c r="AA33" s="2"/>
    </row>
    <row r="34" ht="15.75" customHeight="1">
      <c r="A34" s="2">
        <v>9.0</v>
      </c>
      <c r="B34" s="9">
        <v>389102.2</v>
      </c>
      <c r="C34" s="9">
        <v>394470.7</v>
      </c>
      <c r="D34" s="9">
        <v>306221.2</v>
      </c>
      <c r="E34" s="9">
        <v>304813.6</v>
      </c>
      <c r="F34" s="9">
        <v>314233.8</v>
      </c>
      <c r="G34" s="9">
        <v>307304.9</v>
      </c>
      <c r="H34" s="9">
        <v>346663.3</v>
      </c>
      <c r="I34" s="9">
        <v>326296.5</v>
      </c>
      <c r="J34" s="9">
        <v>333189.2</v>
      </c>
      <c r="K34" s="9">
        <v>319698.5</v>
      </c>
      <c r="L34" s="9">
        <v>308221.9</v>
      </c>
      <c r="M34" s="9">
        <v>308447.6</v>
      </c>
      <c r="N34" s="9">
        <v>294455.8</v>
      </c>
      <c r="O34" s="9">
        <v>311348.4</v>
      </c>
      <c r="P34" s="9">
        <v>433880.8</v>
      </c>
      <c r="Q34" s="9">
        <v>420770.4</v>
      </c>
      <c r="R34" s="9">
        <v>424420.6</v>
      </c>
      <c r="S34" s="9">
        <v>417792.7</v>
      </c>
      <c r="T34" s="9">
        <v>409955.5</v>
      </c>
      <c r="U34" s="9">
        <v>410908.1</v>
      </c>
      <c r="V34" s="9">
        <v>431272.9</v>
      </c>
      <c r="W34" s="9">
        <v>417721.7</v>
      </c>
      <c r="X34" s="9">
        <v>410930.3</v>
      </c>
      <c r="Y34" s="9">
        <v>398153.4</v>
      </c>
      <c r="Z34" s="9">
        <v>48512.27</v>
      </c>
      <c r="AA34" s="2"/>
    </row>
    <row r="35" ht="15.75" customHeight="1">
      <c r="A35" s="2">
        <v>10.0</v>
      </c>
      <c r="B35" s="9">
        <v>377163.8</v>
      </c>
      <c r="C35" s="9">
        <v>383156.5</v>
      </c>
      <c r="D35" s="9">
        <v>283393.6</v>
      </c>
      <c r="E35" s="9">
        <v>298123.8</v>
      </c>
      <c r="F35" s="9">
        <v>298746.3</v>
      </c>
      <c r="G35" s="9">
        <v>287356.8</v>
      </c>
      <c r="H35" s="9">
        <v>336947.2</v>
      </c>
      <c r="I35" s="9">
        <v>335014.8</v>
      </c>
      <c r="J35" s="9">
        <v>315595.6</v>
      </c>
      <c r="K35" s="9">
        <v>312779.5</v>
      </c>
      <c r="L35" s="9">
        <v>292088.5</v>
      </c>
      <c r="M35" s="9">
        <v>293339.9</v>
      </c>
      <c r="N35" s="9">
        <v>294093.7</v>
      </c>
      <c r="O35" s="9">
        <v>301278.5</v>
      </c>
      <c r="P35" s="9">
        <v>414059.7</v>
      </c>
      <c r="Q35" s="9">
        <v>411532.9</v>
      </c>
      <c r="R35" s="9">
        <v>411514.9</v>
      </c>
      <c r="S35" s="9">
        <v>401383.5</v>
      </c>
      <c r="T35" s="9">
        <v>393855.7</v>
      </c>
      <c r="U35" s="9">
        <v>389297.1</v>
      </c>
      <c r="V35" s="9">
        <v>408610.3</v>
      </c>
      <c r="W35" s="9">
        <v>398918.9</v>
      </c>
      <c r="X35" s="9">
        <v>390286.6</v>
      </c>
      <c r="Y35" s="9">
        <v>384814.5</v>
      </c>
      <c r="Z35" s="9">
        <v>46783.49</v>
      </c>
      <c r="AA35" s="2"/>
    </row>
    <row r="36" ht="15.75" customHeight="1">
      <c r="A36" s="2">
        <v>11.0</v>
      </c>
      <c r="B36" s="9">
        <v>391435.9</v>
      </c>
      <c r="C36" s="9">
        <v>397950.5</v>
      </c>
      <c r="D36" s="9">
        <v>307889.6</v>
      </c>
      <c r="E36" s="9">
        <v>319314.1</v>
      </c>
      <c r="F36" s="9">
        <v>302076.9</v>
      </c>
      <c r="G36" s="9">
        <v>300665.7</v>
      </c>
      <c r="H36" s="9">
        <v>333247.5</v>
      </c>
      <c r="I36" s="9">
        <v>313326.9</v>
      </c>
      <c r="J36" s="9">
        <v>319555.6</v>
      </c>
      <c r="K36" s="9">
        <v>315101.0</v>
      </c>
      <c r="L36" s="9">
        <v>295004.6</v>
      </c>
      <c r="M36" s="9">
        <v>289665.9</v>
      </c>
      <c r="N36" s="9">
        <v>287207.0</v>
      </c>
      <c r="O36" s="9">
        <v>312045.5</v>
      </c>
      <c r="P36" s="9">
        <v>414174.3</v>
      </c>
      <c r="Q36" s="9">
        <v>411750.5</v>
      </c>
      <c r="R36" s="9">
        <v>409387.9</v>
      </c>
      <c r="S36" s="9">
        <v>419011.4</v>
      </c>
      <c r="T36" s="9">
        <v>412139.7</v>
      </c>
      <c r="U36" s="9">
        <v>405479.6</v>
      </c>
      <c r="V36" s="9">
        <v>418314.7</v>
      </c>
      <c r="W36" s="9">
        <v>405430.4</v>
      </c>
      <c r="X36" s="9">
        <v>406803.5</v>
      </c>
      <c r="Y36" s="9">
        <v>399495.8</v>
      </c>
      <c r="Z36" s="9">
        <v>47393.6</v>
      </c>
      <c r="AA36" s="2"/>
    </row>
    <row r="37" ht="15.75" customHeight="1">
      <c r="A37" s="2">
        <v>12.0</v>
      </c>
      <c r="B37" s="9">
        <v>391583.7</v>
      </c>
      <c r="C37" s="9">
        <v>401660.9</v>
      </c>
      <c r="D37" s="9">
        <v>308071.8</v>
      </c>
      <c r="E37" s="9">
        <v>324854.3</v>
      </c>
      <c r="F37" s="9">
        <v>329580.0</v>
      </c>
      <c r="G37" s="9">
        <v>314361.6</v>
      </c>
      <c r="H37" s="9">
        <v>353411.5</v>
      </c>
      <c r="I37" s="9">
        <v>349537.9</v>
      </c>
      <c r="J37" s="9">
        <v>321819.8</v>
      </c>
      <c r="K37" s="9">
        <v>324104.7</v>
      </c>
      <c r="L37" s="9">
        <v>317643.5</v>
      </c>
      <c r="M37" s="9">
        <v>304717.7</v>
      </c>
      <c r="N37" s="9">
        <v>297133.4</v>
      </c>
      <c r="O37" s="9">
        <v>315842.7</v>
      </c>
      <c r="P37" s="9">
        <v>437516.6</v>
      </c>
      <c r="Q37" s="9">
        <v>429226.8</v>
      </c>
      <c r="R37" s="9">
        <v>418393.7</v>
      </c>
      <c r="S37" s="9">
        <v>436890.6</v>
      </c>
      <c r="T37" s="9">
        <v>416455.5</v>
      </c>
      <c r="U37" s="9">
        <v>408707.7</v>
      </c>
      <c r="V37" s="9">
        <v>433852.0</v>
      </c>
      <c r="W37" s="9">
        <v>417187.9</v>
      </c>
      <c r="X37" s="9">
        <v>411396.3</v>
      </c>
      <c r="Y37" s="9">
        <v>405221.7</v>
      </c>
      <c r="Z37" s="9">
        <v>49222.79</v>
      </c>
      <c r="AA37" s="2"/>
    </row>
    <row r="38" ht="15.75" customHeight="1">
      <c r="A38" s="2">
        <v>13.0</v>
      </c>
      <c r="B38" s="9">
        <v>384954.8</v>
      </c>
      <c r="C38" s="9">
        <v>386658.7</v>
      </c>
      <c r="D38" s="9">
        <v>306936.1</v>
      </c>
      <c r="E38" s="9">
        <v>315626.1</v>
      </c>
      <c r="F38" s="9">
        <v>309561.8</v>
      </c>
      <c r="G38" s="9">
        <v>317394.6</v>
      </c>
      <c r="H38" s="9">
        <v>350217.0</v>
      </c>
      <c r="I38" s="9">
        <v>348183.1</v>
      </c>
      <c r="J38" s="9">
        <v>335495.2</v>
      </c>
      <c r="K38" s="9">
        <v>307219.1</v>
      </c>
      <c r="L38" s="9">
        <v>298275.3</v>
      </c>
      <c r="M38" s="9">
        <v>293693.4</v>
      </c>
      <c r="N38" s="9">
        <v>291181.7</v>
      </c>
      <c r="O38" s="9">
        <v>296222.8</v>
      </c>
      <c r="P38" s="9">
        <v>426249.9</v>
      </c>
      <c r="Q38" s="9">
        <v>411258.7</v>
      </c>
      <c r="R38" s="9">
        <v>411161.7</v>
      </c>
      <c r="S38" s="9">
        <v>410905.9</v>
      </c>
      <c r="T38" s="9">
        <v>403034.4</v>
      </c>
      <c r="U38" s="9">
        <v>407406.4</v>
      </c>
      <c r="V38" s="9">
        <v>413618.1</v>
      </c>
      <c r="W38" s="9">
        <v>407173.1</v>
      </c>
      <c r="X38" s="9">
        <v>408493.2</v>
      </c>
      <c r="Y38" s="9">
        <v>395933.6</v>
      </c>
      <c r="Z38" s="9">
        <v>47937.56</v>
      </c>
      <c r="AA38" s="2"/>
    </row>
    <row r="39" ht="15.75" customHeight="1">
      <c r="A39" s="2">
        <v>14.0</v>
      </c>
      <c r="B39" s="9">
        <v>385971.8</v>
      </c>
      <c r="C39" s="9">
        <v>387477.3</v>
      </c>
      <c r="D39" s="9">
        <v>311765.8</v>
      </c>
      <c r="E39" s="9">
        <v>335407.7</v>
      </c>
      <c r="F39" s="9">
        <v>297994.3</v>
      </c>
      <c r="G39" s="9">
        <v>315521.9</v>
      </c>
      <c r="H39" s="9">
        <v>328601.3</v>
      </c>
      <c r="I39" s="9">
        <v>337237.3</v>
      </c>
      <c r="J39" s="9">
        <v>319743.0</v>
      </c>
      <c r="K39" s="9">
        <v>326651.9</v>
      </c>
      <c r="L39" s="9">
        <v>314673.1</v>
      </c>
      <c r="M39" s="9">
        <v>307438.9</v>
      </c>
      <c r="N39" s="9">
        <v>294716.3</v>
      </c>
      <c r="O39" s="9">
        <v>303866.1</v>
      </c>
      <c r="P39" s="9">
        <v>418319.2</v>
      </c>
      <c r="Q39" s="9">
        <v>415187.8</v>
      </c>
      <c r="R39" s="9">
        <v>414267.6</v>
      </c>
      <c r="S39" s="9">
        <v>403874.6</v>
      </c>
      <c r="T39" s="9">
        <v>396604.6</v>
      </c>
      <c r="U39" s="9">
        <v>395505.9</v>
      </c>
      <c r="V39" s="9">
        <v>413730.2</v>
      </c>
      <c r="W39" s="9">
        <v>407311.5</v>
      </c>
      <c r="X39" s="9">
        <v>402668.1</v>
      </c>
      <c r="Y39" s="9">
        <v>395630.8</v>
      </c>
      <c r="Z39" s="9">
        <v>47906.37</v>
      </c>
      <c r="AA39" s="2"/>
    </row>
    <row r="40" ht="15.75" customHeight="1">
      <c r="A40" s="2">
        <v>15.0</v>
      </c>
      <c r="B40" s="2">
        <v>386185.433</v>
      </c>
      <c r="C40" s="2">
        <v>385413.4198</v>
      </c>
      <c r="D40" s="2">
        <v>285746.4</v>
      </c>
      <c r="E40" s="2">
        <v>304294.2</v>
      </c>
      <c r="F40" s="2">
        <v>300641.8</v>
      </c>
      <c r="G40" s="2">
        <v>304478.5</v>
      </c>
      <c r="H40" s="2">
        <v>345413.7</v>
      </c>
      <c r="I40" s="2">
        <v>338479.6</v>
      </c>
      <c r="J40" s="2">
        <v>319818.5</v>
      </c>
      <c r="K40" s="2">
        <v>308894.8</v>
      </c>
      <c r="L40" s="2">
        <v>299631.5</v>
      </c>
      <c r="M40" s="2">
        <v>292214.3</v>
      </c>
      <c r="N40" s="2">
        <v>291138.0</v>
      </c>
      <c r="O40" s="2">
        <v>310332.3</v>
      </c>
      <c r="P40" s="2">
        <v>418079.7589</v>
      </c>
      <c r="Q40" s="2">
        <v>417480.1519</v>
      </c>
      <c r="R40" s="2">
        <v>398167.2418</v>
      </c>
      <c r="S40" s="2">
        <v>400780.6769</v>
      </c>
      <c r="T40" s="2">
        <v>400251.905</v>
      </c>
      <c r="U40" s="2">
        <v>400466.9648</v>
      </c>
      <c r="V40" s="2">
        <v>416287.6428</v>
      </c>
      <c r="W40" s="2">
        <v>401309.9303</v>
      </c>
      <c r="X40" s="2">
        <v>396633.8821</v>
      </c>
      <c r="Y40" s="2">
        <v>391121.3028</v>
      </c>
      <c r="Z40" s="2">
        <v>47297.02541</v>
      </c>
      <c r="AA40" s="2"/>
    </row>
    <row r="41" ht="15.75" customHeight="1">
      <c r="A41" s="2">
        <v>16.0</v>
      </c>
      <c r="B41" s="2">
        <v>388133.362</v>
      </c>
      <c r="C41" s="2">
        <v>391228.6001</v>
      </c>
      <c r="D41" s="2">
        <v>299347.0</v>
      </c>
      <c r="E41" s="2">
        <v>314303.8</v>
      </c>
      <c r="F41" s="2">
        <v>303441.8</v>
      </c>
      <c r="G41" s="2">
        <v>299083.5</v>
      </c>
      <c r="H41" s="2">
        <v>350380.3</v>
      </c>
      <c r="I41" s="2">
        <v>327445.2</v>
      </c>
      <c r="J41" s="2">
        <v>311805.9</v>
      </c>
      <c r="K41" s="2">
        <v>302908.5</v>
      </c>
      <c r="L41" s="2">
        <v>296455.4</v>
      </c>
      <c r="M41" s="2">
        <v>291647.1</v>
      </c>
      <c r="N41" s="2">
        <v>288662.2</v>
      </c>
      <c r="O41" s="2">
        <v>312085.2</v>
      </c>
      <c r="P41" s="2">
        <v>426097.4442</v>
      </c>
      <c r="Q41" s="2">
        <v>425005.8214</v>
      </c>
      <c r="R41" s="2">
        <v>416825.8765</v>
      </c>
      <c r="S41" s="2">
        <v>422250.7474</v>
      </c>
      <c r="T41" s="2">
        <v>411125.7178</v>
      </c>
      <c r="U41" s="2">
        <v>402731.6063</v>
      </c>
      <c r="V41" s="2">
        <v>415863.887</v>
      </c>
      <c r="W41" s="2">
        <v>413083.3463</v>
      </c>
      <c r="X41" s="2">
        <v>405730.6721</v>
      </c>
      <c r="Y41" s="2">
        <v>398702.0589</v>
      </c>
      <c r="Z41" s="2">
        <v>47683.67199</v>
      </c>
      <c r="AA41" s="2"/>
    </row>
    <row r="42" ht="15.75" customHeight="1">
      <c r="A42" s="2">
        <v>17.0</v>
      </c>
      <c r="B42" s="2">
        <v>385691.3318</v>
      </c>
      <c r="C42" s="2">
        <v>388364.3111</v>
      </c>
      <c r="D42" s="2">
        <v>293254.9</v>
      </c>
      <c r="E42" s="2">
        <v>298940.5</v>
      </c>
      <c r="F42" s="2">
        <v>296649.3</v>
      </c>
      <c r="G42" s="2">
        <v>301047.8</v>
      </c>
      <c r="H42" s="2">
        <v>334338.8</v>
      </c>
      <c r="I42" s="2">
        <v>334435.1</v>
      </c>
      <c r="J42" s="2">
        <v>318625.9</v>
      </c>
      <c r="K42" s="2">
        <v>314771.8</v>
      </c>
      <c r="L42" s="2">
        <v>297895.4</v>
      </c>
      <c r="M42" s="2">
        <v>287727.2</v>
      </c>
      <c r="N42" s="2">
        <v>290863.1</v>
      </c>
      <c r="O42" s="2">
        <v>306557.3</v>
      </c>
      <c r="P42" s="2">
        <v>418406.7345</v>
      </c>
      <c r="Q42" s="2">
        <v>406153.9572</v>
      </c>
      <c r="R42" s="2">
        <v>409710.3764</v>
      </c>
      <c r="S42" s="2">
        <v>411105.8318</v>
      </c>
      <c r="T42" s="2">
        <v>400212.3878</v>
      </c>
      <c r="U42" s="2">
        <v>396803.7016</v>
      </c>
      <c r="V42" s="2">
        <v>411889.0969</v>
      </c>
      <c r="W42" s="2">
        <v>403465.3152</v>
      </c>
      <c r="X42" s="2">
        <v>404178.6073</v>
      </c>
      <c r="Y42" s="2">
        <v>391787.5485</v>
      </c>
      <c r="Z42" s="2">
        <v>47151.73876</v>
      </c>
      <c r="AA42" s="2"/>
    </row>
    <row r="43" ht="15.75" customHeight="1">
      <c r="A43" s="2">
        <v>18.0</v>
      </c>
      <c r="B43" s="2">
        <v>390981.2359</v>
      </c>
      <c r="C43" s="2">
        <v>397087.9267</v>
      </c>
      <c r="D43" s="2">
        <v>310051.1</v>
      </c>
      <c r="E43" s="2">
        <v>325079.3</v>
      </c>
      <c r="F43" s="2">
        <v>306294.7</v>
      </c>
      <c r="G43" s="2">
        <v>306813.6</v>
      </c>
      <c r="H43" s="2">
        <v>360407.2</v>
      </c>
      <c r="I43" s="2">
        <v>352809.9</v>
      </c>
      <c r="J43" s="2">
        <v>327904.9</v>
      </c>
      <c r="K43" s="2">
        <v>323481.5</v>
      </c>
      <c r="L43" s="2">
        <v>303656.5</v>
      </c>
      <c r="M43" s="2">
        <v>303053.1</v>
      </c>
      <c r="N43" s="2">
        <v>315879.8</v>
      </c>
      <c r="O43" s="2">
        <v>319154.9</v>
      </c>
      <c r="P43" s="2">
        <v>424701.8806</v>
      </c>
      <c r="Q43" s="2">
        <v>423477.9786</v>
      </c>
      <c r="R43" s="2">
        <v>423585.8271</v>
      </c>
      <c r="S43" s="2">
        <v>427733.6411</v>
      </c>
      <c r="T43" s="2">
        <v>414124.3212</v>
      </c>
      <c r="U43" s="2">
        <v>404565.815</v>
      </c>
      <c r="V43" s="2">
        <v>422404.4463</v>
      </c>
      <c r="W43" s="2">
        <v>412994.9261</v>
      </c>
      <c r="X43" s="2">
        <v>405122.7183</v>
      </c>
      <c r="Y43" s="2">
        <v>398488.8332</v>
      </c>
      <c r="Z43" s="2">
        <v>48889.98915</v>
      </c>
      <c r="AA43" s="2"/>
    </row>
    <row r="44" ht="15.75" customHeight="1">
      <c r="A44" s="2">
        <v>19.0</v>
      </c>
      <c r="B44" s="2">
        <v>374813.8324</v>
      </c>
      <c r="C44" s="2">
        <v>379563.7815</v>
      </c>
      <c r="D44" s="2">
        <v>293638.3</v>
      </c>
      <c r="E44" s="2">
        <v>308551.5</v>
      </c>
      <c r="F44" s="2">
        <v>303680.3</v>
      </c>
      <c r="G44" s="2">
        <v>300547.7</v>
      </c>
      <c r="H44" s="2">
        <v>329601.7</v>
      </c>
      <c r="I44" s="2">
        <v>330926.0</v>
      </c>
      <c r="J44" s="2">
        <v>319460.4</v>
      </c>
      <c r="K44" s="2">
        <v>311982.8</v>
      </c>
      <c r="L44" s="2">
        <v>302483.2</v>
      </c>
      <c r="M44" s="2">
        <v>294970.1</v>
      </c>
      <c r="N44" s="2">
        <v>289447.2</v>
      </c>
      <c r="O44" s="2">
        <v>313490.3</v>
      </c>
      <c r="P44" s="2">
        <v>412289.4198</v>
      </c>
      <c r="Q44" s="2">
        <v>406350.7959</v>
      </c>
      <c r="R44" s="2">
        <v>402602.4592</v>
      </c>
      <c r="S44" s="2">
        <v>408024.0762</v>
      </c>
      <c r="T44" s="2">
        <v>400032.7795</v>
      </c>
      <c r="U44" s="2">
        <v>396160.9791</v>
      </c>
      <c r="V44" s="2">
        <v>401324.2898</v>
      </c>
      <c r="W44" s="2">
        <v>399278.0526</v>
      </c>
      <c r="X44" s="2">
        <v>397263.8996</v>
      </c>
      <c r="Y44" s="2">
        <v>382195.8955</v>
      </c>
      <c r="Z44" s="2">
        <v>46997.39562</v>
      </c>
      <c r="AA44" s="2"/>
    </row>
    <row r="45" ht="15.75" customHeight="1">
      <c r="A45" s="2">
        <v>20.0</v>
      </c>
      <c r="B45" s="2">
        <v>424849.8095</v>
      </c>
      <c r="C45" s="2">
        <v>428683.0695</v>
      </c>
      <c r="D45" s="2">
        <v>323102.8</v>
      </c>
      <c r="E45" s="2">
        <v>341724.6</v>
      </c>
      <c r="F45" s="2">
        <v>335650.1</v>
      </c>
      <c r="G45" s="2">
        <v>333629.4</v>
      </c>
      <c r="H45" s="2">
        <v>378536.6</v>
      </c>
      <c r="I45" s="2">
        <v>361424.2</v>
      </c>
      <c r="J45" s="2">
        <v>354670.3</v>
      </c>
      <c r="K45" s="2">
        <v>362041.3</v>
      </c>
      <c r="L45" s="2">
        <v>337734.1</v>
      </c>
      <c r="M45" s="2">
        <v>333927.9</v>
      </c>
      <c r="N45" s="2">
        <v>341028.7</v>
      </c>
      <c r="O45" s="2">
        <v>359627.7</v>
      </c>
      <c r="P45" s="2">
        <v>466720.7956</v>
      </c>
      <c r="Q45" s="2">
        <v>451548.2984</v>
      </c>
      <c r="R45" s="2">
        <v>447846.3032</v>
      </c>
      <c r="S45" s="2">
        <v>453167.6521</v>
      </c>
      <c r="T45" s="2">
        <v>451846.7779</v>
      </c>
      <c r="U45" s="2">
        <v>443585.1179</v>
      </c>
      <c r="V45" s="2">
        <v>451563.0808</v>
      </c>
      <c r="W45" s="2">
        <v>445305.3847</v>
      </c>
      <c r="X45" s="2">
        <v>437000.4839</v>
      </c>
      <c r="Y45" s="2">
        <v>431292.5467</v>
      </c>
      <c r="Z45" s="2">
        <v>52829.63534</v>
      </c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1" t="s">
        <v>20</v>
      </c>
      <c r="Z47" s="2"/>
      <c r="AA47" s="2"/>
    </row>
    <row r="48" ht="15.75" customHeight="1">
      <c r="A48" s="7" t="s">
        <v>1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  <c r="L48" s="2">
        <v>11.0</v>
      </c>
      <c r="M48" s="2">
        <v>12.0</v>
      </c>
      <c r="N48" s="2">
        <v>13.0</v>
      </c>
      <c r="O48" s="2">
        <v>14.0</v>
      </c>
      <c r="P48" s="2">
        <v>15.0</v>
      </c>
      <c r="Q48" s="2">
        <v>16.0</v>
      </c>
      <c r="R48" s="2">
        <v>17.0</v>
      </c>
      <c r="S48" s="2">
        <v>18.0</v>
      </c>
      <c r="T48" s="2">
        <v>19.0</v>
      </c>
      <c r="U48" s="2">
        <v>20.0</v>
      </c>
      <c r="V48" s="2">
        <v>21.0</v>
      </c>
      <c r="W48" s="2">
        <v>22.0</v>
      </c>
      <c r="X48" s="2">
        <v>23.0</v>
      </c>
      <c r="Y48" s="2">
        <v>24.0</v>
      </c>
      <c r="Z48" s="4" t="s">
        <v>7</v>
      </c>
      <c r="AA48" s="4" t="s">
        <v>8</v>
      </c>
    </row>
    <row r="49" ht="15.75" customHeight="1">
      <c r="A49" s="2">
        <v>1.0</v>
      </c>
      <c r="B49" s="9">
        <v>224356.5259</v>
      </c>
      <c r="C49" s="9">
        <v>224148.9074</v>
      </c>
      <c r="D49" s="9">
        <v>189014.51</v>
      </c>
      <c r="E49" s="9">
        <v>181795.5059</v>
      </c>
      <c r="F49" s="9">
        <v>197764.6812</v>
      </c>
      <c r="G49" s="9">
        <v>213858.6519</v>
      </c>
      <c r="H49" s="9">
        <v>70892.50408</v>
      </c>
      <c r="I49" s="9">
        <v>74862.41596</v>
      </c>
      <c r="J49" s="9">
        <v>79726.87416</v>
      </c>
      <c r="K49" s="9">
        <v>74124.12989</v>
      </c>
      <c r="L49" s="9">
        <v>68151.79987</v>
      </c>
      <c r="M49" s="9">
        <v>159915.6314</v>
      </c>
      <c r="N49" s="9">
        <v>177647.486</v>
      </c>
      <c r="O49" s="9">
        <v>216351.6923</v>
      </c>
      <c r="P49" s="9">
        <v>304897.9686</v>
      </c>
      <c r="Q49" s="9">
        <v>335569.4748</v>
      </c>
      <c r="R49" s="9">
        <v>340242.4043</v>
      </c>
      <c r="S49" s="9">
        <v>362661.0534</v>
      </c>
      <c r="T49" s="9">
        <v>370855.197</v>
      </c>
      <c r="U49" s="9">
        <v>384016.7196</v>
      </c>
      <c r="V49" s="9">
        <v>396682.5078</v>
      </c>
      <c r="W49" s="9">
        <v>398716.2391</v>
      </c>
      <c r="X49" s="9">
        <v>396660.8866</v>
      </c>
      <c r="Y49" s="9">
        <v>391694.9928</v>
      </c>
      <c r="Z49" s="9">
        <v>29806.90356</v>
      </c>
      <c r="AA49" s="9">
        <v>92.30192934</v>
      </c>
    </row>
    <row r="50" ht="15.75" customHeight="1">
      <c r="A50" s="2">
        <v>2.0</v>
      </c>
      <c r="B50" s="9">
        <v>232698.0049</v>
      </c>
      <c r="C50" s="9">
        <v>232681.6093</v>
      </c>
      <c r="D50" s="9">
        <v>184209.5</v>
      </c>
      <c r="E50" s="9">
        <v>191117.4833</v>
      </c>
      <c r="F50" s="9">
        <v>214618.4265</v>
      </c>
      <c r="G50" s="9">
        <v>246884.8393</v>
      </c>
      <c r="H50" s="9">
        <v>102493.3046</v>
      </c>
      <c r="I50" s="9">
        <v>110977.982</v>
      </c>
      <c r="J50" s="9">
        <v>100552.7801</v>
      </c>
      <c r="K50" s="9">
        <v>100976.1866</v>
      </c>
      <c r="L50" s="9">
        <v>101241.6069</v>
      </c>
      <c r="M50" s="9">
        <v>188930.6076</v>
      </c>
      <c r="N50" s="9">
        <v>214576.4844</v>
      </c>
      <c r="O50" s="9">
        <v>238964.5861</v>
      </c>
      <c r="P50" s="9">
        <v>339333.1688</v>
      </c>
      <c r="Q50" s="9">
        <v>350354.3028</v>
      </c>
      <c r="R50" s="9">
        <v>367643.5901</v>
      </c>
      <c r="S50" s="9">
        <v>389057.6125</v>
      </c>
      <c r="T50" s="9">
        <v>393765.2254</v>
      </c>
      <c r="U50" s="9">
        <v>397517.8131</v>
      </c>
      <c r="V50" s="9">
        <v>416459.6734</v>
      </c>
      <c r="W50" s="9">
        <v>418918.0869</v>
      </c>
      <c r="X50" s="9">
        <v>421663.948</v>
      </c>
      <c r="Y50" s="9">
        <v>413581.7055</v>
      </c>
      <c r="Z50" s="9">
        <v>33133.48889</v>
      </c>
      <c r="AA50" s="9">
        <v>92.23932193</v>
      </c>
    </row>
    <row r="51" ht="15.75" customHeight="1">
      <c r="A51" s="2">
        <v>3.0</v>
      </c>
      <c r="B51" s="9">
        <v>233408.0843</v>
      </c>
      <c r="C51" s="9">
        <v>233392.6301</v>
      </c>
      <c r="D51" s="9">
        <v>178913.45</v>
      </c>
      <c r="E51" s="9">
        <v>199629.8885</v>
      </c>
      <c r="F51" s="9">
        <v>218976.3579</v>
      </c>
      <c r="G51" s="9">
        <v>232595.753</v>
      </c>
      <c r="H51" s="9">
        <v>84007.994</v>
      </c>
      <c r="I51" s="9">
        <v>79784.44678</v>
      </c>
      <c r="J51" s="9">
        <v>84560.19844</v>
      </c>
      <c r="K51" s="9">
        <v>79493.48218</v>
      </c>
      <c r="L51" s="9">
        <v>77567.29075</v>
      </c>
      <c r="M51" s="9">
        <v>169877.6742</v>
      </c>
      <c r="N51" s="9">
        <v>182557.1415</v>
      </c>
      <c r="O51" s="9">
        <v>215204.757</v>
      </c>
      <c r="P51" s="9">
        <v>312148.3621</v>
      </c>
      <c r="Q51" s="9">
        <v>335897.7863</v>
      </c>
      <c r="R51" s="9">
        <v>359705.5472</v>
      </c>
      <c r="S51" s="9">
        <v>376318.7384</v>
      </c>
      <c r="T51" s="9">
        <v>382246.1453</v>
      </c>
      <c r="U51" s="9">
        <v>387549.2999</v>
      </c>
      <c r="V51" s="9">
        <v>402716.0551</v>
      </c>
      <c r="W51" s="9">
        <v>400593.5984</v>
      </c>
      <c r="X51" s="9">
        <v>395752.5933</v>
      </c>
      <c r="Y51" s="9">
        <v>390403.4996</v>
      </c>
      <c r="Z51" s="9">
        <v>30906.45854</v>
      </c>
      <c r="AA51" s="9">
        <v>92.17585415</v>
      </c>
    </row>
    <row r="52" ht="15.75" customHeight="1">
      <c r="A52" s="2">
        <v>4.0</v>
      </c>
      <c r="B52" s="9">
        <v>234885.0266</v>
      </c>
      <c r="C52" s="9">
        <v>236192.0583</v>
      </c>
      <c r="D52" s="9">
        <v>180034.99</v>
      </c>
      <c r="E52" s="9">
        <v>190629.68</v>
      </c>
      <c r="F52" s="9">
        <v>209930.8025</v>
      </c>
      <c r="G52" s="9">
        <v>227912.8112</v>
      </c>
      <c r="H52" s="9">
        <v>84247.66584</v>
      </c>
      <c r="I52" s="9">
        <v>86882.85567</v>
      </c>
      <c r="J52" s="9">
        <v>76996.89222</v>
      </c>
      <c r="K52" s="9">
        <v>68834.98426</v>
      </c>
      <c r="L52" s="9">
        <v>73077.21176</v>
      </c>
      <c r="M52" s="9">
        <v>165030.4094</v>
      </c>
      <c r="N52" s="9">
        <v>174818.4705</v>
      </c>
      <c r="O52" s="9">
        <v>201942.2997</v>
      </c>
      <c r="P52" s="9">
        <v>312252.068</v>
      </c>
      <c r="Q52" s="9">
        <v>322273.9638</v>
      </c>
      <c r="R52" s="9">
        <v>330271.2977</v>
      </c>
      <c r="S52" s="9">
        <v>362837.0273</v>
      </c>
      <c r="T52" s="9">
        <v>372343.5579</v>
      </c>
      <c r="U52" s="9">
        <v>379243.6713</v>
      </c>
      <c r="V52" s="9">
        <v>403049.7464</v>
      </c>
      <c r="W52" s="9">
        <v>401851.4952</v>
      </c>
      <c r="X52" s="9">
        <v>395731.6658</v>
      </c>
      <c r="Y52" s="9">
        <v>385080.2489</v>
      </c>
      <c r="Z52" s="9">
        <v>30035.5196</v>
      </c>
      <c r="AA52" s="9">
        <v>92.11260593</v>
      </c>
    </row>
    <row r="53" ht="15.75" customHeight="1">
      <c r="A53" s="2">
        <v>5.0</v>
      </c>
      <c r="B53" s="9">
        <v>244705.7862</v>
      </c>
      <c r="C53" s="9">
        <v>253184.7283</v>
      </c>
      <c r="D53" s="9">
        <v>194180.77</v>
      </c>
      <c r="E53" s="9">
        <v>204658.105</v>
      </c>
      <c r="F53" s="9">
        <v>216780.0672</v>
      </c>
      <c r="G53" s="9">
        <v>245989.2057</v>
      </c>
      <c r="H53" s="9">
        <v>98533.08612</v>
      </c>
      <c r="I53" s="9">
        <v>101785.7504</v>
      </c>
      <c r="J53" s="9">
        <v>93854.02267</v>
      </c>
      <c r="K53" s="9">
        <v>85436.5402</v>
      </c>
      <c r="L53" s="9">
        <v>90617.93486</v>
      </c>
      <c r="M53" s="9">
        <v>198529.2734</v>
      </c>
      <c r="N53" s="9">
        <v>216745.2227</v>
      </c>
      <c r="O53" s="9">
        <v>237737.2788</v>
      </c>
      <c r="P53" s="9">
        <v>331285.2941</v>
      </c>
      <c r="Q53" s="9">
        <v>345772.8717</v>
      </c>
      <c r="R53" s="9">
        <v>383667.1374</v>
      </c>
      <c r="S53" s="9">
        <v>400611.1327</v>
      </c>
      <c r="T53" s="9">
        <v>398560.5072</v>
      </c>
      <c r="U53" s="9">
        <v>404871.3783</v>
      </c>
      <c r="V53" s="9">
        <v>421070.8226</v>
      </c>
      <c r="W53" s="9">
        <v>412520.4182</v>
      </c>
      <c r="X53" s="9">
        <v>408723.1254</v>
      </c>
      <c r="Y53" s="9">
        <v>396502.6288</v>
      </c>
      <c r="Z53" s="9">
        <v>33073.11035</v>
      </c>
      <c r="AA53" s="9">
        <v>91.77301756</v>
      </c>
    </row>
    <row r="54" ht="15.75" customHeight="1">
      <c r="A54" s="2">
        <v>6.0</v>
      </c>
      <c r="B54" s="9">
        <v>229032.2368</v>
      </c>
      <c r="C54" s="9">
        <v>230805.4787</v>
      </c>
      <c r="D54" s="9">
        <v>169671.94</v>
      </c>
      <c r="E54" s="9">
        <v>188679.2921</v>
      </c>
      <c r="F54" s="9">
        <v>202327.3447</v>
      </c>
      <c r="G54" s="9">
        <v>236893.4271</v>
      </c>
      <c r="H54" s="9">
        <v>91288.79067</v>
      </c>
      <c r="I54" s="9">
        <v>77980.33114</v>
      </c>
      <c r="J54" s="9">
        <v>79148.24048</v>
      </c>
      <c r="K54" s="9">
        <v>79165.28014</v>
      </c>
      <c r="L54" s="9">
        <v>80339.208</v>
      </c>
      <c r="M54" s="9">
        <v>172569.0518</v>
      </c>
      <c r="N54" s="9">
        <v>192275.2342</v>
      </c>
      <c r="O54" s="9">
        <v>219751.9655</v>
      </c>
      <c r="P54" s="9">
        <v>332415.7496</v>
      </c>
      <c r="Q54" s="9">
        <v>353845.0755</v>
      </c>
      <c r="R54" s="9">
        <v>380901.4174</v>
      </c>
      <c r="S54" s="9">
        <v>400023.8937</v>
      </c>
      <c r="T54" s="9">
        <v>408929.0378</v>
      </c>
      <c r="U54" s="9">
        <v>405569.4089</v>
      </c>
      <c r="V54" s="9">
        <v>414364.5737</v>
      </c>
      <c r="W54" s="9">
        <v>414486.6635</v>
      </c>
      <c r="X54" s="9">
        <v>411177.4088</v>
      </c>
      <c r="Y54" s="9">
        <v>398239.6856</v>
      </c>
      <c r="Z54" s="9">
        <v>31723.758</v>
      </c>
      <c r="AA54" s="9">
        <v>92.18576859</v>
      </c>
    </row>
    <row r="55" ht="15.75" customHeight="1">
      <c r="A55" s="2">
        <v>7.0</v>
      </c>
      <c r="B55" s="9">
        <v>243900.7525</v>
      </c>
      <c r="C55" s="9">
        <v>245897.5018</v>
      </c>
      <c r="D55" s="9">
        <v>190530.22</v>
      </c>
      <c r="E55" s="9">
        <v>220330.7537</v>
      </c>
      <c r="F55" s="9">
        <v>237362.3907</v>
      </c>
      <c r="G55" s="9">
        <v>236678.9854</v>
      </c>
      <c r="H55" s="9">
        <v>89453.06044</v>
      </c>
      <c r="I55" s="9">
        <v>91588.01838</v>
      </c>
      <c r="J55" s="9">
        <v>85515.29718</v>
      </c>
      <c r="K55" s="9">
        <v>89637.45143</v>
      </c>
      <c r="L55" s="9">
        <v>86900.84787</v>
      </c>
      <c r="M55" s="9">
        <v>186888.0047</v>
      </c>
      <c r="N55" s="9">
        <v>218905.0442</v>
      </c>
      <c r="O55" s="9">
        <v>234374.9801</v>
      </c>
      <c r="P55" s="9">
        <v>327075.2715</v>
      </c>
      <c r="Q55" s="9">
        <v>347580.7634</v>
      </c>
      <c r="R55" s="9">
        <v>366732.8729</v>
      </c>
      <c r="S55" s="9">
        <v>390351.2676</v>
      </c>
      <c r="T55" s="9">
        <v>397871.7166</v>
      </c>
      <c r="U55" s="9">
        <v>395642.7839</v>
      </c>
      <c r="V55" s="9">
        <v>413929.4361</v>
      </c>
      <c r="W55" s="9">
        <v>405425.5296</v>
      </c>
      <c r="X55" s="9">
        <v>406231.9634</v>
      </c>
      <c r="Y55" s="9">
        <v>394195.5148</v>
      </c>
      <c r="Z55" s="9">
        <v>32588.51496</v>
      </c>
      <c r="AA55" s="9">
        <v>92.36613666</v>
      </c>
    </row>
    <row r="56" ht="15.75" customHeight="1">
      <c r="A56" s="2">
        <v>8.0</v>
      </c>
      <c r="B56" s="9">
        <v>243969.4</v>
      </c>
      <c r="C56" s="9">
        <v>250619.2</v>
      </c>
      <c r="D56" s="9">
        <v>199982.0</v>
      </c>
      <c r="E56" s="9">
        <v>209990.4</v>
      </c>
      <c r="F56" s="9">
        <v>226049.7</v>
      </c>
      <c r="G56" s="9">
        <v>248644.3</v>
      </c>
      <c r="H56" s="9">
        <v>106105.2</v>
      </c>
      <c r="I56" s="9">
        <v>91535.22</v>
      </c>
      <c r="J56" s="9">
        <v>96194.97</v>
      </c>
      <c r="K56" s="9">
        <v>87776.09</v>
      </c>
      <c r="L56" s="9">
        <v>91638.38</v>
      </c>
      <c r="M56" s="9">
        <v>190071.9</v>
      </c>
      <c r="N56" s="9">
        <v>213403.0</v>
      </c>
      <c r="O56" s="9">
        <v>232950.6</v>
      </c>
      <c r="P56" s="9">
        <v>348448.1</v>
      </c>
      <c r="Q56" s="9">
        <v>360903.4</v>
      </c>
      <c r="R56" s="9">
        <v>383375.8</v>
      </c>
      <c r="S56" s="9">
        <v>401989.6</v>
      </c>
      <c r="T56" s="9">
        <v>407843.4</v>
      </c>
      <c r="U56" s="9">
        <v>412199.3</v>
      </c>
      <c r="V56" s="9">
        <v>419493.1</v>
      </c>
      <c r="W56" s="9">
        <v>423974.1</v>
      </c>
      <c r="X56" s="9">
        <v>417919.5</v>
      </c>
      <c r="Y56" s="9">
        <v>406565.7</v>
      </c>
      <c r="Z56" s="9">
        <v>32083.6</v>
      </c>
      <c r="AA56" s="9">
        <v>92.38176478</v>
      </c>
    </row>
    <row r="57" ht="15.75" customHeight="1">
      <c r="A57" s="2">
        <v>9.0</v>
      </c>
      <c r="B57" s="9">
        <v>237391.3</v>
      </c>
      <c r="C57" s="9">
        <v>242152.5</v>
      </c>
      <c r="D57" s="9">
        <v>191103.9</v>
      </c>
      <c r="E57" s="9">
        <v>192337.8</v>
      </c>
      <c r="F57" s="9">
        <v>220490.0</v>
      </c>
      <c r="G57" s="9">
        <v>231216.4</v>
      </c>
      <c r="H57" s="9">
        <v>88283.87</v>
      </c>
      <c r="I57" s="9">
        <v>77358.29</v>
      </c>
      <c r="J57" s="9">
        <v>89417.66</v>
      </c>
      <c r="K57" s="9">
        <v>82977.53</v>
      </c>
      <c r="L57" s="9">
        <v>81063.88</v>
      </c>
      <c r="M57" s="9">
        <v>178609.7</v>
      </c>
      <c r="N57" s="9">
        <v>188245.0</v>
      </c>
      <c r="O57" s="9">
        <v>216161.5</v>
      </c>
      <c r="P57" s="9">
        <v>322792.0</v>
      </c>
      <c r="Q57" s="9">
        <v>335897.6</v>
      </c>
      <c r="R57" s="9">
        <v>365241.3</v>
      </c>
      <c r="S57" s="9">
        <v>379370.1</v>
      </c>
      <c r="T57" s="9">
        <v>385927.7</v>
      </c>
      <c r="U57" s="9">
        <v>396471.8</v>
      </c>
      <c r="V57" s="9">
        <v>424396.1</v>
      </c>
      <c r="W57" s="9">
        <v>413705.0</v>
      </c>
      <c r="X57" s="9">
        <v>408956.7</v>
      </c>
      <c r="Y57" s="9">
        <v>397564.0</v>
      </c>
      <c r="Z57" s="9">
        <v>30244.68</v>
      </c>
      <c r="AA57" s="9">
        <v>92.55204868</v>
      </c>
    </row>
    <row r="58" ht="15.75" customHeight="1">
      <c r="A58" s="2">
        <v>10.0</v>
      </c>
      <c r="B58" s="9">
        <v>219608.5</v>
      </c>
      <c r="C58" s="9">
        <v>225440.7</v>
      </c>
      <c r="D58" s="9">
        <v>170796.9</v>
      </c>
      <c r="E58" s="9">
        <v>183363.9</v>
      </c>
      <c r="F58" s="9">
        <v>205138.8</v>
      </c>
      <c r="G58" s="9">
        <v>207399.4</v>
      </c>
      <c r="H58" s="9">
        <v>91926.98</v>
      </c>
      <c r="I58" s="9">
        <v>96990.67</v>
      </c>
      <c r="J58" s="9">
        <v>83518.03</v>
      </c>
      <c r="K58" s="9">
        <v>79110.0</v>
      </c>
      <c r="L58" s="9">
        <v>75871.72</v>
      </c>
      <c r="M58" s="9">
        <v>169976.3</v>
      </c>
      <c r="N58" s="9">
        <v>191827.1</v>
      </c>
      <c r="O58" s="9">
        <v>211325.2</v>
      </c>
      <c r="P58" s="9">
        <v>302468.1</v>
      </c>
      <c r="Q58" s="9">
        <v>322508.6</v>
      </c>
      <c r="R58" s="9">
        <v>347947.9</v>
      </c>
      <c r="S58" s="9">
        <v>358813.0</v>
      </c>
      <c r="T58" s="9">
        <v>366466.6</v>
      </c>
      <c r="U58" s="9">
        <v>371167.1</v>
      </c>
      <c r="V58" s="9">
        <v>400510.2</v>
      </c>
      <c r="W58" s="9">
        <v>395352.1</v>
      </c>
      <c r="X58" s="9">
        <v>389683.3</v>
      </c>
      <c r="Y58" s="9">
        <v>384559.5</v>
      </c>
      <c r="Z58" s="9">
        <v>28365.02</v>
      </c>
      <c r="AA58" s="9">
        <v>92.41535495</v>
      </c>
    </row>
    <row r="59" ht="15.75" customHeight="1">
      <c r="A59" s="2">
        <v>11.0</v>
      </c>
      <c r="B59" s="9">
        <v>242966.5</v>
      </c>
      <c r="C59" s="9">
        <v>248524.6</v>
      </c>
      <c r="D59" s="9">
        <v>199220.3</v>
      </c>
      <c r="E59" s="9">
        <v>208779.4</v>
      </c>
      <c r="F59" s="9">
        <v>209938.3</v>
      </c>
      <c r="G59" s="9">
        <v>230449.3</v>
      </c>
      <c r="H59" s="9">
        <v>90450.68</v>
      </c>
      <c r="I59" s="9">
        <v>80543.23</v>
      </c>
      <c r="J59" s="9">
        <v>82942.28</v>
      </c>
      <c r="K59" s="9">
        <v>80875.2</v>
      </c>
      <c r="L59" s="9">
        <v>82109.04</v>
      </c>
      <c r="M59" s="9">
        <v>164305.2</v>
      </c>
      <c r="N59" s="9">
        <v>186521.8</v>
      </c>
      <c r="O59" s="9">
        <v>223511.8</v>
      </c>
      <c r="P59" s="9">
        <v>307438.8</v>
      </c>
      <c r="Q59" s="9">
        <v>327732.3</v>
      </c>
      <c r="R59" s="9">
        <v>351049.0</v>
      </c>
      <c r="S59" s="9">
        <v>385335.1</v>
      </c>
      <c r="T59" s="9">
        <v>392332.7</v>
      </c>
      <c r="U59" s="9">
        <v>392105.1</v>
      </c>
      <c r="V59" s="9">
        <v>411227.0</v>
      </c>
      <c r="W59" s="9">
        <v>402751.5</v>
      </c>
      <c r="X59" s="9">
        <v>405887.5</v>
      </c>
      <c r="Y59" s="9">
        <v>399333.6</v>
      </c>
      <c r="Z59" s="9">
        <v>29717.72</v>
      </c>
      <c r="AA59" s="9">
        <v>92.51382469</v>
      </c>
    </row>
    <row r="60" ht="15.75" customHeight="1">
      <c r="A60" s="2">
        <v>12.0</v>
      </c>
      <c r="B60" s="9">
        <v>236022.0</v>
      </c>
      <c r="C60" s="9">
        <v>245187.2</v>
      </c>
      <c r="D60" s="9">
        <v>192214.3</v>
      </c>
      <c r="E60" s="9">
        <v>203835.5</v>
      </c>
      <c r="F60" s="9">
        <v>232701.5</v>
      </c>
      <c r="G60" s="9">
        <v>241690.9</v>
      </c>
      <c r="H60" s="9">
        <v>98444.41</v>
      </c>
      <c r="I60" s="9">
        <v>102353.6</v>
      </c>
      <c r="J60" s="9">
        <v>91043.69</v>
      </c>
      <c r="K60" s="9">
        <v>94443.06</v>
      </c>
      <c r="L60" s="9">
        <v>93135.46</v>
      </c>
      <c r="M60" s="9">
        <v>186366.0</v>
      </c>
      <c r="N60" s="9">
        <v>197605.2</v>
      </c>
      <c r="O60" s="9">
        <v>224561.8</v>
      </c>
      <c r="P60" s="9">
        <v>331532.9</v>
      </c>
      <c r="Q60" s="9">
        <v>345847.6</v>
      </c>
      <c r="R60" s="9">
        <v>353514.0</v>
      </c>
      <c r="S60" s="9">
        <v>394375.2</v>
      </c>
      <c r="T60" s="9">
        <v>389184.8</v>
      </c>
      <c r="U60" s="9">
        <v>391219.5</v>
      </c>
      <c r="V60" s="9">
        <v>424533.0</v>
      </c>
      <c r="W60" s="9">
        <v>413134.2</v>
      </c>
      <c r="X60" s="9">
        <v>409761.6</v>
      </c>
      <c r="Y60" s="9">
        <v>404697.3</v>
      </c>
      <c r="Z60" s="9">
        <v>31137.3</v>
      </c>
      <c r="AA60" s="9">
        <v>92.11859476</v>
      </c>
    </row>
    <row r="61" ht="15.75" customHeight="1">
      <c r="A61" s="2">
        <v>13.0</v>
      </c>
      <c r="B61" s="9">
        <v>233410.4</v>
      </c>
      <c r="C61" s="9">
        <v>234145.7</v>
      </c>
      <c r="D61" s="9">
        <v>193426.8</v>
      </c>
      <c r="E61" s="9">
        <v>199083.6</v>
      </c>
      <c r="F61" s="9">
        <v>212156.0</v>
      </c>
      <c r="G61" s="9">
        <v>236409.6</v>
      </c>
      <c r="H61" s="9">
        <v>90720.13</v>
      </c>
      <c r="I61" s="9">
        <v>92761.84</v>
      </c>
      <c r="J61" s="9">
        <v>91147.51</v>
      </c>
      <c r="K61" s="9">
        <v>75791.14</v>
      </c>
      <c r="L61" s="9">
        <v>79770.67</v>
      </c>
      <c r="M61" s="9">
        <v>170194.0</v>
      </c>
      <c r="N61" s="9">
        <v>189257.0</v>
      </c>
      <c r="O61" s="9">
        <v>210170.1</v>
      </c>
      <c r="P61" s="9">
        <v>316098.5</v>
      </c>
      <c r="Q61" s="9">
        <v>326978.9</v>
      </c>
      <c r="R61" s="9">
        <v>354766.8</v>
      </c>
      <c r="S61" s="9">
        <v>371153.6</v>
      </c>
      <c r="T61" s="9">
        <v>376059.1</v>
      </c>
      <c r="U61" s="9">
        <v>391097.4</v>
      </c>
      <c r="V61" s="9">
        <v>405864.1</v>
      </c>
      <c r="W61" s="9">
        <v>404234.2</v>
      </c>
      <c r="X61" s="9">
        <v>406433.8</v>
      </c>
      <c r="Y61" s="9">
        <v>395247.3</v>
      </c>
      <c r="Z61" s="9">
        <v>29598.81</v>
      </c>
      <c r="AA61" s="9">
        <v>92.36499335</v>
      </c>
    </row>
    <row r="62" ht="15.75" customHeight="1">
      <c r="A62" s="2">
        <v>14.0</v>
      </c>
      <c r="B62" s="9">
        <v>235545.7</v>
      </c>
      <c r="C62" s="9">
        <v>236657.1</v>
      </c>
      <c r="D62" s="9">
        <v>193580.2</v>
      </c>
      <c r="E62" s="9">
        <v>213948.3</v>
      </c>
      <c r="F62" s="9">
        <v>207680.8</v>
      </c>
      <c r="G62" s="9">
        <v>248671.1</v>
      </c>
      <c r="H62" s="9">
        <v>72360.17</v>
      </c>
      <c r="I62" s="9">
        <v>80197.61</v>
      </c>
      <c r="J62" s="9">
        <v>76224.05</v>
      </c>
      <c r="K62" s="9">
        <v>85163.81</v>
      </c>
      <c r="L62" s="9">
        <v>77172.75</v>
      </c>
      <c r="M62" s="9">
        <v>176605.6</v>
      </c>
      <c r="N62" s="9">
        <v>192964.8</v>
      </c>
      <c r="O62" s="9">
        <v>217892.5</v>
      </c>
      <c r="P62" s="9">
        <v>310588.0</v>
      </c>
      <c r="Q62" s="9">
        <v>328615.4</v>
      </c>
      <c r="R62" s="9">
        <v>351652.0</v>
      </c>
      <c r="S62" s="9">
        <v>364336.5</v>
      </c>
      <c r="T62" s="9">
        <v>370491.8</v>
      </c>
      <c r="U62" s="9">
        <v>381332.0</v>
      </c>
      <c r="V62" s="9">
        <v>406941.1</v>
      </c>
      <c r="W62" s="9">
        <v>405883.5</v>
      </c>
      <c r="X62" s="9">
        <v>402261.6</v>
      </c>
      <c r="Y62" s="9">
        <v>395224.3</v>
      </c>
      <c r="Z62" s="9">
        <v>29177.58</v>
      </c>
      <c r="AA62" s="9">
        <v>92.30262003</v>
      </c>
    </row>
    <row r="63" ht="15.75" customHeight="1">
      <c r="A63" s="2">
        <v>15.0</v>
      </c>
      <c r="B63" s="2">
        <v>239574.0093</v>
      </c>
      <c r="C63" s="2">
        <v>238507.5523</v>
      </c>
      <c r="D63" s="2">
        <v>175662.1</v>
      </c>
      <c r="E63" s="2">
        <v>194595.7673</v>
      </c>
      <c r="F63" s="2">
        <v>210537.3668</v>
      </c>
      <c r="G63" s="2">
        <v>233581.8647</v>
      </c>
      <c r="H63" s="2">
        <v>110710.0733</v>
      </c>
      <c r="I63" s="2">
        <v>106771.126</v>
      </c>
      <c r="J63" s="2">
        <v>94225.06522</v>
      </c>
      <c r="K63" s="2">
        <v>91415.21063</v>
      </c>
      <c r="L63" s="2">
        <v>88747.5528</v>
      </c>
      <c r="M63" s="2">
        <v>181210.6087</v>
      </c>
      <c r="N63" s="2">
        <v>196027.104</v>
      </c>
      <c r="O63" s="2">
        <v>223213.8658</v>
      </c>
      <c r="P63" s="2">
        <v>322405.4858</v>
      </c>
      <c r="Q63" s="2">
        <v>345453.911</v>
      </c>
      <c r="R63" s="2">
        <v>345267.4088</v>
      </c>
      <c r="S63" s="2">
        <v>364350.8312</v>
      </c>
      <c r="T63" s="2">
        <v>373554.2833</v>
      </c>
      <c r="U63" s="2">
        <v>383849.7628</v>
      </c>
      <c r="V63" s="2">
        <v>409001.0434</v>
      </c>
      <c r="W63" s="2">
        <v>398679.7741</v>
      </c>
      <c r="X63" s="2">
        <v>396048.6881</v>
      </c>
      <c r="Y63" s="2">
        <v>391096.0026</v>
      </c>
      <c r="Z63" s="2">
        <v>30291.7383</v>
      </c>
      <c r="AA63" s="2">
        <v>92.29685118</v>
      </c>
    </row>
    <row r="64" ht="15.75" customHeight="1">
      <c r="A64" s="2">
        <v>16.0</v>
      </c>
      <c r="B64" s="2">
        <v>241575.9753</v>
      </c>
      <c r="C64" s="2">
        <v>244966.792</v>
      </c>
      <c r="D64" s="2">
        <v>189000.9</v>
      </c>
      <c r="E64" s="2">
        <v>201635.7991</v>
      </c>
      <c r="F64" s="2">
        <v>209207.3476</v>
      </c>
      <c r="G64" s="2">
        <v>224911.4274</v>
      </c>
      <c r="H64" s="2">
        <v>88925.37362</v>
      </c>
      <c r="I64" s="2">
        <v>74692.02733</v>
      </c>
      <c r="J64" s="2">
        <v>76921.37039</v>
      </c>
      <c r="K64" s="2">
        <v>70059.08668</v>
      </c>
      <c r="L64" s="2">
        <v>74824.36867</v>
      </c>
      <c r="M64" s="2">
        <v>168739.4483</v>
      </c>
      <c r="N64" s="2">
        <v>193491.0497</v>
      </c>
      <c r="O64" s="2">
        <v>230098.6005</v>
      </c>
      <c r="P64" s="2">
        <v>324137.4632</v>
      </c>
      <c r="Q64" s="2">
        <v>347969.7734</v>
      </c>
      <c r="R64" s="2">
        <v>363711.656</v>
      </c>
      <c r="S64" s="2">
        <v>389781.666</v>
      </c>
      <c r="T64" s="2">
        <v>389185.5699</v>
      </c>
      <c r="U64" s="2">
        <v>389273.21</v>
      </c>
      <c r="V64" s="2">
        <v>406546.2124</v>
      </c>
      <c r="W64" s="2">
        <v>407358.0893</v>
      </c>
      <c r="X64" s="2">
        <v>404028.5152</v>
      </c>
      <c r="Y64" s="2">
        <v>397868.456</v>
      </c>
      <c r="Z64" s="2">
        <v>29798.32364</v>
      </c>
      <c r="AA64" s="2">
        <v>92.23142119</v>
      </c>
    </row>
    <row r="65" ht="15.75" customHeight="1">
      <c r="A65" s="2">
        <v>17.0</v>
      </c>
      <c r="B65" s="2">
        <v>227874.9852</v>
      </c>
      <c r="C65" s="2">
        <v>229896.3168</v>
      </c>
      <c r="D65" s="2">
        <v>174031.3</v>
      </c>
      <c r="E65" s="2">
        <v>184739.3607</v>
      </c>
      <c r="F65" s="2">
        <v>206277.5067</v>
      </c>
      <c r="G65" s="2">
        <v>234946.2325</v>
      </c>
      <c r="H65" s="2">
        <v>88768.84182</v>
      </c>
      <c r="I65" s="2">
        <v>89291.966</v>
      </c>
      <c r="J65" s="2">
        <v>81183.11393</v>
      </c>
      <c r="K65" s="2">
        <v>82484.60858</v>
      </c>
      <c r="L65" s="2">
        <v>83237.61848</v>
      </c>
      <c r="M65" s="2">
        <v>169310.9972</v>
      </c>
      <c r="N65" s="2">
        <v>194805.7816</v>
      </c>
      <c r="O65" s="2">
        <v>221767.7887</v>
      </c>
      <c r="P65" s="2">
        <v>317068.7605</v>
      </c>
      <c r="Q65" s="2">
        <v>325859.8734</v>
      </c>
      <c r="R65" s="2">
        <v>350711.7758</v>
      </c>
      <c r="S65" s="2">
        <v>374994.4799</v>
      </c>
      <c r="T65" s="2">
        <v>379281.3574</v>
      </c>
      <c r="U65" s="2">
        <v>384785.4326</v>
      </c>
      <c r="V65" s="2">
        <v>405749.5232</v>
      </c>
      <c r="W65" s="2">
        <v>401497.768</v>
      </c>
      <c r="X65" s="2">
        <v>403161.5702</v>
      </c>
      <c r="Y65" s="2">
        <v>391268.699</v>
      </c>
      <c r="Z65" s="2">
        <v>29186.14486</v>
      </c>
      <c r="AA65" s="2">
        <v>92.1504281</v>
      </c>
    </row>
    <row r="66" ht="15.75" customHeight="1">
      <c r="A66" s="2">
        <v>18.0</v>
      </c>
      <c r="B66" s="2">
        <v>229721.9688</v>
      </c>
      <c r="C66" s="2">
        <v>236883.2425</v>
      </c>
      <c r="D66" s="2">
        <v>186665.2</v>
      </c>
      <c r="E66" s="2">
        <v>197351.8003</v>
      </c>
      <c r="F66" s="2">
        <v>200081.3343</v>
      </c>
      <c r="G66" s="2">
        <v>227668.2976</v>
      </c>
      <c r="H66" s="2">
        <v>99357.91667</v>
      </c>
      <c r="I66" s="2">
        <v>95938.80756</v>
      </c>
      <c r="J66" s="2">
        <v>76965.02373</v>
      </c>
      <c r="K66" s="2">
        <v>86639.08836</v>
      </c>
      <c r="L66" s="2">
        <v>77712.72933</v>
      </c>
      <c r="M66" s="2">
        <v>178689.6362</v>
      </c>
      <c r="N66" s="2">
        <v>206641.4174</v>
      </c>
      <c r="O66" s="2">
        <v>232930.5138</v>
      </c>
      <c r="P66" s="2">
        <v>328486.893</v>
      </c>
      <c r="Q66" s="2">
        <v>349230.5327</v>
      </c>
      <c r="R66" s="2">
        <v>370138.1777</v>
      </c>
      <c r="S66" s="2">
        <v>396099.7092</v>
      </c>
      <c r="T66" s="2">
        <v>395277.8426</v>
      </c>
      <c r="U66" s="2">
        <v>393039.9225</v>
      </c>
      <c r="V66" s="2">
        <v>417059.5121</v>
      </c>
      <c r="W66" s="2">
        <v>410830.4384</v>
      </c>
      <c r="X66" s="2">
        <v>404599.2259</v>
      </c>
      <c r="Y66" s="2">
        <v>398488.8332</v>
      </c>
      <c r="Z66" s="2">
        <v>30650.08881</v>
      </c>
      <c r="AA66" s="2">
        <v>92.0054796</v>
      </c>
    </row>
    <row r="67" ht="15.75" customHeight="1">
      <c r="A67" s="2">
        <v>19.0</v>
      </c>
      <c r="B67" s="2">
        <v>218839.025</v>
      </c>
      <c r="C67" s="2">
        <v>223184.5345</v>
      </c>
      <c r="D67" s="2">
        <v>175237.3</v>
      </c>
      <c r="E67" s="2">
        <v>187582.3277</v>
      </c>
      <c r="F67" s="2">
        <v>201545.7482</v>
      </c>
      <c r="G67" s="2">
        <v>219013.0603</v>
      </c>
      <c r="H67" s="2">
        <v>79300.096</v>
      </c>
      <c r="I67" s="2">
        <v>79574.90115</v>
      </c>
      <c r="J67" s="2">
        <v>74054.02221</v>
      </c>
      <c r="K67" s="2">
        <v>77162.20333</v>
      </c>
      <c r="L67" s="2">
        <v>79007.20861</v>
      </c>
      <c r="M67" s="2">
        <v>171606.2342</v>
      </c>
      <c r="N67" s="2">
        <v>190926.54</v>
      </c>
      <c r="O67" s="2">
        <v>226714.3987</v>
      </c>
      <c r="P67" s="2">
        <v>311446.6966</v>
      </c>
      <c r="Q67" s="2">
        <v>324537.3915</v>
      </c>
      <c r="R67" s="2">
        <v>342259.9277</v>
      </c>
      <c r="S67" s="2">
        <v>369707.8275</v>
      </c>
      <c r="T67" s="2">
        <v>377830.1881</v>
      </c>
      <c r="U67" s="2">
        <v>382133.036</v>
      </c>
      <c r="V67" s="2">
        <v>394472.7901</v>
      </c>
      <c r="W67" s="2">
        <v>397376.8056</v>
      </c>
      <c r="X67" s="2">
        <v>396763.0526</v>
      </c>
      <c r="Y67" s="2">
        <v>382143.2715</v>
      </c>
      <c r="Z67" s="2">
        <v>28804.20979</v>
      </c>
      <c r="AA67" s="2">
        <v>92.07784462</v>
      </c>
    </row>
    <row r="68" ht="15.75" customHeight="1">
      <c r="A68" s="2">
        <v>20.0</v>
      </c>
      <c r="B68" s="2">
        <v>266351.3399</v>
      </c>
      <c r="C68" s="2">
        <v>269674.043</v>
      </c>
      <c r="D68" s="2">
        <v>209942.0</v>
      </c>
      <c r="E68" s="2">
        <v>225244.5124</v>
      </c>
      <c r="F68" s="2">
        <v>234579.791</v>
      </c>
      <c r="G68" s="2">
        <v>258428.642</v>
      </c>
      <c r="H68" s="2">
        <v>110545.7674</v>
      </c>
      <c r="I68" s="2">
        <v>95471.51356</v>
      </c>
      <c r="J68" s="2">
        <v>98307.768</v>
      </c>
      <c r="K68" s="2">
        <v>96397.01315</v>
      </c>
      <c r="L68" s="2">
        <v>92367.43248</v>
      </c>
      <c r="M68" s="2">
        <v>205979.4716</v>
      </c>
      <c r="N68" s="2">
        <v>230243.4017</v>
      </c>
      <c r="O68" s="2">
        <v>265784.7705</v>
      </c>
      <c r="P68" s="2">
        <v>361095.7401</v>
      </c>
      <c r="Q68" s="2">
        <v>371848.194</v>
      </c>
      <c r="R68" s="2">
        <v>387045.467</v>
      </c>
      <c r="S68" s="2">
        <v>413525.3342</v>
      </c>
      <c r="T68" s="2">
        <v>427408.38</v>
      </c>
      <c r="U68" s="2">
        <v>428264.3605</v>
      </c>
      <c r="V68" s="2">
        <v>444251.2623</v>
      </c>
      <c r="W68" s="2">
        <v>442603.0581</v>
      </c>
      <c r="X68" s="2">
        <v>436282.1844</v>
      </c>
      <c r="Y68" s="2">
        <v>431292.5467</v>
      </c>
      <c r="Z68" s="2">
        <v>33771.98658</v>
      </c>
      <c r="AA68" s="2">
        <v>91.97047047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Y1"/>
    <mergeCell ref="A24:Y24"/>
    <mergeCell ref="A47:Y47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6" width="8.38"/>
  </cols>
  <sheetData>
    <row r="1" ht="15.75" customHeight="1">
      <c r="A1" s="1" t="s">
        <v>21</v>
      </c>
      <c r="Z1" s="1"/>
    </row>
    <row r="2" ht="15.75" customHeight="1">
      <c r="A2" s="7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4" t="s">
        <v>7</v>
      </c>
    </row>
    <row r="3" ht="15.75" customHeight="1">
      <c r="A3" s="2">
        <v>1.0</v>
      </c>
      <c r="B3" s="9">
        <v>114387.1072</v>
      </c>
      <c r="C3" s="9">
        <v>119970.5346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97143.08438</v>
      </c>
      <c r="Q3" s="9">
        <v>91816.01453</v>
      </c>
      <c r="R3" s="9">
        <v>91481.18248</v>
      </c>
      <c r="S3" s="9">
        <v>85162.79937</v>
      </c>
      <c r="T3" s="9">
        <v>89513.41142</v>
      </c>
      <c r="U3" s="9">
        <v>89802.0809</v>
      </c>
      <c r="V3" s="9">
        <v>69915.98462</v>
      </c>
      <c r="W3" s="9">
        <v>71817.0251</v>
      </c>
      <c r="X3" s="9">
        <v>79152.73056</v>
      </c>
      <c r="Y3" s="9">
        <v>88944.96484</v>
      </c>
      <c r="Z3" s="9">
        <v>4968.459872</v>
      </c>
    </row>
    <row r="4" ht="15.75" customHeight="1">
      <c r="A4" s="2">
        <v>2.0</v>
      </c>
      <c r="B4" s="9">
        <v>122122.6223</v>
      </c>
      <c r="C4" s="9">
        <v>126835.7943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90774.43723</v>
      </c>
      <c r="Q4" s="9">
        <v>91043.87276</v>
      </c>
      <c r="R4" s="9">
        <v>86712.4432</v>
      </c>
      <c r="S4" s="9">
        <v>83788.75606</v>
      </c>
      <c r="T4" s="9">
        <v>79381.58921</v>
      </c>
      <c r="U4" s="9">
        <v>86702.66569</v>
      </c>
      <c r="V4" s="9">
        <v>65550.80841</v>
      </c>
      <c r="W4" s="9">
        <v>70889.96473</v>
      </c>
      <c r="X4" s="9">
        <v>77958.30459</v>
      </c>
      <c r="Y4" s="9">
        <v>88962.04149</v>
      </c>
      <c r="Z4" s="9">
        <v>4856.393575</v>
      </c>
    </row>
    <row r="5" ht="15.75" customHeight="1">
      <c r="A5" s="2">
        <v>3.0</v>
      </c>
      <c r="B5" s="9">
        <v>111130.7925</v>
      </c>
      <c r="C5" s="9">
        <v>120984.0854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93309.73979</v>
      </c>
      <c r="Q5" s="9">
        <v>89917.92921</v>
      </c>
      <c r="R5" s="9">
        <v>91492.79019</v>
      </c>
      <c r="S5" s="9">
        <v>81375.83879</v>
      </c>
      <c r="T5" s="9">
        <v>83720.47777</v>
      </c>
      <c r="U5" s="9">
        <v>92152.74793</v>
      </c>
      <c r="V5" s="9">
        <v>69562.65916</v>
      </c>
      <c r="W5" s="9">
        <v>74678.1884</v>
      </c>
      <c r="X5" s="9">
        <v>81020.15131</v>
      </c>
      <c r="Y5" s="9">
        <v>90956.43956</v>
      </c>
      <c r="Z5" s="9">
        <v>4914.722937</v>
      </c>
    </row>
    <row r="6" ht="15.75" customHeight="1">
      <c r="A6" s="2">
        <v>4.0</v>
      </c>
      <c r="B6" s="9">
        <v>118080.6702</v>
      </c>
      <c r="C6" s="9">
        <v>121272.4209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90883.33113</v>
      </c>
      <c r="Q6" s="9">
        <v>86561.48084</v>
      </c>
      <c r="R6" s="9">
        <v>91118.04447</v>
      </c>
      <c r="S6" s="9">
        <v>81019.42883</v>
      </c>
      <c r="T6" s="9">
        <v>79032.48904</v>
      </c>
      <c r="U6" s="9">
        <v>83350.03172</v>
      </c>
      <c r="V6" s="9">
        <v>65338.34923</v>
      </c>
      <c r="W6" s="9">
        <v>71113.83376</v>
      </c>
      <c r="X6" s="9">
        <v>78520.81567</v>
      </c>
      <c r="Y6" s="9">
        <v>91832.30415</v>
      </c>
      <c r="Z6" s="9">
        <v>4811.789386</v>
      </c>
    </row>
    <row r="7" ht="15.75" customHeight="1">
      <c r="A7" s="2">
        <v>5.0</v>
      </c>
      <c r="B7" s="9">
        <v>121552.8368</v>
      </c>
      <c r="C7" s="9">
        <v>124784.5607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89389.66626</v>
      </c>
      <c r="Q7" s="9">
        <v>85133.94724</v>
      </c>
      <c r="R7" s="9">
        <v>82306.33027</v>
      </c>
      <c r="S7" s="9">
        <v>78281.08158</v>
      </c>
      <c r="T7" s="9">
        <v>84786.30992</v>
      </c>
      <c r="U7" s="9">
        <v>87933.12038</v>
      </c>
      <c r="V7" s="9">
        <v>66187.82211</v>
      </c>
      <c r="W7" s="9">
        <v>73210.88418</v>
      </c>
      <c r="X7" s="9">
        <v>80205.69447</v>
      </c>
      <c r="Y7" s="9">
        <v>93138.33609</v>
      </c>
      <c r="Z7" s="9">
        <v>4796.874274</v>
      </c>
    </row>
    <row r="8" ht="15.75" customHeight="1">
      <c r="A8" s="2">
        <v>6.0</v>
      </c>
      <c r="B8" s="9">
        <v>123441.8809</v>
      </c>
      <c r="C8" s="9">
        <v>127691.4471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92924.33876</v>
      </c>
      <c r="Q8" s="9">
        <v>88655.80423</v>
      </c>
      <c r="R8" s="9">
        <v>85092.81066</v>
      </c>
      <c r="S8" s="9">
        <v>76748.54455</v>
      </c>
      <c r="T8" s="9">
        <v>77466.0052</v>
      </c>
      <c r="U8" s="9">
        <v>88745.76283</v>
      </c>
      <c r="V8" s="9">
        <v>72071.52022</v>
      </c>
      <c r="W8" s="9">
        <v>77922.99517</v>
      </c>
      <c r="X8" s="9">
        <v>81021.74985</v>
      </c>
      <c r="Y8" s="9">
        <v>94721.20057</v>
      </c>
      <c r="Z8" s="9">
        <v>4905.114121</v>
      </c>
    </row>
    <row r="9" ht="15.75" customHeight="1">
      <c r="A9" s="2">
        <v>7.0</v>
      </c>
      <c r="B9" s="9">
        <v>119571.5629</v>
      </c>
      <c r="C9" s="9">
        <v>123394.7749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93770.29615</v>
      </c>
      <c r="Q9" s="9">
        <v>93748.55329</v>
      </c>
      <c r="R9" s="9">
        <v>87906.63732</v>
      </c>
      <c r="S9" s="9">
        <v>81631.47124</v>
      </c>
      <c r="T9" s="9">
        <v>80400.51993</v>
      </c>
      <c r="U9" s="9">
        <v>84231.50922</v>
      </c>
      <c r="V9" s="9">
        <v>67617.14072</v>
      </c>
      <c r="W9" s="9">
        <v>74040.42752</v>
      </c>
      <c r="X9" s="9">
        <v>81756.77203</v>
      </c>
      <c r="Y9" s="9">
        <v>95632.49484</v>
      </c>
      <c r="Z9" s="9">
        <v>4929.564831</v>
      </c>
    </row>
    <row r="10" ht="15.75" customHeight="1">
      <c r="A10" s="2">
        <v>8.0</v>
      </c>
      <c r="B10" s="9">
        <v>119725.2592</v>
      </c>
      <c r="C10" s="9">
        <v>120986.6249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95516.66012</v>
      </c>
      <c r="Q10" s="9">
        <v>90228.32143</v>
      </c>
      <c r="R10" s="9">
        <v>93148.61657</v>
      </c>
      <c r="S10" s="9">
        <v>80138.25423</v>
      </c>
      <c r="T10" s="9">
        <v>78798.83946</v>
      </c>
      <c r="U10" s="9">
        <v>87254.09112</v>
      </c>
      <c r="V10" s="9">
        <v>70152.32067</v>
      </c>
      <c r="W10" s="9">
        <v>74018.13272</v>
      </c>
      <c r="X10" s="9">
        <v>82028.3197</v>
      </c>
      <c r="Y10" s="9">
        <v>95239.34991</v>
      </c>
      <c r="Z10" s="9">
        <v>4955.735345</v>
      </c>
    </row>
    <row r="11" ht="15.75" customHeight="1">
      <c r="A11" s="2">
        <v>9.0</v>
      </c>
      <c r="B11" s="9">
        <v>123293.0802</v>
      </c>
      <c r="C11" s="9">
        <v>127620.0523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95291.20553</v>
      </c>
      <c r="Q11" s="9">
        <v>96986.23301</v>
      </c>
      <c r="R11" s="9">
        <v>92961.66661</v>
      </c>
      <c r="S11" s="9">
        <v>79888.6921</v>
      </c>
      <c r="T11" s="9">
        <v>84651.66658</v>
      </c>
      <c r="U11" s="9">
        <v>87775.35278</v>
      </c>
      <c r="V11" s="9">
        <v>63622.35975</v>
      </c>
      <c r="W11" s="9">
        <v>72311.34127</v>
      </c>
      <c r="X11" s="9">
        <v>78279.09794</v>
      </c>
      <c r="Y11" s="9">
        <v>94565.74196</v>
      </c>
      <c r="Z11" s="9">
        <v>5016.214723</v>
      </c>
    </row>
    <row r="12" ht="15.75" customHeight="1">
      <c r="A12" s="2">
        <v>10.0</v>
      </c>
      <c r="B12" s="9">
        <v>124980.546</v>
      </c>
      <c r="C12" s="9">
        <v>126923.0733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90918.31262</v>
      </c>
      <c r="Q12" s="9">
        <v>87592.13853</v>
      </c>
      <c r="R12" s="9">
        <v>87123.84398</v>
      </c>
      <c r="S12" s="9">
        <v>80043.55064</v>
      </c>
      <c r="T12" s="9">
        <v>78798.6556</v>
      </c>
      <c r="U12" s="9">
        <v>84965.82379</v>
      </c>
      <c r="V12" s="9">
        <v>68709.03288</v>
      </c>
      <c r="W12" s="9">
        <v>71503.27734</v>
      </c>
      <c r="X12" s="9">
        <v>79372.41694</v>
      </c>
      <c r="Y12" s="9">
        <v>94743.89838</v>
      </c>
      <c r="Z12" s="9">
        <v>4862.587503</v>
      </c>
    </row>
    <row r="13" ht="15.75" customHeight="1">
      <c r="A13" s="2">
        <v>11.0</v>
      </c>
      <c r="B13" s="9">
        <v>115858.0802</v>
      </c>
      <c r="C13" s="9">
        <v>118745.1756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106950.3323</v>
      </c>
      <c r="Q13" s="9">
        <v>92927.14113</v>
      </c>
      <c r="R13" s="9">
        <v>87230.47484</v>
      </c>
      <c r="S13" s="9">
        <v>76333.13279</v>
      </c>
      <c r="T13" s="9">
        <v>78768.85592</v>
      </c>
      <c r="U13" s="9">
        <v>84319.64891</v>
      </c>
      <c r="V13" s="9">
        <v>67093.86285</v>
      </c>
      <c r="W13" s="9">
        <v>72130.20142</v>
      </c>
      <c r="X13" s="9">
        <v>75152.68075</v>
      </c>
      <c r="Y13" s="9">
        <v>88209.24513</v>
      </c>
      <c r="Z13" s="9">
        <v>4904.536089</v>
      </c>
    </row>
    <row r="14" ht="15.75" customHeight="1">
      <c r="A14" s="2">
        <v>12.0</v>
      </c>
      <c r="B14" s="9">
        <v>122196.0366</v>
      </c>
      <c r="C14" s="9">
        <v>122433.6141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95895.00205</v>
      </c>
      <c r="Q14" s="9">
        <v>91166.18461</v>
      </c>
      <c r="R14" s="9">
        <v>87338.69482</v>
      </c>
      <c r="S14" s="9">
        <v>75566.09807</v>
      </c>
      <c r="T14" s="9">
        <v>81856.11126</v>
      </c>
      <c r="U14" s="9">
        <v>87397.0509</v>
      </c>
      <c r="V14" s="9">
        <v>60012.85998</v>
      </c>
      <c r="W14" s="9">
        <v>68542.03211</v>
      </c>
      <c r="X14" s="9">
        <v>77011.79688</v>
      </c>
      <c r="Y14" s="9">
        <v>91142.41859</v>
      </c>
      <c r="Z14" s="9">
        <v>4843.372079</v>
      </c>
    </row>
    <row r="15" ht="15.75" customHeight="1">
      <c r="A15" s="2">
        <v>13.0</v>
      </c>
      <c r="B15" s="9">
        <v>120914.9556</v>
      </c>
      <c r="C15" s="9">
        <v>124242.0393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89024.95918</v>
      </c>
      <c r="Q15" s="9">
        <v>88887.20805</v>
      </c>
      <c r="R15" s="9">
        <v>86618.32058</v>
      </c>
      <c r="S15" s="9">
        <v>76094.071</v>
      </c>
      <c r="T15" s="9">
        <v>80258.82447</v>
      </c>
      <c r="U15" s="9">
        <v>85271.68705</v>
      </c>
      <c r="V15" s="9">
        <v>67023.26599</v>
      </c>
      <c r="W15" s="9">
        <v>73538.35502</v>
      </c>
      <c r="X15" s="9">
        <v>77813.20499</v>
      </c>
      <c r="Y15" s="9">
        <v>90492.06875</v>
      </c>
      <c r="Z15" s="9">
        <v>4803.240125</v>
      </c>
    </row>
    <row r="16" ht="15.75" customHeight="1">
      <c r="A16" s="2">
        <v>14.0</v>
      </c>
      <c r="B16" s="9">
        <v>112320.8701</v>
      </c>
      <c r="C16" s="9">
        <v>115996.4297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91505.06702</v>
      </c>
      <c r="Q16" s="9">
        <v>94423.94871</v>
      </c>
      <c r="R16" s="9">
        <v>88367.67058</v>
      </c>
      <c r="S16" s="9">
        <v>79470.26331</v>
      </c>
      <c r="T16" s="9">
        <v>79818.60193</v>
      </c>
      <c r="U16" s="9">
        <v>91075.18717</v>
      </c>
      <c r="V16" s="9">
        <v>69785.11782</v>
      </c>
      <c r="W16" s="9">
        <v>70716.50871</v>
      </c>
      <c r="X16" s="9">
        <v>77935.41971</v>
      </c>
      <c r="Y16" s="9">
        <v>89483.97523</v>
      </c>
      <c r="Z16" s="9">
        <v>4844.17764</v>
      </c>
    </row>
    <row r="17" ht="15.75" customHeight="1">
      <c r="A17" s="2">
        <v>15.0</v>
      </c>
      <c r="B17" s="2">
        <v>117341.113</v>
      </c>
      <c r="C17" s="2">
        <v>125068.0498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89259.02888</v>
      </c>
      <c r="Q17" s="2">
        <v>92723.23185</v>
      </c>
      <c r="R17" s="2">
        <v>85239.07185</v>
      </c>
      <c r="S17" s="2">
        <v>79496.29691</v>
      </c>
      <c r="T17" s="2">
        <v>84410.57501</v>
      </c>
      <c r="U17" s="2">
        <v>88811.27478</v>
      </c>
      <c r="V17" s="2">
        <v>67827.06275</v>
      </c>
      <c r="W17" s="2">
        <v>76134.66034</v>
      </c>
      <c r="X17" s="2">
        <v>82741.40206</v>
      </c>
      <c r="Y17" s="2">
        <v>91498.15277</v>
      </c>
      <c r="Z17" s="2">
        <v>4886.132053</v>
      </c>
    </row>
    <row r="18" ht="15.75" customHeight="1">
      <c r="A18" s="2">
        <v>16.0</v>
      </c>
      <c r="B18" s="2">
        <v>123567.642</v>
      </c>
      <c r="C18" s="2">
        <v>126170.5001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90885.34421</v>
      </c>
      <c r="Q18" s="2">
        <v>91857.40143</v>
      </c>
      <c r="R18" s="2">
        <v>84911.16649</v>
      </c>
      <c r="S18" s="2">
        <v>76597.5774</v>
      </c>
      <c r="T18" s="2">
        <v>80891.57781</v>
      </c>
      <c r="U18" s="2">
        <v>89769.37631</v>
      </c>
      <c r="V18" s="2">
        <v>69379.767</v>
      </c>
      <c r="W18" s="2">
        <v>70590.91634</v>
      </c>
      <c r="X18" s="2">
        <v>80588.82208</v>
      </c>
      <c r="Y18" s="2">
        <v>93735.37889</v>
      </c>
      <c r="Z18" s="2">
        <v>4882.136293</v>
      </c>
    </row>
    <row r="19" ht="15.75" customHeight="1">
      <c r="A19" s="2">
        <v>17.0</v>
      </c>
      <c r="B19" s="2">
        <v>123792.0618</v>
      </c>
      <c r="C19" s="2">
        <v>126466.1811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91824.93445</v>
      </c>
      <c r="Q19" s="2">
        <v>86079.52725</v>
      </c>
      <c r="R19" s="2">
        <v>82438.13638</v>
      </c>
      <c r="S19" s="2">
        <v>77405.20178</v>
      </c>
      <c r="T19" s="2">
        <v>80451.53782</v>
      </c>
      <c r="U19" s="2">
        <v>85960.14156</v>
      </c>
      <c r="V19" s="2">
        <v>67352.16688</v>
      </c>
      <c r="W19" s="2">
        <v>72531.69522</v>
      </c>
      <c r="X19" s="2">
        <v>78723.58727</v>
      </c>
      <c r="Y19" s="2">
        <v>96330.66852</v>
      </c>
      <c r="Z19" s="2">
        <v>4819.359642</v>
      </c>
    </row>
    <row r="20" ht="15.75" customHeight="1">
      <c r="A20" s="2">
        <v>18.0</v>
      </c>
      <c r="B20" s="2">
        <v>123030.2159</v>
      </c>
      <c r="C20" s="2">
        <v>121461.2767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90436.33058</v>
      </c>
      <c r="Q20" s="2">
        <v>89816.9286</v>
      </c>
      <c r="R20" s="2">
        <v>79410.56711</v>
      </c>
      <c r="S20" s="2">
        <v>75493.89108</v>
      </c>
      <c r="T20" s="2">
        <v>77231.4512</v>
      </c>
      <c r="U20" s="2">
        <v>87931.37499</v>
      </c>
      <c r="V20" s="2">
        <v>68962.28629</v>
      </c>
      <c r="W20" s="2">
        <v>68704.18614</v>
      </c>
      <c r="X20" s="2">
        <v>77764.09827</v>
      </c>
      <c r="Y20" s="2">
        <v>96055.74319</v>
      </c>
      <c r="Z20" s="2">
        <v>4770.33798</v>
      </c>
    </row>
    <row r="21" ht="15.75" customHeight="1">
      <c r="A21" s="2">
        <v>19.0</v>
      </c>
      <c r="B21" s="2">
        <v>118467.4324</v>
      </c>
      <c r="C21" s="2">
        <v>119475.1515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89084.98978</v>
      </c>
      <c r="Q21" s="2">
        <v>88266.34593</v>
      </c>
      <c r="R21" s="2">
        <v>82744.90925</v>
      </c>
      <c r="S21" s="2">
        <v>77373.9962</v>
      </c>
      <c r="T21" s="2">
        <v>84074.05946</v>
      </c>
      <c r="U21" s="2">
        <v>86365.40908</v>
      </c>
      <c r="V21" s="2">
        <v>65931.47979</v>
      </c>
      <c r="W21" s="2">
        <v>72342.24258</v>
      </c>
      <c r="X21" s="2">
        <v>77375.45961</v>
      </c>
      <c r="Y21" s="2">
        <v>93722.92553</v>
      </c>
      <c r="Z21" s="2">
        <v>4768.224867</v>
      </c>
    </row>
    <row r="22" ht="15.75" customHeight="1">
      <c r="A22" s="2">
        <v>20.0</v>
      </c>
      <c r="B22" s="2">
        <v>129287.9995</v>
      </c>
      <c r="C22" s="2">
        <v>128058.4195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89868.59556</v>
      </c>
      <c r="Q22" s="2">
        <v>98139.03841</v>
      </c>
      <c r="R22" s="2">
        <v>94652.52319</v>
      </c>
      <c r="S22" s="2">
        <v>81425.05205</v>
      </c>
      <c r="T22" s="2">
        <v>82447.89785</v>
      </c>
      <c r="U22" s="2">
        <v>91687.51787</v>
      </c>
      <c r="V22" s="2">
        <v>75886.80077</v>
      </c>
      <c r="W22" s="2">
        <v>80194.63474</v>
      </c>
      <c r="X22" s="2">
        <v>90883.5239</v>
      </c>
      <c r="Y22" s="2">
        <v>106298.6967</v>
      </c>
      <c r="Z22" s="2">
        <v>5189.203403</v>
      </c>
    </row>
    <row r="23" ht="15.75" customHeight="1">
      <c r="A23" s="10" t="s">
        <v>22</v>
      </c>
      <c r="B23" s="10">
        <f t="shared" ref="B23:Z23" si="1">SUM(B3:B22)</f>
        <v>2405062.765</v>
      </c>
      <c r="C23" s="10">
        <f t="shared" si="1"/>
        <v>2468580.206</v>
      </c>
      <c r="D23" s="10">
        <f t="shared" si="1"/>
        <v>0</v>
      </c>
      <c r="E23" s="10">
        <f t="shared" si="1"/>
        <v>0</v>
      </c>
      <c r="F23" s="10">
        <f t="shared" si="1"/>
        <v>0</v>
      </c>
      <c r="G23" s="10">
        <f t="shared" si="1"/>
        <v>0</v>
      </c>
      <c r="H23" s="10">
        <f t="shared" si="1"/>
        <v>0</v>
      </c>
      <c r="I23" s="10">
        <f t="shared" si="1"/>
        <v>0</v>
      </c>
      <c r="J23" s="10">
        <f t="shared" si="1"/>
        <v>0</v>
      </c>
      <c r="K23" s="10">
        <f t="shared" si="1"/>
        <v>0</v>
      </c>
      <c r="L23" s="10">
        <f t="shared" si="1"/>
        <v>0</v>
      </c>
      <c r="M23" s="10">
        <f t="shared" si="1"/>
        <v>0</v>
      </c>
      <c r="N23" s="10">
        <f t="shared" si="1"/>
        <v>0</v>
      </c>
      <c r="O23" s="10">
        <f t="shared" si="1"/>
        <v>0</v>
      </c>
      <c r="P23" s="10">
        <f t="shared" si="1"/>
        <v>1854655.656</v>
      </c>
      <c r="Q23" s="10">
        <f t="shared" si="1"/>
        <v>1815971.251</v>
      </c>
      <c r="R23" s="10">
        <f t="shared" si="1"/>
        <v>1748295.901</v>
      </c>
      <c r="S23" s="10">
        <f t="shared" si="1"/>
        <v>1583333.998</v>
      </c>
      <c r="T23" s="10">
        <f t="shared" si="1"/>
        <v>1626759.457</v>
      </c>
      <c r="U23" s="10">
        <f t="shared" si="1"/>
        <v>1751501.855</v>
      </c>
      <c r="V23" s="10">
        <f t="shared" si="1"/>
        <v>1357982.668</v>
      </c>
      <c r="W23" s="10">
        <f t="shared" si="1"/>
        <v>1456931.503</v>
      </c>
      <c r="X23" s="10">
        <f t="shared" si="1"/>
        <v>1595306.049</v>
      </c>
      <c r="Y23" s="10">
        <f t="shared" si="1"/>
        <v>1865706.045</v>
      </c>
      <c r="Z23" s="10">
        <f t="shared" si="1"/>
        <v>97728.17674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23</v>
      </c>
      <c r="Z25" s="1"/>
    </row>
    <row r="26" ht="15.75" customHeight="1">
      <c r="A26" s="7" t="s">
        <v>1</v>
      </c>
      <c r="B26" s="2">
        <v>1.0</v>
      </c>
      <c r="C26" s="2">
        <v>2.0</v>
      </c>
      <c r="D26" s="2">
        <v>3.0</v>
      </c>
      <c r="E26" s="2">
        <v>4.0</v>
      </c>
      <c r="F26" s="2">
        <v>5.0</v>
      </c>
      <c r="G26" s="2">
        <v>6.0</v>
      </c>
      <c r="H26" s="2">
        <v>7.0</v>
      </c>
      <c r="I26" s="2">
        <v>8.0</v>
      </c>
      <c r="J26" s="2">
        <v>9.0</v>
      </c>
      <c r="K26" s="2">
        <v>10.0</v>
      </c>
      <c r="L26" s="2">
        <v>11.0</v>
      </c>
      <c r="M26" s="2">
        <v>12.0</v>
      </c>
      <c r="N26" s="2">
        <v>13.0</v>
      </c>
      <c r="O26" s="2">
        <v>14.0</v>
      </c>
      <c r="P26" s="2">
        <v>15.0</v>
      </c>
      <c r="Q26" s="2">
        <v>16.0</v>
      </c>
      <c r="R26" s="2">
        <v>17.0</v>
      </c>
      <c r="S26" s="2">
        <v>18.0</v>
      </c>
      <c r="T26" s="2">
        <v>19.0</v>
      </c>
      <c r="U26" s="2">
        <v>20.0</v>
      </c>
      <c r="V26" s="2">
        <v>21.0</v>
      </c>
      <c r="W26" s="2">
        <v>22.0</v>
      </c>
      <c r="X26" s="2">
        <v>23.0</v>
      </c>
      <c r="Y26" s="2">
        <v>24.0</v>
      </c>
      <c r="Z26" s="4" t="s">
        <v>7</v>
      </c>
    </row>
    <row r="27" ht="15.75" customHeight="1">
      <c r="A27" s="2">
        <v>1.0</v>
      </c>
      <c r="B27" s="11">
        <v>0.0</v>
      </c>
      <c r="C27" s="9">
        <v>0.0</v>
      </c>
      <c r="D27" s="9">
        <v>0.0</v>
      </c>
      <c r="E27" s="9">
        <v>0.0</v>
      </c>
      <c r="F27" s="9">
        <v>0.0</v>
      </c>
      <c r="G27" s="9">
        <v>0.0</v>
      </c>
      <c r="H27" s="9">
        <v>396480.0</v>
      </c>
      <c r="I27" s="9">
        <v>396480.0</v>
      </c>
      <c r="J27" s="9">
        <v>396480.0</v>
      </c>
      <c r="K27" s="9">
        <v>396480.0</v>
      </c>
      <c r="L27" s="9">
        <v>396480.0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14828.352</v>
      </c>
    </row>
    <row r="28" ht="15.75" customHeight="1">
      <c r="A28" s="2">
        <v>2.0</v>
      </c>
      <c r="B28" s="9">
        <v>0.0</v>
      </c>
      <c r="C28" s="9">
        <v>0.0</v>
      </c>
      <c r="D28" s="9">
        <v>0.0</v>
      </c>
      <c r="E28" s="9">
        <v>0.0</v>
      </c>
      <c r="F28" s="9">
        <v>0.0</v>
      </c>
      <c r="G28" s="9">
        <v>0.0</v>
      </c>
      <c r="H28" s="9">
        <v>373760.0</v>
      </c>
      <c r="I28" s="9">
        <v>373760.0</v>
      </c>
      <c r="J28" s="9">
        <v>373760.0</v>
      </c>
      <c r="K28" s="9">
        <v>373760.0</v>
      </c>
      <c r="L28" s="9">
        <v>373760.0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13978.624</v>
      </c>
    </row>
    <row r="29" ht="15.75" customHeight="1">
      <c r="A29" s="2">
        <v>3.0</v>
      </c>
      <c r="B29" s="9">
        <v>0.0</v>
      </c>
      <c r="C29" s="9">
        <v>0.0</v>
      </c>
      <c r="D29" s="9">
        <v>0.0</v>
      </c>
      <c r="E29" s="9">
        <v>0.0</v>
      </c>
      <c r="F29" s="9">
        <v>0.0</v>
      </c>
      <c r="G29" s="9">
        <v>0.0</v>
      </c>
      <c r="H29" s="9">
        <v>398080.0</v>
      </c>
      <c r="I29" s="9">
        <v>398080.0</v>
      </c>
      <c r="J29" s="9">
        <v>398080.0</v>
      </c>
      <c r="K29" s="9">
        <v>398080.0</v>
      </c>
      <c r="L29" s="9">
        <v>398080.0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14888.192</v>
      </c>
    </row>
    <row r="30" ht="15.75" customHeight="1">
      <c r="A30" s="2">
        <v>4.0</v>
      </c>
      <c r="B30" s="9">
        <v>0.0</v>
      </c>
      <c r="C30" s="9">
        <v>0.0</v>
      </c>
      <c r="D30" s="9">
        <v>0.0</v>
      </c>
      <c r="E30" s="9">
        <v>0.0</v>
      </c>
      <c r="F30" s="9">
        <v>0.0</v>
      </c>
      <c r="G30" s="9">
        <v>0.0</v>
      </c>
      <c r="H30" s="9">
        <v>400000.0</v>
      </c>
      <c r="I30" s="9">
        <v>400000.0</v>
      </c>
      <c r="J30" s="9">
        <v>400000.0</v>
      </c>
      <c r="K30" s="9">
        <v>400000.0</v>
      </c>
      <c r="L30" s="9">
        <v>400000.0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0.0</v>
      </c>
      <c r="Z30" s="9">
        <v>14960.0</v>
      </c>
    </row>
    <row r="31" ht="15.75" customHeight="1">
      <c r="A31" s="2">
        <v>5.0</v>
      </c>
      <c r="B31" s="9">
        <v>0.0</v>
      </c>
      <c r="C31" s="9">
        <v>0.0</v>
      </c>
      <c r="D31" s="9">
        <v>0.0</v>
      </c>
      <c r="E31" s="9">
        <v>0.0</v>
      </c>
      <c r="F31" s="9">
        <v>0.0</v>
      </c>
      <c r="G31" s="9">
        <v>0.0</v>
      </c>
      <c r="H31" s="9">
        <v>385920.0</v>
      </c>
      <c r="I31" s="9">
        <v>385920.0</v>
      </c>
      <c r="J31" s="9">
        <v>385920.0</v>
      </c>
      <c r="K31" s="9">
        <v>385920.0</v>
      </c>
      <c r="L31" s="9">
        <v>385920.0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14433.408</v>
      </c>
    </row>
    <row r="32" ht="15.75" customHeight="1">
      <c r="A32" s="2">
        <v>6.0</v>
      </c>
      <c r="B32" s="9">
        <v>0.0</v>
      </c>
      <c r="C32" s="9">
        <v>0.0</v>
      </c>
      <c r="D32" s="9">
        <v>0.0</v>
      </c>
      <c r="E32" s="9">
        <v>0.0</v>
      </c>
      <c r="F32" s="9">
        <v>0.0</v>
      </c>
      <c r="G32" s="9">
        <v>0.0</v>
      </c>
      <c r="H32" s="9">
        <v>394240.0</v>
      </c>
      <c r="I32" s="9">
        <v>394240.0</v>
      </c>
      <c r="J32" s="9">
        <v>394240.0</v>
      </c>
      <c r="K32" s="9">
        <v>394240.0</v>
      </c>
      <c r="L32" s="9">
        <v>394240.0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14744.576</v>
      </c>
    </row>
    <row r="33" ht="15.75" customHeight="1">
      <c r="A33" s="2">
        <v>7.0</v>
      </c>
      <c r="B33" s="9">
        <v>0.0</v>
      </c>
      <c r="C33" s="9">
        <v>0.0</v>
      </c>
      <c r="D33" s="9">
        <v>0.0</v>
      </c>
      <c r="E33" s="9">
        <v>0.0</v>
      </c>
      <c r="F33" s="9">
        <v>0.0</v>
      </c>
      <c r="G33" s="9">
        <v>0.0</v>
      </c>
      <c r="H33" s="9">
        <v>391680.0</v>
      </c>
      <c r="I33" s="9">
        <v>391680.0</v>
      </c>
      <c r="J33" s="9">
        <v>391680.0</v>
      </c>
      <c r="K33" s="9">
        <v>391680.0</v>
      </c>
      <c r="L33" s="9">
        <v>391680.0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14648.832</v>
      </c>
    </row>
    <row r="34" ht="15.75" customHeight="1">
      <c r="A34" s="2">
        <v>8.0</v>
      </c>
      <c r="B34" s="9">
        <v>0.0</v>
      </c>
      <c r="C34" s="9">
        <v>0.0</v>
      </c>
      <c r="D34" s="9">
        <v>0.0</v>
      </c>
      <c r="E34" s="9">
        <v>0.0</v>
      </c>
      <c r="F34" s="9">
        <v>0.0</v>
      </c>
      <c r="G34" s="9">
        <v>0.0</v>
      </c>
      <c r="H34" s="9">
        <v>386240.0</v>
      </c>
      <c r="I34" s="9">
        <v>386240.0</v>
      </c>
      <c r="J34" s="9">
        <v>386240.0</v>
      </c>
      <c r="K34" s="9">
        <v>386240.0</v>
      </c>
      <c r="L34" s="9">
        <v>386240.0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14445.38</v>
      </c>
    </row>
    <row r="35" ht="15.75" customHeight="1">
      <c r="A35" s="2">
        <v>9.0</v>
      </c>
      <c r="B35" s="9">
        <v>0.0</v>
      </c>
      <c r="C35" s="9">
        <v>0.0</v>
      </c>
      <c r="D35" s="9">
        <v>0.0</v>
      </c>
      <c r="E35" s="9">
        <v>0.0</v>
      </c>
      <c r="F35" s="9">
        <v>0.0</v>
      </c>
      <c r="G35" s="9">
        <v>0.0</v>
      </c>
      <c r="H35" s="9">
        <v>397120.0</v>
      </c>
      <c r="I35" s="9">
        <v>397120.0</v>
      </c>
      <c r="J35" s="9">
        <v>397120.0</v>
      </c>
      <c r="K35" s="9">
        <v>397120.0</v>
      </c>
      <c r="L35" s="9">
        <v>397120.0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14852.29</v>
      </c>
    </row>
    <row r="36" ht="15.75" customHeight="1">
      <c r="A36" s="2">
        <v>10.0</v>
      </c>
      <c r="B36" s="9">
        <v>0.0</v>
      </c>
      <c r="C36" s="9">
        <v>0.0</v>
      </c>
      <c r="D36" s="9">
        <v>0.0</v>
      </c>
      <c r="E36" s="9">
        <v>0.0</v>
      </c>
      <c r="F36" s="9">
        <v>0.0</v>
      </c>
      <c r="G36" s="9">
        <v>0.0</v>
      </c>
      <c r="H36" s="9">
        <v>397760.0</v>
      </c>
      <c r="I36" s="9">
        <v>397760.0</v>
      </c>
      <c r="J36" s="9">
        <v>397760.0</v>
      </c>
      <c r="K36" s="9">
        <v>397760.0</v>
      </c>
      <c r="L36" s="9">
        <v>397760.0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0.0</v>
      </c>
      <c r="Z36" s="9">
        <v>14876.22</v>
      </c>
    </row>
    <row r="37" ht="15.75" customHeight="1">
      <c r="A37" s="2">
        <v>11.0</v>
      </c>
      <c r="B37" s="9">
        <v>0.0</v>
      </c>
      <c r="C37" s="9">
        <v>0.0</v>
      </c>
      <c r="D37" s="9">
        <v>0.0</v>
      </c>
      <c r="E37" s="9">
        <v>0.0</v>
      </c>
      <c r="F37" s="9">
        <v>0.0</v>
      </c>
      <c r="G37" s="9">
        <v>0.0</v>
      </c>
      <c r="H37" s="9">
        <v>383360.0</v>
      </c>
      <c r="I37" s="9">
        <v>383360.0</v>
      </c>
      <c r="J37" s="9">
        <v>383360.0</v>
      </c>
      <c r="K37" s="9">
        <v>383360.0</v>
      </c>
      <c r="L37" s="9">
        <v>383360.0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0.0</v>
      </c>
      <c r="Z37" s="9">
        <v>14337.66</v>
      </c>
    </row>
    <row r="38" ht="15.75" customHeight="1">
      <c r="A38" s="2">
        <v>12.0</v>
      </c>
      <c r="B38" s="9">
        <v>0.0</v>
      </c>
      <c r="C38" s="9">
        <v>0.0</v>
      </c>
      <c r="D38" s="9">
        <v>0.0</v>
      </c>
      <c r="E38" s="9">
        <v>0.0</v>
      </c>
      <c r="F38" s="9">
        <v>0.0</v>
      </c>
      <c r="G38" s="9">
        <v>0.0</v>
      </c>
      <c r="H38" s="9">
        <v>390400.0</v>
      </c>
      <c r="I38" s="9">
        <v>390400.0</v>
      </c>
      <c r="J38" s="9">
        <v>390400.0</v>
      </c>
      <c r="K38" s="9">
        <v>390400.0</v>
      </c>
      <c r="L38" s="9">
        <v>390400.0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>
        <v>0.0</v>
      </c>
      <c r="X38" s="9">
        <v>0.0</v>
      </c>
      <c r="Y38" s="9">
        <v>0.0</v>
      </c>
      <c r="Z38" s="9">
        <v>14600.96</v>
      </c>
    </row>
    <row r="39" ht="15.75" customHeight="1">
      <c r="A39" s="2">
        <v>13.0</v>
      </c>
      <c r="B39" s="9">
        <v>0.0</v>
      </c>
      <c r="C39" s="9">
        <v>0.0</v>
      </c>
      <c r="D39" s="9">
        <v>0.0</v>
      </c>
      <c r="E39" s="9">
        <v>0.0</v>
      </c>
      <c r="F39" s="9">
        <v>0.0</v>
      </c>
      <c r="G39" s="9">
        <v>0.0</v>
      </c>
      <c r="H39" s="9">
        <v>399360.0</v>
      </c>
      <c r="I39" s="9">
        <v>399360.0</v>
      </c>
      <c r="J39" s="9">
        <v>399360.0</v>
      </c>
      <c r="K39" s="9">
        <v>399360.0</v>
      </c>
      <c r="L39" s="9">
        <v>399360.0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14936.06</v>
      </c>
    </row>
    <row r="40" ht="15.75" customHeight="1">
      <c r="A40" s="2">
        <v>14.0</v>
      </c>
      <c r="B40" s="9">
        <v>0.0</v>
      </c>
      <c r="C40" s="9">
        <v>0.0</v>
      </c>
      <c r="D40" s="9">
        <v>0.0</v>
      </c>
      <c r="E40" s="9">
        <v>0.0</v>
      </c>
      <c r="F40" s="9">
        <v>0.0</v>
      </c>
      <c r="G40" s="9">
        <v>0.0</v>
      </c>
      <c r="H40" s="9">
        <v>421440.0</v>
      </c>
      <c r="I40" s="9">
        <v>421440.0</v>
      </c>
      <c r="J40" s="9">
        <v>421440.0</v>
      </c>
      <c r="K40" s="9">
        <v>421440.0</v>
      </c>
      <c r="L40" s="9">
        <v>421440.0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15761.86</v>
      </c>
    </row>
    <row r="41" ht="15.75" customHeight="1">
      <c r="A41" s="2">
        <v>15.0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368320.0</v>
      </c>
      <c r="I41" s="2">
        <v>368320.0</v>
      </c>
      <c r="J41" s="2">
        <v>368320.0</v>
      </c>
      <c r="K41" s="2">
        <v>368320.0</v>
      </c>
      <c r="L41" s="2">
        <v>368320.0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13775.17</v>
      </c>
    </row>
    <row r="42" ht="15.75" customHeight="1">
      <c r="A42" s="2">
        <v>16.0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393280.0</v>
      </c>
      <c r="I42" s="2">
        <v>393280.0</v>
      </c>
      <c r="J42" s="2">
        <v>393280.0</v>
      </c>
      <c r="K42" s="2">
        <v>393280.0</v>
      </c>
      <c r="L42" s="2">
        <v>393280.0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14708.67</v>
      </c>
    </row>
    <row r="43" ht="15.75" customHeight="1">
      <c r="A43" s="2">
        <v>17.0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391040.0</v>
      </c>
      <c r="I43" s="2">
        <v>391040.0</v>
      </c>
      <c r="J43" s="2">
        <v>391040.0</v>
      </c>
      <c r="K43" s="2">
        <v>391040.0</v>
      </c>
      <c r="L43" s="2">
        <v>391040.0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14624.9</v>
      </c>
    </row>
    <row r="44" ht="15.75" customHeight="1">
      <c r="A44" s="2">
        <v>18.0</v>
      </c>
      <c r="B44" s="2">
        <v>0.0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392320.0</v>
      </c>
      <c r="I44" s="2">
        <v>392320.0</v>
      </c>
      <c r="J44" s="2">
        <v>392320.0</v>
      </c>
      <c r="K44" s="2">
        <v>392320.0</v>
      </c>
      <c r="L44" s="2">
        <v>392320.0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14672.77</v>
      </c>
    </row>
    <row r="45" ht="15.75" customHeight="1">
      <c r="A45" s="2">
        <v>19.0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389760.0</v>
      </c>
      <c r="I45" s="2">
        <v>389760.0</v>
      </c>
      <c r="J45" s="2">
        <v>389760.0</v>
      </c>
      <c r="K45" s="2">
        <v>389760.0</v>
      </c>
      <c r="L45" s="2">
        <v>389760.0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14577.02</v>
      </c>
    </row>
    <row r="46" ht="15.75" customHeight="1">
      <c r="A46" s="2">
        <v>20.0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418880.0</v>
      </c>
      <c r="I46" s="2">
        <v>418880.0</v>
      </c>
      <c r="J46" s="2">
        <v>418880.0</v>
      </c>
      <c r="K46" s="2">
        <v>418880.0</v>
      </c>
      <c r="L46" s="2">
        <v>418880.0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15666.11</v>
      </c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24</v>
      </c>
      <c r="Z49" s="1"/>
    </row>
    <row r="50" ht="15.75" customHeight="1">
      <c r="A50" s="7" t="s">
        <v>1</v>
      </c>
      <c r="B50" s="2">
        <v>1.0</v>
      </c>
      <c r="C50" s="2">
        <v>2.0</v>
      </c>
      <c r="D50" s="2">
        <v>3.0</v>
      </c>
      <c r="E50" s="2">
        <v>4.0</v>
      </c>
      <c r="F50" s="2">
        <v>5.0</v>
      </c>
      <c r="G50" s="2">
        <v>6.0</v>
      </c>
      <c r="H50" s="2">
        <v>7.0</v>
      </c>
      <c r="I50" s="2">
        <v>8.0</v>
      </c>
      <c r="J50" s="2">
        <v>9.0</v>
      </c>
      <c r="K50" s="2">
        <v>10.0</v>
      </c>
      <c r="L50" s="2">
        <v>11.0</v>
      </c>
      <c r="M50" s="2">
        <v>12.0</v>
      </c>
      <c r="N50" s="2">
        <v>13.0</v>
      </c>
      <c r="O50" s="2">
        <v>14.0</v>
      </c>
      <c r="P50" s="2">
        <v>15.0</v>
      </c>
      <c r="Q50" s="2">
        <v>16.0</v>
      </c>
      <c r="R50" s="2">
        <v>17.0</v>
      </c>
      <c r="S50" s="2">
        <v>18.0</v>
      </c>
      <c r="T50" s="2">
        <v>19.0</v>
      </c>
      <c r="U50" s="2">
        <v>20.0</v>
      </c>
      <c r="V50" s="2">
        <v>21.0</v>
      </c>
      <c r="W50" s="2">
        <v>22.0</v>
      </c>
      <c r="X50" s="2">
        <v>23.0</v>
      </c>
      <c r="Y50" s="2">
        <v>24.0</v>
      </c>
      <c r="Z50" s="4" t="s">
        <v>7</v>
      </c>
    </row>
    <row r="51" ht="15.75" customHeight="1">
      <c r="A51" s="2">
        <v>1.0</v>
      </c>
      <c r="B51" s="9">
        <v>-159895.5613</v>
      </c>
      <c r="C51" s="9">
        <v>-160913.8172</v>
      </c>
      <c r="D51" s="9">
        <v>-116591.54</v>
      </c>
      <c r="E51" s="9">
        <v>-115553.2641</v>
      </c>
      <c r="F51" s="9">
        <v>-98761.00882</v>
      </c>
      <c r="G51" s="9">
        <v>-79028.74805</v>
      </c>
      <c r="H51" s="9">
        <v>103880.1641</v>
      </c>
      <c r="I51" s="9">
        <v>107746.746</v>
      </c>
      <c r="J51" s="9">
        <v>103254.1542</v>
      </c>
      <c r="K51" s="9">
        <v>115516.9599</v>
      </c>
      <c r="L51" s="9">
        <v>124824.1719</v>
      </c>
      <c r="M51" s="9">
        <v>-133821.6386</v>
      </c>
      <c r="N51" s="9">
        <v>-107245.934</v>
      </c>
      <c r="O51" s="9">
        <v>-94566.17767</v>
      </c>
      <c r="P51" s="9">
        <v>-114325.7358</v>
      </c>
      <c r="Q51" s="9">
        <v>-88648.18974</v>
      </c>
      <c r="R51" s="9">
        <v>-65615.12821</v>
      </c>
      <c r="S51" s="9">
        <v>-44001.37593</v>
      </c>
      <c r="T51" s="9">
        <v>-27061.29442</v>
      </c>
      <c r="U51" s="9">
        <v>-18317.21128</v>
      </c>
      <c r="V51" s="9">
        <v>-9042.616869</v>
      </c>
      <c r="W51" s="9">
        <v>-3520.426</v>
      </c>
      <c r="X51" s="9">
        <v>-973.094</v>
      </c>
      <c r="Y51" s="9">
        <v>-130.972</v>
      </c>
      <c r="Z51" s="9">
        <v>-4025.196094</v>
      </c>
    </row>
    <row r="52" ht="15.75" customHeight="1">
      <c r="A52" s="2">
        <v>2.0</v>
      </c>
      <c r="B52" s="9">
        <v>-163937.3274</v>
      </c>
      <c r="C52" s="9">
        <v>-163143.185</v>
      </c>
      <c r="D52" s="9">
        <v>-118496.35</v>
      </c>
      <c r="E52" s="9">
        <v>-121853.3567</v>
      </c>
      <c r="F52" s="9">
        <v>-94706.54355</v>
      </c>
      <c r="G52" s="9">
        <v>-69907.53065</v>
      </c>
      <c r="H52" s="9">
        <v>91840.35456</v>
      </c>
      <c r="I52" s="9">
        <v>87735.572</v>
      </c>
      <c r="J52" s="9">
        <v>100854.8501</v>
      </c>
      <c r="K52" s="9">
        <v>111680.1166</v>
      </c>
      <c r="L52" s="9">
        <v>119166.1269</v>
      </c>
      <c r="M52" s="9">
        <v>-115656.0624</v>
      </c>
      <c r="N52" s="9">
        <v>-92703.73557</v>
      </c>
      <c r="O52" s="9">
        <v>-79195.20393</v>
      </c>
      <c r="P52" s="9">
        <v>-92447.26847</v>
      </c>
      <c r="Q52" s="9">
        <v>-73565.61</v>
      </c>
      <c r="R52" s="9">
        <v>-56337.06311</v>
      </c>
      <c r="S52" s="9">
        <v>-33299.96359</v>
      </c>
      <c r="T52" s="9">
        <v>-20283.12383</v>
      </c>
      <c r="U52" s="9">
        <v>-12277.12263</v>
      </c>
      <c r="V52" s="9">
        <v>-7387.064976</v>
      </c>
      <c r="W52" s="9">
        <v>-4076.57779</v>
      </c>
      <c r="X52" s="9">
        <v>-1259.9766</v>
      </c>
      <c r="Y52" s="9">
        <v>-71.056</v>
      </c>
      <c r="Z52" s="9">
        <v>-3514.652262</v>
      </c>
    </row>
    <row r="53" ht="15.75" customHeight="1">
      <c r="A53" s="2">
        <v>3.0</v>
      </c>
      <c r="B53" s="9">
        <v>-153202.7882</v>
      </c>
      <c r="C53" s="9">
        <v>-153872.9853</v>
      </c>
      <c r="D53" s="9">
        <v>-112114.53</v>
      </c>
      <c r="E53" s="9">
        <v>-117227.8915</v>
      </c>
      <c r="F53" s="9">
        <v>-97138.49213</v>
      </c>
      <c r="G53" s="9">
        <v>-77071.14705</v>
      </c>
      <c r="H53" s="9">
        <v>104289.434</v>
      </c>
      <c r="I53" s="9">
        <v>102854.9268</v>
      </c>
      <c r="J53" s="9">
        <v>110964.3384</v>
      </c>
      <c r="K53" s="9">
        <v>124607.2122</v>
      </c>
      <c r="L53" s="9">
        <v>132905.0108</v>
      </c>
      <c r="M53" s="9">
        <v>-122999.7758</v>
      </c>
      <c r="N53" s="9">
        <v>-105057.9785</v>
      </c>
      <c r="O53" s="9">
        <v>-89884.46299</v>
      </c>
      <c r="P53" s="9">
        <v>-112898.9177</v>
      </c>
      <c r="Q53" s="9">
        <v>-83632.93292</v>
      </c>
      <c r="R53" s="9">
        <v>-55167.61302</v>
      </c>
      <c r="S53" s="9">
        <v>-37284.58041</v>
      </c>
      <c r="T53" s="9">
        <v>-21283.16251</v>
      </c>
      <c r="U53" s="9">
        <v>-12808.47808</v>
      </c>
      <c r="V53" s="9">
        <v>-4370.214071</v>
      </c>
      <c r="W53" s="9">
        <v>-707.12</v>
      </c>
      <c r="X53" s="9">
        <v>-239.078</v>
      </c>
      <c r="Y53" s="9">
        <v>0.0</v>
      </c>
      <c r="Z53" s="9">
        <v>-3434.906816</v>
      </c>
    </row>
    <row r="54" ht="15.75" customHeight="1">
      <c r="A54" s="2">
        <v>4.0</v>
      </c>
      <c r="B54" s="9">
        <v>-149394.0537</v>
      </c>
      <c r="C54" s="9">
        <v>-150173.1326</v>
      </c>
      <c r="D54" s="9">
        <v>-113469.42</v>
      </c>
      <c r="E54" s="9">
        <v>-113019.49</v>
      </c>
      <c r="F54" s="9">
        <v>-94874.67753</v>
      </c>
      <c r="G54" s="9">
        <v>-71650.37884</v>
      </c>
      <c r="H54" s="9">
        <v>115447.4758</v>
      </c>
      <c r="I54" s="9">
        <v>117943.5357</v>
      </c>
      <c r="J54" s="9">
        <v>117557.9622</v>
      </c>
      <c r="K54" s="9">
        <v>124319.2143</v>
      </c>
      <c r="L54" s="9">
        <v>136689.9618</v>
      </c>
      <c r="M54" s="9">
        <v>-121412.8006</v>
      </c>
      <c r="N54" s="9">
        <v>-102551.7995</v>
      </c>
      <c r="O54" s="9">
        <v>-88463.00033</v>
      </c>
      <c r="P54" s="9">
        <v>-106642.8231</v>
      </c>
      <c r="Q54" s="9">
        <v>-89374.79708</v>
      </c>
      <c r="R54" s="9">
        <v>-65805.4468</v>
      </c>
      <c r="S54" s="9">
        <v>-40911.09156</v>
      </c>
      <c r="T54" s="9">
        <v>-26525.67118</v>
      </c>
      <c r="U54" s="9">
        <v>-16332.0604</v>
      </c>
      <c r="V54" s="9">
        <v>-8243.752878</v>
      </c>
      <c r="W54" s="9">
        <v>-2412.67855</v>
      </c>
      <c r="X54" s="9">
        <v>-1023.8698</v>
      </c>
      <c r="Y54" s="9">
        <v>-726.84527</v>
      </c>
      <c r="Z54" s="9">
        <v>-3172.479288</v>
      </c>
    </row>
    <row r="55" ht="15.75" customHeight="1">
      <c r="A55" s="2">
        <v>5.0</v>
      </c>
      <c r="B55" s="9">
        <v>-148998.6098</v>
      </c>
      <c r="C55" s="9">
        <v>-150256.8282</v>
      </c>
      <c r="D55" s="9">
        <v>-108224.37</v>
      </c>
      <c r="E55" s="9">
        <v>-111791.455</v>
      </c>
      <c r="F55" s="9">
        <v>-89207.8327</v>
      </c>
      <c r="G55" s="9">
        <v>-68095.48199</v>
      </c>
      <c r="H55" s="9">
        <v>96901.53295</v>
      </c>
      <c r="I55" s="9">
        <v>99449.79739</v>
      </c>
      <c r="J55" s="9">
        <v>105699.0827</v>
      </c>
      <c r="K55" s="9">
        <v>115499.0948</v>
      </c>
      <c r="L55" s="9">
        <v>126486.3009</v>
      </c>
      <c r="M55" s="9">
        <v>-121316.9986</v>
      </c>
      <c r="N55" s="9">
        <v>-104327.2273</v>
      </c>
      <c r="O55" s="9">
        <v>-88246.92391</v>
      </c>
      <c r="P55" s="9">
        <v>-100553.7758</v>
      </c>
      <c r="Q55" s="9">
        <v>-79982.45852</v>
      </c>
      <c r="R55" s="9">
        <v>-52289.52108</v>
      </c>
      <c r="S55" s="9">
        <v>-32887.47164</v>
      </c>
      <c r="T55" s="9">
        <v>-21063.47547</v>
      </c>
      <c r="U55" s="9">
        <v>-14178.33498</v>
      </c>
      <c r="V55" s="9">
        <v>-8648.494064</v>
      </c>
      <c r="W55" s="9">
        <v>-3773.97639</v>
      </c>
      <c r="X55" s="9">
        <v>-1391.8531</v>
      </c>
      <c r="Y55" s="9">
        <v>-772.452</v>
      </c>
      <c r="Z55" s="9">
        <v>-3333.738385</v>
      </c>
    </row>
    <row r="56" ht="15.75" customHeight="1">
      <c r="A56" s="2">
        <v>6.0</v>
      </c>
      <c r="B56" s="9">
        <v>-159342.8541</v>
      </c>
      <c r="C56" s="9">
        <v>-159761.2283</v>
      </c>
      <c r="D56" s="9">
        <v>-119629.09</v>
      </c>
      <c r="E56" s="9">
        <v>-121854.9079</v>
      </c>
      <c r="F56" s="9">
        <v>-100129.7353</v>
      </c>
      <c r="G56" s="9">
        <v>-75590.5429</v>
      </c>
      <c r="H56" s="9">
        <v>107944.5107</v>
      </c>
      <c r="I56" s="9">
        <v>112915.9011</v>
      </c>
      <c r="J56" s="9">
        <v>116248.4505</v>
      </c>
      <c r="K56" s="9">
        <v>118452.5701</v>
      </c>
      <c r="L56" s="9">
        <v>128295.858</v>
      </c>
      <c r="M56" s="9">
        <v>-128414.1982</v>
      </c>
      <c r="N56" s="9">
        <v>-104712.9058</v>
      </c>
      <c r="O56" s="9">
        <v>-88974.07448</v>
      </c>
      <c r="P56" s="9">
        <v>-100324.2991</v>
      </c>
      <c r="Q56" s="9">
        <v>-79008.35871</v>
      </c>
      <c r="R56" s="9">
        <v>-55969.52326</v>
      </c>
      <c r="S56" s="9">
        <v>-33953.95089</v>
      </c>
      <c r="T56" s="9">
        <v>-19488.60742</v>
      </c>
      <c r="U56" s="9">
        <v>-10731.18391</v>
      </c>
      <c r="V56" s="9">
        <v>-6344.336508</v>
      </c>
      <c r="W56" s="9">
        <v>-2482.68167</v>
      </c>
      <c r="X56" s="9">
        <v>-728.171</v>
      </c>
      <c r="Y56" s="9">
        <v>-175.835</v>
      </c>
      <c r="Z56" s="9">
        <v>-3368.961884</v>
      </c>
    </row>
    <row r="57" ht="15.75" customHeight="1">
      <c r="A57" s="2">
        <v>7.0</v>
      </c>
      <c r="B57" s="9">
        <v>-145103.8704</v>
      </c>
      <c r="C57" s="9">
        <v>-145236.583</v>
      </c>
      <c r="D57" s="9">
        <v>-108404.66</v>
      </c>
      <c r="E57" s="9">
        <v>-107061.2863</v>
      </c>
      <c r="F57" s="9">
        <v>-89356.93933</v>
      </c>
      <c r="G57" s="9">
        <v>-70039.40462</v>
      </c>
      <c r="H57" s="9">
        <v>101723.5504</v>
      </c>
      <c r="I57" s="9">
        <v>100265.3984</v>
      </c>
      <c r="J57" s="9">
        <v>121563.2872</v>
      </c>
      <c r="K57" s="9">
        <v>123596.4614</v>
      </c>
      <c r="L57" s="9">
        <v>130668.4279</v>
      </c>
      <c r="M57" s="9">
        <v>-112429.0853</v>
      </c>
      <c r="N57" s="9">
        <v>-96848.30584</v>
      </c>
      <c r="O57" s="9">
        <v>-83921.52986</v>
      </c>
      <c r="P57" s="9">
        <v>-100387.9947</v>
      </c>
      <c r="Q57" s="9">
        <v>-77380.63994</v>
      </c>
      <c r="R57" s="9">
        <v>-56337.97442</v>
      </c>
      <c r="S57" s="9">
        <v>-35337.57367</v>
      </c>
      <c r="T57" s="9">
        <v>-21107.31331</v>
      </c>
      <c r="U57" s="9">
        <v>-11658.75532</v>
      </c>
      <c r="V57" s="9">
        <v>-4546.924662</v>
      </c>
      <c r="W57" s="9">
        <v>-1253.86793</v>
      </c>
      <c r="X57" s="9">
        <v>-494.72867</v>
      </c>
      <c r="Y57" s="9">
        <v>-158.5</v>
      </c>
      <c r="Z57" s="9">
        <v>-2874.750345</v>
      </c>
    </row>
    <row r="58" ht="15.75" customHeight="1">
      <c r="A58" s="2">
        <v>8.0</v>
      </c>
      <c r="B58" s="9">
        <v>-157138.7</v>
      </c>
      <c r="C58" s="9">
        <v>-158401.2</v>
      </c>
      <c r="D58" s="9">
        <v>-121323.7</v>
      </c>
      <c r="E58" s="9">
        <v>-121915.1</v>
      </c>
      <c r="F58" s="9">
        <v>-103847.2</v>
      </c>
      <c r="G58" s="9">
        <v>-77141.16</v>
      </c>
      <c r="H58" s="9">
        <v>89405.78</v>
      </c>
      <c r="I58" s="9">
        <v>91140.33</v>
      </c>
      <c r="J58" s="9">
        <v>97186.79</v>
      </c>
      <c r="K58" s="9">
        <v>101025.8</v>
      </c>
      <c r="L58" s="9">
        <v>120908.3</v>
      </c>
      <c r="M58" s="9">
        <v>-118026.4</v>
      </c>
      <c r="N58" s="9">
        <v>-95897.41</v>
      </c>
      <c r="O58" s="9">
        <v>-75731.48</v>
      </c>
      <c r="P58" s="9">
        <v>-93770.75</v>
      </c>
      <c r="Q58" s="9">
        <v>-70757.29</v>
      </c>
      <c r="R58" s="9">
        <v>-48531.49</v>
      </c>
      <c r="S58" s="9">
        <v>-31725.4</v>
      </c>
      <c r="T58" s="9">
        <v>-17021.85</v>
      </c>
      <c r="U58" s="9">
        <v>-9900.78</v>
      </c>
      <c r="V58" s="9">
        <v>-4414.439</v>
      </c>
      <c r="W58" s="9">
        <v>-1049.522</v>
      </c>
      <c r="X58" s="9">
        <v>-26.26</v>
      </c>
      <c r="Y58" s="9">
        <v>0.0</v>
      </c>
      <c r="Z58" s="9">
        <v>-3587.946</v>
      </c>
    </row>
    <row r="59" ht="15.75" customHeight="1">
      <c r="A59" s="2">
        <v>9.0</v>
      </c>
      <c r="B59" s="9">
        <v>-151710.9</v>
      </c>
      <c r="C59" s="9">
        <v>-152318.2</v>
      </c>
      <c r="D59" s="9">
        <v>-115117.3</v>
      </c>
      <c r="E59" s="9">
        <v>-112475.8</v>
      </c>
      <c r="F59" s="9">
        <v>-93743.75</v>
      </c>
      <c r="G59" s="9">
        <v>-76088.47</v>
      </c>
      <c r="H59" s="9">
        <v>108736.8</v>
      </c>
      <c r="I59" s="9">
        <v>115859.0</v>
      </c>
      <c r="J59" s="9">
        <v>115806.4</v>
      </c>
      <c r="K59" s="9">
        <v>122635.0</v>
      </c>
      <c r="L59" s="9">
        <v>131764.5</v>
      </c>
      <c r="M59" s="9">
        <v>-129837.9</v>
      </c>
      <c r="N59" s="9">
        <v>-106210.8</v>
      </c>
      <c r="O59" s="9">
        <v>-95186.9</v>
      </c>
      <c r="P59" s="9">
        <v>-111088.8</v>
      </c>
      <c r="Q59" s="9">
        <v>-84872.76</v>
      </c>
      <c r="R59" s="9">
        <v>-59179.34</v>
      </c>
      <c r="S59" s="9">
        <v>-38422.55</v>
      </c>
      <c r="T59" s="9">
        <v>-24027.79</v>
      </c>
      <c r="U59" s="9">
        <v>-14436.3</v>
      </c>
      <c r="V59" s="9">
        <v>-6876.777</v>
      </c>
      <c r="W59" s="9">
        <v>-4016.674</v>
      </c>
      <c r="X59" s="9">
        <v>-1973.652</v>
      </c>
      <c r="Y59" s="9">
        <v>-589.4704</v>
      </c>
      <c r="Z59" s="9">
        <v>-3415.301</v>
      </c>
    </row>
    <row r="60" ht="15.75" customHeight="1">
      <c r="A60" s="2">
        <v>10.0</v>
      </c>
      <c r="B60" s="9">
        <v>-157555.3</v>
      </c>
      <c r="C60" s="9">
        <v>-157715.9</v>
      </c>
      <c r="D60" s="9">
        <v>-112596.7</v>
      </c>
      <c r="E60" s="9">
        <v>-114759.9</v>
      </c>
      <c r="F60" s="9">
        <v>-93607.53</v>
      </c>
      <c r="G60" s="9">
        <v>-79957.43</v>
      </c>
      <c r="H60" s="9">
        <v>109871.3</v>
      </c>
      <c r="I60" s="9">
        <v>111840.4</v>
      </c>
      <c r="J60" s="9">
        <v>118369.6</v>
      </c>
      <c r="K60" s="9">
        <v>116350.1</v>
      </c>
      <c r="L60" s="9">
        <v>128620.5</v>
      </c>
      <c r="M60" s="9">
        <v>-123363.7</v>
      </c>
      <c r="N60" s="9">
        <v>-102266.6</v>
      </c>
      <c r="O60" s="9">
        <v>-89953.23</v>
      </c>
      <c r="P60" s="9">
        <v>-111591.6</v>
      </c>
      <c r="Q60" s="9">
        <v>-89024.34</v>
      </c>
      <c r="R60" s="9">
        <v>-63567.0</v>
      </c>
      <c r="S60" s="9">
        <v>-42570.48</v>
      </c>
      <c r="T60" s="9">
        <v>-27389.09</v>
      </c>
      <c r="U60" s="9">
        <v>-18130.03</v>
      </c>
      <c r="V60" s="9">
        <v>-8100.044</v>
      </c>
      <c r="W60" s="9">
        <v>-3566.786</v>
      </c>
      <c r="X60" s="9">
        <v>-603.2371</v>
      </c>
      <c r="Y60" s="9">
        <v>-255.0</v>
      </c>
      <c r="Z60" s="9">
        <v>-3542.241</v>
      </c>
    </row>
    <row r="61" ht="15.75" customHeight="1">
      <c r="A61" s="2">
        <v>11.0</v>
      </c>
      <c r="B61" s="9">
        <v>-148469.4</v>
      </c>
      <c r="C61" s="9">
        <v>-149425.8</v>
      </c>
      <c r="D61" s="9">
        <v>-108669.2</v>
      </c>
      <c r="E61" s="9">
        <v>-110534.7</v>
      </c>
      <c r="F61" s="9">
        <v>-92138.6</v>
      </c>
      <c r="G61" s="9">
        <v>-70216.39</v>
      </c>
      <c r="H61" s="9">
        <v>108195.4</v>
      </c>
      <c r="I61" s="9">
        <v>112836.2</v>
      </c>
      <c r="J61" s="9">
        <v>106051.3</v>
      </c>
      <c r="K61" s="9">
        <v>107643.2</v>
      </c>
      <c r="L61" s="9">
        <v>127308.4</v>
      </c>
      <c r="M61" s="9">
        <v>-125360.6</v>
      </c>
      <c r="N61" s="9">
        <v>-100685.2</v>
      </c>
      <c r="O61" s="9">
        <v>-88533.75</v>
      </c>
      <c r="P61" s="9">
        <v>-106735.4</v>
      </c>
      <c r="Q61" s="9">
        <v>-84018.16</v>
      </c>
      <c r="R61" s="9">
        <v>-58338.92</v>
      </c>
      <c r="S61" s="9">
        <v>-33676.26</v>
      </c>
      <c r="T61" s="9">
        <v>-19807.01</v>
      </c>
      <c r="U61" s="9">
        <v>-13374.5</v>
      </c>
      <c r="V61" s="9">
        <v>-7087.761</v>
      </c>
      <c r="W61" s="9">
        <v>-2678.96</v>
      </c>
      <c r="X61" s="9">
        <v>-915.9873</v>
      </c>
      <c r="Y61" s="9">
        <v>-162.1693</v>
      </c>
      <c r="Z61" s="9">
        <v>-3338.212</v>
      </c>
    </row>
    <row r="62" ht="15.75" customHeight="1">
      <c r="A62" s="2">
        <v>12.0</v>
      </c>
      <c r="B62" s="9">
        <v>-155561.7</v>
      </c>
      <c r="C62" s="9">
        <v>-156473.7</v>
      </c>
      <c r="D62" s="9">
        <v>-115857.5</v>
      </c>
      <c r="E62" s="9">
        <v>-121018.8</v>
      </c>
      <c r="F62" s="9">
        <v>-96878.46</v>
      </c>
      <c r="G62" s="9">
        <v>-72670.67</v>
      </c>
      <c r="H62" s="9">
        <v>103101.9</v>
      </c>
      <c r="I62" s="9">
        <v>107604.1</v>
      </c>
      <c r="J62" s="9">
        <v>119836.7</v>
      </c>
      <c r="K62" s="9">
        <v>120800.8</v>
      </c>
      <c r="L62" s="9">
        <v>125067.6</v>
      </c>
      <c r="M62" s="9">
        <v>-118351.7</v>
      </c>
      <c r="N62" s="9">
        <v>-99528.23</v>
      </c>
      <c r="O62" s="9">
        <v>-91280.88</v>
      </c>
      <c r="P62" s="9">
        <v>-105983.7</v>
      </c>
      <c r="Q62" s="9">
        <v>-83379.2</v>
      </c>
      <c r="R62" s="9">
        <v>-64879.63</v>
      </c>
      <c r="S62" s="9">
        <v>-42515.46</v>
      </c>
      <c r="T62" s="9">
        <v>-27270.78</v>
      </c>
      <c r="U62" s="9">
        <v>-17488.15</v>
      </c>
      <c r="V62" s="9">
        <v>-9318.983</v>
      </c>
      <c r="W62" s="9">
        <v>-4053.676</v>
      </c>
      <c r="X62" s="9">
        <v>-1634.665</v>
      </c>
      <c r="Y62" s="9">
        <v>-524.46</v>
      </c>
      <c r="Z62" s="9">
        <v>-3484.527</v>
      </c>
    </row>
    <row r="63" ht="15.75" customHeight="1">
      <c r="A63" s="2">
        <v>13.0</v>
      </c>
      <c r="B63" s="9">
        <v>-151544.4</v>
      </c>
      <c r="C63" s="9">
        <v>-152513.0</v>
      </c>
      <c r="D63" s="9">
        <v>-113509.3</v>
      </c>
      <c r="E63" s="9">
        <v>-116542.5</v>
      </c>
      <c r="F63" s="9">
        <v>-97405.77</v>
      </c>
      <c r="G63" s="9">
        <v>-80984.97</v>
      </c>
      <c r="H63" s="9">
        <v>103425.3</v>
      </c>
      <c r="I63" s="9">
        <v>104003.5</v>
      </c>
      <c r="J63" s="9">
        <v>114865.3</v>
      </c>
      <c r="K63" s="9">
        <v>126175.0</v>
      </c>
      <c r="L63" s="9">
        <v>136594.2</v>
      </c>
      <c r="M63" s="9">
        <v>-123499.3</v>
      </c>
      <c r="N63" s="9">
        <v>-101924.7</v>
      </c>
      <c r="O63" s="9">
        <v>-86052.72</v>
      </c>
      <c r="P63" s="9">
        <v>-110151.3</v>
      </c>
      <c r="Q63" s="9">
        <v>-84279.82</v>
      </c>
      <c r="R63" s="9">
        <v>-56394.85</v>
      </c>
      <c r="S63" s="9">
        <v>-39752.21</v>
      </c>
      <c r="T63" s="9">
        <v>-26975.28</v>
      </c>
      <c r="U63" s="9">
        <v>-16309.02</v>
      </c>
      <c r="V63" s="9">
        <v>-7754.01</v>
      </c>
      <c r="W63" s="9">
        <v>-2938.883</v>
      </c>
      <c r="X63" s="9">
        <v>-2059.362</v>
      </c>
      <c r="Y63" s="9">
        <v>-686.3238</v>
      </c>
      <c r="Z63" s="9">
        <v>-3402.687</v>
      </c>
    </row>
    <row r="64" ht="15.75" customHeight="1">
      <c r="A64" s="2">
        <v>14.0</v>
      </c>
      <c r="B64" s="9">
        <v>-150426.2</v>
      </c>
      <c r="C64" s="9">
        <v>-150820.2</v>
      </c>
      <c r="D64" s="9">
        <v>-118185.6</v>
      </c>
      <c r="E64" s="9">
        <v>-121459.4</v>
      </c>
      <c r="F64" s="9">
        <v>-90313.55</v>
      </c>
      <c r="G64" s="9">
        <v>-66850.79</v>
      </c>
      <c r="H64" s="9">
        <v>120816.8</v>
      </c>
      <c r="I64" s="9">
        <v>120360.5</v>
      </c>
      <c r="J64" s="9">
        <v>127673.0</v>
      </c>
      <c r="K64" s="9">
        <v>132899.6</v>
      </c>
      <c r="L64" s="9">
        <v>133120.0</v>
      </c>
      <c r="M64" s="9">
        <v>-130833.2</v>
      </c>
      <c r="N64" s="9">
        <v>-101751.6</v>
      </c>
      <c r="O64" s="9">
        <v>-85973.65</v>
      </c>
      <c r="P64" s="9">
        <v>-107731.2</v>
      </c>
      <c r="Q64" s="9">
        <v>-86572.41</v>
      </c>
      <c r="R64" s="9">
        <v>-62615.6</v>
      </c>
      <c r="S64" s="9">
        <v>-39538.09</v>
      </c>
      <c r="T64" s="9">
        <v>-26112.77</v>
      </c>
      <c r="U64" s="9">
        <v>-14173.88</v>
      </c>
      <c r="V64" s="9">
        <v>-6789.096</v>
      </c>
      <c r="W64" s="9">
        <v>-1428.006</v>
      </c>
      <c r="X64" s="9">
        <v>-406.4836</v>
      </c>
      <c r="Y64" s="9">
        <v>-406.4836</v>
      </c>
      <c r="Z64" s="9">
        <v>-2966.935</v>
      </c>
    </row>
    <row r="65" ht="15.75" customHeight="1">
      <c r="A65" s="2">
        <v>15.0</v>
      </c>
      <c r="B65" s="9">
        <v>-146611.4237</v>
      </c>
      <c r="C65" s="9">
        <v>-146905.8675</v>
      </c>
      <c r="D65" s="9">
        <v>-110084.2</v>
      </c>
      <c r="E65" s="9">
        <v>-109698.4027</v>
      </c>
      <c r="F65" s="9">
        <v>-90104.42315</v>
      </c>
      <c r="G65" s="9">
        <v>-70896.61533</v>
      </c>
      <c r="H65" s="9">
        <v>99651.35333</v>
      </c>
      <c r="I65" s="9">
        <v>98410.516</v>
      </c>
      <c r="J65" s="9">
        <v>104904.8952</v>
      </c>
      <c r="K65" s="9">
        <v>109435.4806</v>
      </c>
      <c r="L65" s="9">
        <v>117052.6228</v>
      </c>
      <c r="M65" s="9">
        <v>-111003.6913</v>
      </c>
      <c r="N65" s="9">
        <v>-95110.896</v>
      </c>
      <c r="O65" s="9">
        <v>-87118.45415</v>
      </c>
      <c r="P65" s="9">
        <v>-95674.27304</v>
      </c>
      <c r="Q65" s="9">
        <v>-72026.24087</v>
      </c>
      <c r="R65" s="9">
        <v>-52899.83309</v>
      </c>
      <c r="S65" s="9">
        <v>-36429.84571</v>
      </c>
      <c r="T65" s="9">
        <v>-26697.62175</v>
      </c>
      <c r="U65" s="9">
        <v>-16617.20202</v>
      </c>
      <c r="V65" s="9">
        <v>-7286.599348</v>
      </c>
      <c r="W65" s="9">
        <v>-2630.156237</v>
      </c>
      <c r="X65" s="9">
        <v>-585.1939444</v>
      </c>
      <c r="Y65" s="9">
        <v>-25.30018182</v>
      </c>
      <c r="Z65" s="9">
        <v>-3230.119108</v>
      </c>
    </row>
    <row r="66" ht="15.75" customHeight="1">
      <c r="A66" s="2">
        <v>16.0</v>
      </c>
      <c r="B66" s="9">
        <v>-146557.3867</v>
      </c>
      <c r="C66" s="9">
        <v>-146261.8081</v>
      </c>
      <c r="D66" s="9">
        <v>-110346.1</v>
      </c>
      <c r="E66" s="9">
        <v>-112667.9609</v>
      </c>
      <c r="F66" s="9">
        <v>-94234.41242</v>
      </c>
      <c r="G66" s="9">
        <v>-74172.10257</v>
      </c>
      <c r="H66" s="9">
        <v>97910.80362</v>
      </c>
      <c r="I66" s="9">
        <v>102843.2173</v>
      </c>
      <c r="J66" s="9">
        <v>116146.7504</v>
      </c>
      <c r="K66" s="9">
        <v>117412.0167</v>
      </c>
      <c r="L66" s="9">
        <v>126946.6387</v>
      </c>
      <c r="M66" s="9">
        <v>-122907.6817</v>
      </c>
      <c r="N66" s="9">
        <v>-95171.12033</v>
      </c>
      <c r="O66" s="9">
        <v>-81986.5895</v>
      </c>
      <c r="P66" s="9">
        <v>-101959.981</v>
      </c>
      <c r="Q66" s="9">
        <v>-77036.04798</v>
      </c>
      <c r="R66" s="9">
        <v>-53114.22045</v>
      </c>
      <c r="S66" s="9">
        <v>-32469.0814</v>
      </c>
      <c r="T66" s="9">
        <v>-21940.14792</v>
      </c>
      <c r="U66" s="9">
        <v>-13458.39634</v>
      </c>
      <c r="V66" s="9">
        <v>-9317.674582</v>
      </c>
      <c r="W66" s="9">
        <v>-5725.257068</v>
      </c>
      <c r="X66" s="9">
        <v>-1702.156857</v>
      </c>
      <c r="Y66" s="9">
        <v>-833.6028571</v>
      </c>
      <c r="Z66" s="9">
        <v>-3176.676356</v>
      </c>
    </row>
    <row r="67" ht="15.75" customHeight="1">
      <c r="A67" s="2">
        <v>17.0</v>
      </c>
      <c r="B67" s="9">
        <v>-157816.3465</v>
      </c>
      <c r="C67" s="9">
        <v>-158467.9943</v>
      </c>
      <c r="D67" s="9">
        <v>-119223.6</v>
      </c>
      <c r="E67" s="9">
        <v>-114201.1693</v>
      </c>
      <c r="F67" s="9">
        <v>-90371.83331</v>
      </c>
      <c r="G67" s="9">
        <v>-66101.60748</v>
      </c>
      <c r="H67" s="9">
        <v>102106.3918</v>
      </c>
      <c r="I67" s="9">
        <v>103100.426</v>
      </c>
      <c r="J67" s="9">
        <v>105111.8439</v>
      </c>
      <c r="K67" s="9">
        <v>111603.5186</v>
      </c>
      <c r="L67" s="9">
        <v>126071.5785</v>
      </c>
      <c r="M67" s="9">
        <v>-118416.2028</v>
      </c>
      <c r="N67" s="9">
        <v>-96057.33843</v>
      </c>
      <c r="O67" s="9">
        <v>-84789.46133</v>
      </c>
      <c r="P67" s="9">
        <v>-101337.974</v>
      </c>
      <c r="Q67" s="9">
        <v>-80294.08389</v>
      </c>
      <c r="R67" s="9">
        <v>-58998.60062</v>
      </c>
      <c r="S67" s="9">
        <v>-36111.35186</v>
      </c>
      <c r="T67" s="9">
        <v>-20931.03042</v>
      </c>
      <c r="U67" s="9">
        <v>-12018.26898</v>
      </c>
      <c r="V67" s="9">
        <v>-6139.573675</v>
      </c>
      <c r="W67" s="9">
        <v>-1967.547222</v>
      </c>
      <c r="X67" s="9">
        <v>-1017.037056</v>
      </c>
      <c r="Y67" s="9">
        <v>-518.8495556</v>
      </c>
      <c r="Z67" s="9">
        <v>-3340.6979</v>
      </c>
    </row>
    <row r="68" ht="15.75" customHeight="1">
      <c r="A68" s="2">
        <v>18.0</v>
      </c>
      <c r="B68" s="9">
        <v>-161259.267</v>
      </c>
      <c r="C68" s="9">
        <v>-160204.6842</v>
      </c>
      <c r="D68" s="9">
        <v>-123385.9</v>
      </c>
      <c r="E68" s="9">
        <v>-127727.4497</v>
      </c>
      <c r="F68" s="9">
        <v>-106213.3657</v>
      </c>
      <c r="G68" s="9">
        <v>-79145.26237</v>
      </c>
      <c r="H68" s="9">
        <v>100194.6367</v>
      </c>
      <c r="I68" s="9">
        <v>102279.3676</v>
      </c>
      <c r="J68" s="9">
        <v>106896.6937</v>
      </c>
      <c r="K68" s="9">
        <v>120064.5484</v>
      </c>
      <c r="L68" s="9">
        <v>127755.4393</v>
      </c>
      <c r="M68" s="9">
        <v>-124363.4138</v>
      </c>
      <c r="N68" s="9">
        <v>-109238.4226</v>
      </c>
      <c r="O68" s="9">
        <v>-86224.38622</v>
      </c>
      <c r="P68" s="9">
        <v>-96214.98755</v>
      </c>
      <c r="Q68" s="9">
        <v>-74247.44589</v>
      </c>
      <c r="R68" s="9">
        <v>-53447.64943</v>
      </c>
      <c r="S68" s="9">
        <v>-31633.93183</v>
      </c>
      <c r="T68" s="9">
        <v>-18846.47858</v>
      </c>
      <c r="U68" s="9">
        <v>-11525.89246</v>
      </c>
      <c r="V68" s="9">
        <v>-5344.934177</v>
      </c>
      <c r="W68" s="9">
        <v>-2164.487794</v>
      </c>
      <c r="X68" s="9">
        <v>-523.4923333</v>
      </c>
      <c r="Y68" s="9">
        <v>0.0</v>
      </c>
      <c r="Z68" s="9">
        <v>-3567.132343</v>
      </c>
    </row>
    <row r="69" ht="15.75" customHeight="1">
      <c r="A69" s="2">
        <v>19.0</v>
      </c>
      <c r="B69" s="9">
        <v>-155974.8074</v>
      </c>
      <c r="C69" s="9">
        <v>-156379.247</v>
      </c>
      <c r="D69" s="9">
        <v>-118401.0</v>
      </c>
      <c r="E69" s="9">
        <v>-120969.1323</v>
      </c>
      <c r="F69" s="9">
        <v>-102134.5518</v>
      </c>
      <c r="G69" s="9">
        <v>-81534.60966</v>
      </c>
      <c r="H69" s="9">
        <v>106882.356</v>
      </c>
      <c r="I69" s="9">
        <v>101355.3312</v>
      </c>
      <c r="J69" s="9">
        <v>104631.3022</v>
      </c>
      <c r="K69" s="9">
        <v>116368.1533</v>
      </c>
      <c r="L69" s="9">
        <v>124291.3386</v>
      </c>
      <c r="M69" s="9">
        <v>-123363.8858</v>
      </c>
      <c r="N69" s="9">
        <v>-98520.68</v>
      </c>
      <c r="O69" s="9">
        <v>-86775.93133</v>
      </c>
      <c r="P69" s="9">
        <v>-100842.7232</v>
      </c>
      <c r="Q69" s="9">
        <v>-81813.40438</v>
      </c>
      <c r="R69" s="9">
        <v>-60342.53154</v>
      </c>
      <c r="S69" s="9">
        <v>-38316.24871</v>
      </c>
      <c r="T69" s="9">
        <v>-22202.59139</v>
      </c>
      <c r="U69" s="9">
        <v>-14027.94309</v>
      </c>
      <c r="V69" s="9">
        <v>-6851.499731</v>
      </c>
      <c r="W69" s="9">
        <v>-1901.247</v>
      </c>
      <c r="X69" s="9">
        <v>-500.847</v>
      </c>
      <c r="Y69" s="9">
        <v>-52.624</v>
      </c>
      <c r="Z69" s="9">
        <v>-3616.161828</v>
      </c>
    </row>
    <row r="70" ht="15.75" customHeight="1">
      <c r="A70" s="2">
        <v>20.0</v>
      </c>
      <c r="B70" s="9">
        <v>-158498.4696</v>
      </c>
      <c r="C70" s="9">
        <v>-159009.0265</v>
      </c>
      <c r="D70" s="9">
        <v>-113160.7</v>
      </c>
      <c r="E70" s="9">
        <v>-116480.1076</v>
      </c>
      <c r="F70" s="9">
        <v>-101070.289</v>
      </c>
      <c r="G70" s="9">
        <v>-75200.738</v>
      </c>
      <c r="H70" s="9">
        <v>116386.2074</v>
      </c>
      <c r="I70" s="9">
        <v>116194.7636</v>
      </c>
      <c r="J70" s="9">
        <v>122716.678</v>
      </c>
      <c r="K70" s="9">
        <v>115978.2431</v>
      </c>
      <c r="L70" s="9">
        <v>132737.2525</v>
      </c>
      <c r="M70" s="9">
        <v>-127948.3984</v>
      </c>
      <c r="N70" s="9">
        <v>-110785.2983</v>
      </c>
      <c r="O70" s="9">
        <v>-93842.9495</v>
      </c>
      <c r="P70" s="9">
        <v>-105625.0554</v>
      </c>
      <c r="Q70" s="9">
        <v>-79700.10438</v>
      </c>
      <c r="R70" s="9">
        <v>-60800.8362</v>
      </c>
      <c r="S70" s="9">
        <v>-39642.31786</v>
      </c>
      <c r="T70" s="9">
        <v>-24438.39781</v>
      </c>
      <c r="U70" s="9">
        <v>-15320.75739</v>
      </c>
      <c r="V70" s="9">
        <v>-7311.818451</v>
      </c>
      <c r="W70" s="9">
        <v>-2702.326692</v>
      </c>
      <c r="X70" s="9">
        <v>-718.2994545</v>
      </c>
      <c r="Y70" s="9">
        <v>0.0</v>
      </c>
      <c r="Z70" s="9">
        <v>-3391.536752</v>
      </c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 t="s">
        <v>25</v>
      </c>
      <c r="Z72" s="1"/>
    </row>
    <row r="73" ht="15.75" customHeight="1">
      <c r="A73" s="7" t="s">
        <v>1</v>
      </c>
      <c r="B73" s="2">
        <v>1.0</v>
      </c>
      <c r="C73" s="2">
        <v>2.0</v>
      </c>
      <c r="D73" s="2">
        <v>3.0</v>
      </c>
      <c r="E73" s="2">
        <v>4.0</v>
      </c>
      <c r="F73" s="2">
        <v>5.0</v>
      </c>
      <c r="G73" s="2">
        <v>6.0</v>
      </c>
      <c r="H73" s="2">
        <v>7.0</v>
      </c>
      <c r="I73" s="2">
        <v>8.0</v>
      </c>
      <c r="J73" s="2">
        <v>9.0</v>
      </c>
      <c r="K73" s="2">
        <v>10.0</v>
      </c>
      <c r="L73" s="2">
        <v>11.0</v>
      </c>
      <c r="M73" s="2">
        <v>12.0</v>
      </c>
      <c r="N73" s="2">
        <v>13.0</v>
      </c>
      <c r="O73" s="2">
        <v>14.0</v>
      </c>
      <c r="P73" s="2">
        <v>15.0</v>
      </c>
      <c r="Q73" s="2">
        <v>16.0</v>
      </c>
      <c r="R73" s="2">
        <v>17.0</v>
      </c>
      <c r="S73" s="2">
        <v>18.0</v>
      </c>
      <c r="T73" s="2">
        <v>19.0</v>
      </c>
      <c r="U73" s="2">
        <v>20.0</v>
      </c>
      <c r="V73" s="2">
        <v>21.0</v>
      </c>
      <c r="W73" s="2">
        <v>22.0</v>
      </c>
      <c r="X73" s="2">
        <v>23.0</v>
      </c>
      <c r="Y73" s="2">
        <v>24.0</v>
      </c>
      <c r="Z73" s="4" t="s">
        <v>7</v>
      </c>
    </row>
    <row r="74" ht="15.75" customHeight="1">
      <c r="A74" s="2">
        <v>1.0</v>
      </c>
      <c r="B74" s="9">
        <v>0.0</v>
      </c>
      <c r="C74" s="9">
        <v>0.0</v>
      </c>
      <c r="D74" s="9">
        <v>0.0</v>
      </c>
      <c r="E74" s="9">
        <v>0.0</v>
      </c>
      <c r="F74" s="9">
        <v>0.0</v>
      </c>
      <c r="G74" s="9">
        <v>0.0</v>
      </c>
      <c r="H74" s="9">
        <v>42543.57</v>
      </c>
      <c r="I74" s="9">
        <v>42338.78</v>
      </c>
      <c r="J74" s="9">
        <v>44121.3</v>
      </c>
      <c r="K74" s="9">
        <v>43549.14</v>
      </c>
      <c r="L74" s="9">
        <v>46335.858</v>
      </c>
      <c r="M74" s="9">
        <v>0.0</v>
      </c>
      <c r="N74" s="9">
        <v>0.0</v>
      </c>
      <c r="O74" s="9">
        <v>0.0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  <c r="U74" s="9">
        <v>0.0</v>
      </c>
      <c r="V74" s="9">
        <v>0.0</v>
      </c>
      <c r="W74" s="9">
        <v>0.0</v>
      </c>
      <c r="X74" s="9">
        <v>0.0</v>
      </c>
      <c r="Y74" s="9">
        <v>0.0</v>
      </c>
      <c r="Z74" s="9">
        <v>1637.287087</v>
      </c>
    </row>
    <row r="75" ht="15.75" customHeight="1">
      <c r="A75" s="2">
        <v>2.0</v>
      </c>
      <c r="B75" s="9">
        <v>0.0</v>
      </c>
      <c r="C75" s="9">
        <v>0.0</v>
      </c>
      <c r="D75" s="9">
        <v>0.0</v>
      </c>
      <c r="E75" s="9">
        <v>0.0</v>
      </c>
      <c r="F75" s="9">
        <v>0.0</v>
      </c>
      <c r="G75" s="9">
        <v>0.0</v>
      </c>
      <c r="H75" s="9">
        <v>33310.71</v>
      </c>
      <c r="I75" s="9">
        <v>33099.94</v>
      </c>
      <c r="J75" s="9">
        <v>34766.07</v>
      </c>
      <c r="K75" s="9">
        <v>39488.16</v>
      </c>
      <c r="L75" s="9">
        <v>40916.09</v>
      </c>
      <c r="M75" s="9">
        <v>0.0</v>
      </c>
      <c r="N75" s="9">
        <v>0.0</v>
      </c>
      <c r="O75" s="9">
        <v>0.0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  <c r="U75" s="9">
        <v>0.0</v>
      </c>
      <c r="V75" s="9">
        <v>0.0</v>
      </c>
      <c r="W75" s="9">
        <v>0.0</v>
      </c>
      <c r="X75" s="9">
        <v>0.0</v>
      </c>
      <c r="Y75" s="9">
        <v>0.0</v>
      </c>
      <c r="Z75" s="9">
        <v>1358.225656</v>
      </c>
    </row>
    <row r="76" ht="15.75" customHeight="1">
      <c r="A76" s="2">
        <v>3.0</v>
      </c>
      <c r="B76" s="9">
        <v>0.0</v>
      </c>
      <c r="C76" s="9">
        <v>0.0</v>
      </c>
      <c r="D76" s="9">
        <v>0.0</v>
      </c>
      <c r="E76" s="9">
        <v>0.0</v>
      </c>
      <c r="F76" s="9">
        <v>0.0</v>
      </c>
      <c r="G76" s="9">
        <v>0.0</v>
      </c>
      <c r="H76" s="9">
        <v>30301.85</v>
      </c>
      <c r="I76" s="9">
        <v>34578.65</v>
      </c>
      <c r="J76" s="9">
        <v>37780.97</v>
      </c>
      <c r="K76" s="9">
        <v>36821.14</v>
      </c>
      <c r="L76" s="9">
        <v>37510.95</v>
      </c>
      <c r="M76" s="9">
        <v>0.0</v>
      </c>
      <c r="N76" s="9">
        <v>0.0</v>
      </c>
      <c r="O76" s="9">
        <v>0.0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  <c r="U76" s="9">
        <v>0.0</v>
      </c>
      <c r="V76" s="9">
        <v>0.0</v>
      </c>
      <c r="W76" s="9">
        <v>0.0</v>
      </c>
      <c r="X76" s="9">
        <v>0.0</v>
      </c>
      <c r="Y76" s="9">
        <v>0.0</v>
      </c>
      <c r="Z76" s="9">
        <v>1323.911829</v>
      </c>
    </row>
    <row r="77" ht="15.75" customHeight="1">
      <c r="A77" s="2">
        <v>4.0</v>
      </c>
      <c r="B77" s="9">
        <v>0.0</v>
      </c>
      <c r="C77" s="9">
        <v>0.0</v>
      </c>
      <c r="D77" s="9">
        <v>0.0</v>
      </c>
      <c r="E77" s="9">
        <v>0.0</v>
      </c>
      <c r="F77" s="9">
        <v>0.0</v>
      </c>
      <c r="G77" s="9">
        <v>0.0</v>
      </c>
      <c r="H77" s="9">
        <v>35943.22</v>
      </c>
      <c r="I77" s="9">
        <v>40566.51</v>
      </c>
      <c r="J77" s="9">
        <v>43288.37</v>
      </c>
      <c r="K77" s="9">
        <v>40901.88</v>
      </c>
      <c r="L77" s="9">
        <v>48749.23</v>
      </c>
      <c r="M77" s="9">
        <v>0.0</v>
      </c>
      <c r="N77" s="9">
        <v>0.0</v>
      </c>
      <c r="O77" s="9">
        <v>0.0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  <c r="U77" s="9">
        <v>0.0</v>
      </c>
      <c r="V77" s="9">
        <v>0.0</v>
      </c>
      <c r="W77" s="9">
        <v>0.0</v>
      </c>
      <c r="X77" s="9">
        <v>0.0</v>
      </c>
      <c r="Y77" s="9">
        <v>0.0</v>
      </c>
      <c r="Z77" s="9">
        <v>1566.680091</v>
      </c>
    </row>
    <row r="78" ht="15.75" customHeight="1">
      <c r="A78" s="2">
        <v>5.0</v>
      </c>
      <c r="B78" s="9">
        <v>0.0</v>
      </c>
      <c r="C78" s="9">
        <v>0.0</v>
      </c>
      <c r="D78" s="9">
        <v>0.0</v>
      </c>
      <c r="E78" s="9">
        <v>0.0</v>
      </c>
      <c r="F78" s="9">
        <v>0.0</v>
      </c>
      <c r="G78" s="9">
        <v>0.0</v>
      </c>
      <c r="H78" s="9">
        <v>33152.03</v>
      </c>
      <c r="I78" s="9">
        <v>35479.06</v>
      </c>
      <c r="J78" s="9">
        <v>37660.33</v>
      </c>
      <c r="K78" s="9">
        <v>36028.99</v>
      </c>
      <c r="L78" s="9">
        <v>42805.06</v>
      </c>
      <c r="M78" s="9">
        <v>0.0</v>
      </c>
      <c r="N78" s="9">
        <v>0.0</v>
      </c>
      <c r="O78" s="9">
        <v>0.0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  <c r="U78" s="9">
        <v>0.0</v>
      </c>
      <c r="V78" s="9">
        <v>0.0</v>
      </c>
      <c r="W78" s="9">
        <v>0.0</v>
      </c>
      <c r="X78" s="9">
        <v>0.0</v>
      </c>
      <c r="Y78" s="9">
        <v>0.0</v>
      </c>
      <c r="Z78" s="9">
        <v>1384.738516</v>
      </c>
    </row>
    <row r="79" ht="15.75" customHeight="1">
      <c r="A79" s="2">
        <v>6.0</v>
      </c>
      <c r="B79" s="9">
        <v>0.0</v>
      </c>
      <c r="C79" s="9">
        <v>0.0</v>
      </c>
      <c r="D79" s="9">
        <v>0.0</v>
      </c>
      <c r="E79" s="9">
        <v>0.0</v>
      </c>
      <c r="F79" s="9">
        <v>0.0</v>
      </c>
      <c r="G79" s="9">
        <v>0.0</v>
      </c>
      <c r="H79" s="9">
        <v>28927.05</v>
      </c>
      <c r="I79" s="9">
        <v>35462.06</v>
      </c>
      <c r="J79" s="9">
        <v>40064.63</v>
      </c>
      <c r="K79" s="9">
        <v>38437.19</v>
      </c>
      <c r="L79" s="9">
        <v>41441.73</v>
      </c>
      <c r="M79" s="9">
        <v>0.0</v>
      </c>
      <c r="N79" s="9">
        <v>0.0</v>
      </c>
      <c r="O79" s="9">
        <v>0.0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  <c r="U79" s="9">
        <v>0.0</v>
      </c>
      <c r="V79" s="9">
        <v>0.0</v>
      </c>
      <c r="W79" s="9">
        <v>0.0</v>
      </c>
      <c r="X79" s="9">
        <v>0.0</v>
      </c>
      <c r="Y79" s="9">
        <v>0.0</v>
      </c>
      <c r="Z79" s="9">
        <v>1378.808297</v>
      </c>
    </row>
    <row r="80" ht="15.75" customHeight="1">
      <c r="A80" s="2">
        <v>7.0</v>
      </c>
      <c r="B80" s="9">
        <v>0.0</v>
      </c>
      <c r="C80" s="9">
        <v>0.0</v>
      </c>
      <c r="D80" s="9">
        <v>0.0</v>
      </c>
      <c r="E80" s="9">
        <v>0.0</v>
      </c>
      <c r="F80" s="9">
        <v>0.0</v>
      </c>
      <c r="G80" s="9">
        <v>0.0</v>
      </c>
      <c r="H80" s="9">
        <v>37873.71</v>
      </c>
      <c r="I80" s="9">
        <v>40879.97</v>
      </c>
      <c r="J80" s="9">
        <v>43362.33</v>
      </c>
      <c r="K80" s="9">
        <v>39901.59</v>
      </c>
      <c r="L80" s="9">
        <v>44456.03</v>
      </c>
      <c r="M80" s="9">
        <v>0.0</v>
      </c>
      <c r="N80" s="9">
        <v>0.0</v>
      </c>
      <c r="O80" s="9">
        <v>0.0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  <c r="U80" s="9">
        <v>0.0</v>
      </c>
      <c r="V80" s="9">
        <v>0.0</v>
      </c>
      <c r="W80" s="9">
        <v>0.0</v>
      </c>
      <c r="X80" s="9">
        <v>0.0</v>
      </c>
      <c r="Y80" s="9">
        <v>0.0</v>
      </c>
      <c r="Z80" s="9">
        <v>1544.422752</v>
      </c>
    </row>
    <row r="81" ht="15.75" customHeight="1">
      <c r="A81" s="2">
        <v>8.0</v>
      </c>
      <c r="B81" s="9">
        <v>0.0</v>
      </c>
      <c r="C81" s="9">
        <v>0.0</v>
      </c>
      <c r="D81" s="9">
        <v>0.0</v>
      </c>
      <c r="E81" s="9">
        <v>0.0</v>
      </c>
      <c r="F81" s="9">
        <v>0.0</v>
      </c>
      <c r="G81" s="9">
        <v>0.0</v>
      </c>
      <c r="H81" s="9">
        <v>34442.25</v>
      </c>
      <c r="I81" s="9">
        <v>33771.84</v>
      </c>
      <c r="J81" s="9">
        <v>38773.3</v>
      </c>
      <c r="K81" s="9">
        <v>40450.32</v>
      </c>
      <c r="L81" s="9">
        <v>41294.1</v>
      </c>
      <c r="M81" s="9">
        <v>0.0</v>
      </c>
      <c r="N81" s="9">
        <v>0.0</v>
      </c>
      <c r="O81" s="9">
        <v>0.0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  <c r="U81" s="9">
        <v>0.0</v>
      </c>
      <c r="V81" s="9">
        <v>0.0</v>
      </c>
      <c r="W81" s="9">
        <v>0.0</v>
      </c>
      <c r="X81" s="9">
        <v>0.0</v>
      </c>
      <c r="Y81" s="9">
        <v>0.0</v>
      </c>
      <c r="Z81" s="9">
        <v>1411.713939</v>
      </c>
    </row>
    <row r="82" ht="15.75" customHeight="1">
      <c r="A82" s="2">
        <v>9.0</v>
      </c>
      <c r="B82" s="9">
        <v>0.0</v>
      </c>
      <c r="C82" s="9">
        <v>0.0</v>
      </c>
      <c r="D82" s="9">
        <v>0.0</v>
      </c>
      <c r="E82" s="9">
        <v>0.0</v>
      </c>
      <c r="F82" s="9">
        <v>0.0</v>
      </c>
      <c r="G82" s="9">
        <v>0.0</v>
      </c>
      <c r="H82" s="9">
        <v>30003.77</v>
      </c>
      <c r="I82" s="9">
        <v>32322.78</v>
      </c>
      <c r="J82" s="9">
        <v>37542.06</v>
      </c>
      <c r="K82" s="9">
        <v>37764.06</v>
      </c>
      <c r="L82" s="9">
        <v>38197.54</v>
      </c>
      <c r="M82" s="9">
        <v>0.0</v>
      </c>
      <c r="N82" s="9">
        <v>0.0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  <c r="U82" s="9">
        <v>0.0</v>
      </c>
      <c r="V82" s="9">
        <v>0.0</v>
      </c>
      <c r="W82" s="9">
        <v>0.0</v>
      </c>
      <c r="X82" s="9">
        <v>0.0</v>
      </c>
      <c r="Y82" s="9">
        <v>0.0</v>
      </c>
      <c r="Z82" s="9">
        <v>1315.209971</v>
      </c>
    </row>
    <row r="83" ht="15.75" customHeight="1">
      <c r="A83" s="2">
        <v>10.0</v>
      </c>
      <c r="B83" s="9">
        <v>0.0</v>
      </c>
      <c r="C83" s="9">
        <v>0.0</v>
      </c>
      <c r="D83" s="9">
        <v>0.0</v>
      </c>
      <c r="E83" s="9">
        <v>0.0</v>
      </c>
      <c r="F83" s="9">
        <v>0.0</v>
      </c>
      <c r="G83" s="9">
        <v>0.0</v>
      </c>
      <c r="H83" s="9">
        <v>42868.53</v>
      </c>
      <c r="I83" s="9">
        <v>47895.56</v>
      </c>
      <c r="J83" s="9">
        <v>47312.79</v>
      </c>
      <c r="K83" s="9">
        <v>47740.4</v>
      </c>
      <c r="L83" s="9">
        <v>52922.73</v>
      </c>
      <c r="M83" s="9">
        <v>0.0</v>
      </c>
      <c r="N83" s="9">
        <v>0.0</v>
      </c>
      <c r="O83" s="9">
        <v>0.0</v>
      </c>
      <c r="P83" s="9">
        <v>0.0</v>
      </c>
      <c r="Q83" s="9">
        <v>0.0</v>
      </c>
      <c r="R83" s="9">
        <v>0.0</v>
      </c>
      <c r="S83" s="9">
        <v>0.0</v>
      </c>
      <c r="T83" s="9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1785.775275</v>
      </c>
    </row>
    <row r="84" ht="15.75" customHeight="1">
      <c r="A84" s="2">
        <v>11.0</v>
      </c>
      <c r="B84" s="9">
        <v>0.0</v>
      </c>
      <c r="C84" s="9">
        <v>0.0</v>
      </c>
      <c r="D84" s="9">
        <v>0.0</v>
      </c>
      <c r="E84" s="9">
        <v>0.0</v>
      </c>
      <c r="F84" s="9">
        <v>0.0</v>
      </c>
      <c r="G84" s="9">
        <v>0.0</v>
      </c>
      <c r="H84" s="9">
        <v>32367.75</v>
      </c>
      <c r="I84" s="9">
        <v>37740.16</v>
      </c>
      <c r="J84" s="9">
        <v>40695.38</v>
      </c>
      <c r="K84" s="9">
        <v>41491.01</v>
      </c>
      <c r="L84" s="9">
        <v>43156.12</v>
      </c>
      <c r="M84" s="9">
        <v>0.0</v>
      </c>
      <c r="N84" s="9">
        <v>0.0</v>
      </c>
      <c r="O84" s="9">
        <v>0.0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  <c r="U84" s="9">
        <v>0.0</v>
      </c>
      <c r="V84" s="9">
        <v>0.0</v>
      </c>
      <c r="W84" s="9">
        <v>0.0</v>
      </c>
      <c r="X84" s="9">
        <v>0.0</v>
      </c>
      <c r="Y84" s="9">
        <v>0.0</v>
      </c>
      <c r="Z84" s="9">
        <v>1461.969142</v>
      </c>
    </row>
    <row r="85" ht="15.75" customHeight="1">
      <c r="A85" s="2">
        <v>12.0</v>
      </c>
      <c r="B85" s="9">
        <v>0.0</v>
      </c>
      <c r="C85" s="9">
        <v>0.0</v>
      </c>
      <c r="D85" s="9">
        <v>0.0</v>
      </c>
      <c r="E85" s="9">
        <v>0.0</v>
      </c>
      <c r="F85" s="9">
        <v>0.0</v>
      </c>
      <c r="G85" s="9">
        <v>0.0</v>
      </c>
      <c r="H85" s="9">
        <v>32331.0</v>
      </c>
      <c r="I85" s="9">
        <v>35611.66</v>
      </c>
      <c r="J85" s="9">
        <v>39787.13</v>
      </c>
      <c r="K85" s="9">
        <v>39937.56</v>
      </c>
      <c r="L85" s="9">
        <v>40824.41</v>
      </c>
      <c r="M85" s="9">
        <v>0.0</v>
      </c>
      <c r="N85" s="9">
        <v>0.0</v>
      </c>
      <c r="O85" s="9">
        <v>0.0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  <c r="U85" s="9">
        <v>0.0</v>
      </c>
      <c r="V85" s="9">
        <v>0.0</v>
      </c>
      <c r="W85" s="9">
        <v>0.0</v>
      </c>
      <c r="X85" s="9">
        <v>0.0</v>
      </c>
      <c r="Y85" s="9">
        <v>0.0</v>
      </c>
      <c r="Z85" s="9">
        <v>1409.918365</v>
      </c>
    </row>
    <row r="86" ht="15.75" customHeight="1">
      <c r="A86" s="2">
        <v>13.0</v>
      </c>
      <c r="B86" s="9">
        <v>0.0</v>
      </c>
      <c r="C86" s="9">
        <v>0.0</v>
      </c>
      <c r="D86" s="9">
        <v>0.0</v>
      </c>
      <c r="E86" s="9">
        <v>0.0</v>
      </c>
      <c r="F86" s="9">
        <v>0.0</v>
      </c>
      <c r="G86" s="9">
        <v>0.0</v>
      </c>
      <c r="H86" s="9">
        <v>36437.87</v>
      </c>
      <c r="I86" s="9">
        <v>39935.19</v>
      </c>
      <c r="J86" s="9">
        <v>40147.02</v>
      </c>
      <c r="K86" s="9">
        <v>41757.08</v>
      </c>
      <c r="L86" s="9">
        <v>44261.15</v>
      </c>
      <c r="M86" s="9">
        <v>0.0</v>
      </c>
      <c r="N86" s="9">
        <v>0.0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  <c r="U86" s="9">
        <v>0.0</v>
      </c>
      <c r="V86" s="9">
        <v>0.0</v>
      </c>
      <c r="W86" s="9">
        <v>0.0</v>
      </c>
      <c r="X86" s="9">
        <v>0.0</v>
      </c>
      <c r="Y86" s="9">
        <v>0.0</v>
      </c>
      <c r="Z86" s="9">
        <v>1514.986559</v>
      </c>
    </row>
    <row r="87" ht="15.75" customHeight="1">
      <c r="A87" s="2">
        <v>14.0</v>
      </c>
      <c r="B87" s="9">
        <v>0.0</v>
      </c>
      <c r="C87" s="9">
        <v>0.0</v>
      </c>
      <c r="D87" s="9">
        <v>0.0</v>
      </c>
      <c r="E87" s="9">
        <v>0.0</v>
      </c>
      <c r="F87" s="9">
        <v>0.0</v>
      </c>
      <c r="G87" s="9">
        <v>0.0</v>
      </c>
      <c r="H87" s="9">
        <v>44382.06</v>
      </c>
      <c r="I87" s="9">
        <v>44039.81</v>
      </c>
      <c r="J87" s="9">
        <v>50248.06</v>
      </c>
      <c r="K87" s="9">
        <v>47052.3</v>
      </c>
      <c r="L87" s="9">
        <v>50819.7</v>
      </c>
      <c r="M87" s="9">
        <v>0.0</v>
      </c>
      <c r="N87" s="9">
        <v>0.0</v>
      </c>
      <c r="O87" s="9">
        <v>0.0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  <c r="U87" s="9">
        <v>0.0</v>
      </c>
      <c r="V87" s="9">
        <v>0.0</v>
      </c>
      <c r="W87" s="9">
        <v>0.0</v>
      </c>
      <c r="X87" s="9">
        <v>0.0</v>
      </c>
      <c r="Y87" s="9">
        <v>0.0</v>
      </c>
      <c r="Z87" s="9">
        <v>1769.333636</v>
      </c>
    </row>
    <row r="88" ht="15.75" customHeight="1">
      <c r="A88" s="2">
        <v>15.0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33965.1</v>
      </c>
      <c r="I88" s="2">
        <v>38201.0</v>
      </c>
      <c r="J88" s="2">
        <v>37821.7</v>
      </c>
      <c r="K88" s="2">
        <v>41404.95</v>
      </c>
      <c r="L88" s="2">
        <v>40383.44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1434.485677</v>
      </c>
    </row>
    <row r="89" ht="15.75" customHeight="1">
      <c r="A89" s="2">
        <v>16.0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33914.3</v>
      </c>
      <c r="I89" s="2">
        <v>37683.7</v>
      </c>
      <c r="J89" s="2">
        <v>42248.8</v>
      </c>
      <c r="K89" s="2">
        <v>43018.54</v>
      </c>
      <c r="L89" s="2">
        <v>44702.34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1507.725274</v>
      </c>
    </row>
    <row r="90" ht="15.75" customHeight="1">
      <c r="A90" s="2">
        <v>17.0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43363.7</v>
      </c>
      <c r="I90" s="2">
        <v>42796.4</v>
      </c>
      <c r="J90" s="2">
        <v>48485.4</v>
      </c>
      <c r="K90" s="2">
        <v>47149.34</v>
      </c>
      <c r="L90" s="2">
        <v>50310.69</v>
      </c>
      <c r="M90" s="2">
        <v>0.0</v>
      </c>
      <c r="N90" s="2">
        <v>0.0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0.0</v>
      </c>
      <c r="Z90" s="2">
        <v>1736.14929</v>
      </c>
    </row>
    <row r="91" ht="15.75" customHeight="1">
      <c r="A91" s="2">
        <v>18.0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31076.1</v>
      </c>
      <c r="I91" s="2">
        <v>33169.6</v>
      </c>
      <c r="J91" s="2">
        <v>34483.5</v>
      </c>
      <c r="K91" s="2">
        <v>35413.08</v>
      </c>
      <c r="L91" s="2">
        <v>38620.75</v>
      </c>
      <c r="M91" s="2">
        <v>0.0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1292.26724</v>
      </c>
    </row>
    <row r="92" ht="15.75" customHeight="1">
      <c r="A92" s="2">
        <v>19.0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32576.0</v>
      </c>
      <c r="I92" s="2">
        <v>37053.5</v>
      </c>
      <c r="J92" s="2">
        <v>39722.3</v>
      </c>
      <c r="K92" s="2">
        <v>38571.22</v>
      </c>
      <c r="L92" s="2">
        <v>41992.63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1420.569586</v>
      </c>
    </row>
    <row r="93" ht="15.75" customHeight="1">
      <c r="A93" s="2">
        <v>20.0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34502.9</v>
      </c>
      <c r="I93" s="2">
        <v>36732.6</v>
      </c>
      <c r="J93" s="2">
        <v>39800.8</v>
      </c>
      <c r="K93" s="2">
        <v>37257.46</v>
      </c>
      <c r="L93" s="2">
        <v>40776.12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0.0</v>
      </c>
      <c r="S93" s="2">
        <v>0.0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1414.242478</v>
      </c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Y1"/>
    <mergeCell ref="A25:Y25"/>
    <mergeCell ref="A49:Y49"/>
    <mergeCell ref="A72:Y7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126" width="6.38"/>
  </cols>
  <sheetData>
    <row r="1" ht="15.75" customHeight="1">
      <c r="A1" s="3"/>
      <c r="B1" s="3" t="s">
        <v>26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</row>
    <row r="2" ht="15.75" customHeight="1">
      <c r="A2" s="7"/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</row>
    <row r="3" ht="15.75" customHeight="1">
      <c r="A3" s="2">
        <v>1.0</v>
      </c>
      <c r="B3" s="2">
        <v>87.0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1" t="s">
        <v>37</v>
      </c>
      <c r="M3" s="11" t="s">
        <v>38</v>
      </c>
      <c r="N3" s="11" t="s">
        <v>39</v>
      </c>
      <c r="O3" s="11" t="s">
        <v>40</v>
      </c>
      <c r="P3" s="11" t="s">
        <v>41</v>
      </c>
      <c r="Q3" s="11" t="s">
        <v>42</v>
      </c>
      <c r="R3" s="11" t="s">
        <v>43</v>
      </c>
      <c r="S3" s="11" t="s">
        <v>44</v>
      </c>
      <c r="T3" s="11" t="s">
        <v>45</v>
      </c>
      <c r="U3" s="11" t="s">
        <v>46</v>
      </c>
      <c r="V3" s="11" t="s">
        <v>47</v>
      </c>
      <c r="W3" s="11" t="s">
        <v>48</v>
      </c>
      <c r="X3" s="11" t="s">
        <v>49</v>
      </c>
      <c r="Y3" s="11" t="s">
        <v>50</v>
      </c>
      <c r="Z3" s="11" t="s">
        <v>51</v>
      </c>
      <c r="AA3" s="11" t="s">
        <v>52</v>
      </c>
      <c r="AB3" s="11" t="s">
        <v>53</v>
      </c>
      <c r="AC3" s="11" t="s">
        <v>54</v>
      </c>
      <c r="AD3" s="11" t="s">
        <v>55</v>
      </c>
      <c r="AE3" s="11" t="s">
        <v>56</v>
      </c>
      <c r="AF3" s="11" t="s">
        <v>57</v>
      </c>
      <c r="AG3" s="11" t="s">
        <v>58</v>
      </c>
      <c r="AH3" s="11" t="s">
        <v>59</v>
      </c>
      <c r="AI3" s="11" t="s">
        <v>60</v>
      </c>
      <c r="AJ3" s="11" t="s">
        <v>61</v>
      </c>
      <c r="AK3" s="11" t="s">
        <v>62</v>
      </c>
      <c r="AL3" s="11" t="s">
        <v>63</v>
      </c>
      <c r="AM3" s="11" t="s">
        <v>64</v>
      </c>
      <c r="AN3" s="11" t="s">
        <v>65</v>
      </c>
      <c r="AO3" s="11" t="s">
        <v>66</v>
      </c>
      <c r="AP3" s="11" t="s">
        <v>67</v>
      </c>
      <c r="AQ3" s="11" t="s">
        <v>68</v>
      </c>
      <c r="AR3" s="11" t="s">
        <v>69</v>
      </c>
      <c r="AS3" s="11" t="s">
        <v>70</v>
      </c>
      <c r="AT3" s="11" t="s">
        <v>71</v>
      </c>
      <c r="AU3" s="11" t="s">
        <v>72</v>
      </c>
      <c r="AV3" s="11" t="s">
        <v>73</v>
      </c>
      <c r="AW3" s="11" t="s">
        <v>74</v>
      </c>
      <c r="AX3" s="11" t="s">
        <v>75</v>
      </c>
      <c r="AY3" s="11" t="s">
        <v>76</v>
      </c>
      <c r="AZ3" s="11" t="s">
        <v>77</v>
      </c>
      <c r="BA3" s="11" t="s">
        <v>78</v>
      </c>
      <c r="BB3" s="11" t="s">
        <v>79</v>
      </c>
      <c r="BC3" s="11" t="s">
        <v>80</v>
      </c>
      <c r="BD3" s="11" t="s">
        <v>81</v>
      </c>
      <c r="BE3" s="11" t="s">
        <v>82</v>
      </c>
      <c r="BF3" s="11" t="s">
        <v>83</v>
      </c>
      <c r="BG3" s="11" t="s">
        <v>84</v>
      </c>
      <c r="BH3" s="11" t="s">
        <v>85</v>
      </c>
      <c r="BI3" s="11" t="s">
        <v>86</v>
      </c>
      <c r="BJ3" s="11" t="s">
        <v>87</v>
      </c>
      <c r="BK3" s="11" t="s">
        <v>88</v>
      </c>
      <c r="BL3" s="11" t="s">
        <v>89</v>
      </c>
      <c r="BM3" s="11" t="s">
        <v>90</v>
      </c>
      <c r="BN3" s="11" t="s">
        <v>91</v>
      </c>
      <c r="BO3" s="11" t="s">
        <v>92</v>
      </c>
      <c r="BP3" s="11" t="s">
        <v>93</v>
      </c>
      <c r="BQ3" s="11" t="s">
        <v>94</v>
      </c>
      <c r="BR3" s="11" t="s">
        <v>95</v>
      </c>
      <c r="BS3" s="11" t="s">
        <v>96</v>
      </c>
      <c r="BT3" s="11" t="s">
        <v>97</v>
      </c>
      <c r="BU3" s="11" t="s">
        <v>98</v>
      </c>
      <c r="BV3" s="11" t="s">
        <v>99</v>
      </c>
      <c r="BW3" s="11" t="s">
        <v>100</v>
      </c>
      <c r="BX3" s="11" t="s">
        <v>101</v>
      </c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</row>
    <row r="4" ht="15.75" customHeight="1">
      <c r="A4" s="2">
        <v>2.0</v>
      </c>
      <c r="B4" s="9">
        <v>97.0</v>
      </c>
      <c r="C4" s="11" t="s">
        <v>102</v>
      </c>
      <c r="D4" s="11" t="s">
        <v>103</v>
      </c>
      <c r="E4" s="11" t="s">
        <v>104</v>
      </c>
      <c r="F4" s="11" t="s">
        <v>105</v>
      </c>
      <c r="G4" s="11" t="s">
        <v>106</v>
      </c>
      <c r="H4" s="11" t="s">
        <v>107</v>
      </c>
      <c r="I4" s="11" t="s">
        <v>108</v>
      </c>
      <c r="J4" s="11" t="s">
        <v>109</v>
      </c>
      <c r="K4" s="11" t="s">
        <v>110</v>
      </c>
      <c r="L4" s="11" t="s">
        <v>111</v>
      </c>
      <c r="M4" s="11" t="s">
        <v>112</v>
      </c>
      <c r="N4" s="11" t="s">
        <v>113</v>
      </c>
      <c r="O4" s="11" t="s">
        <v>114</v>
      </c>
      <c r="P4" s="11" t="s">
        <v>115</v>
      </c>
      <c r="Q4" s="11" t="s">
        <v>116</v>
      </c>
      <c r="R4" s="11" t="s">
        <v>117</v>
      </c>
      <c r="S4" s="11" t="s">
        <v>118</v>
      </c>
      <c r="T4" s="11" t="s">
        <v>119</v>
      </c>
      <c r="U4" s="11" t="s">
        <v>120</v>
      </c>
      <c r="V4" s="11" t="s">
        <v>121</v>
      </c>
      <c r="W4" s="11" t="s">
        <v>122</v>
      </c>
      <c r="X4" s="11" t="s">
        <v>123</v>
      </c>
      <c r="Y4" s="11" t="s">
        <v>124</v>
      </c>
      <c r="Z4" s="11" t="s">
        <v>125</v>
      </c>
      <c r="AA4" s="11" t="s">
        <v>126</v>
      </c>
      <c r="AB4" s="11" t="s">
        <v>127</v>
      </c>
      <c r="AC4" s="11" t="s">
        <v>128</v>
      </c>
      <c r="AD4" s="11" t="s">
        <v>129</v>
      </c>
      <c r="AE4" s="11" t="s">
        <v>130</v>
      </c>
      <c r="AF4" s="11" t="s">
        <v>131</v>
      </c>
      <c r="AG4" s="11" t="s">
        <v>132</v>
      </c>
      <c r="AH4" s="11" t="s">
        <v>133</v>
      </c>
      <c r="AI4" s="11" t="s">
        <v>134</v>
      </c>
      <c r="AJ4" s="11" t="s">
        <v>135</v>
      </c>
      <c r="AK4" s="11" t="s">
        <v>136</v>
      </c>
      <c r="AL4" s="11" t="s">
        <v>137</v>
      </c>
      <c r="AM4" s="11" t="s">
        <v>138</v>
      </c>
      <c r="AN4" s="11" t="s">
        <v>139</v>
      </c>
      <c r="AO4" s="11" t="s">
        <v>140</v>
      </c>
      <c r="AP4" s="11" t="s">
        <v>141</v>
      </c>
      <c r="AQ4" s="11" t="s">
        <v>142</v>
      </c>
      <c r="AR4" s="11" t="s">
        <v>143</v>
      </c>
      <c r="AS4" s="11" t="s">
        <v>144</v>
      </c>
      <c r="AT4" s="11" t="s">
        <v>145</v>
      </c>
      <c r="AU4" s="11" t="s">
        <v>146</v>
      </c>
      <c r="AV4" s="11" t="s">
        <v>147</v>
      </c>
      <c r="AW4" s="11" t="s">
        <v>148</v>
      </c>
      <c r="AX4" s="11" t="s">
        <v>149</v>
      </c>
      <c r="AY4" s="11" t="s">
        <v>150</v>
      </c>
      <c r="AZ4" s="11" t="s">
        <v>151</v>
      </c>
      <c r="BA4" s="11" t="s">
        <v>152</v>
      </c>
      <c r="BB4" s="11" t="s">
        <v>153</v>
      </c>
      <c r="BC4" s="11" t="s">
        <v>154</v>
      </c>
      <c r="BD4" s="11" t="s">
        <v>155</v>
      </c>
      <c r="BE4" s="11" t="s">
        <v>156</v>
      </c>
      <c r="BF4" s="11" t="s">
        <v>157</v>
      </c>
      <c r="BG4" s="11" t="s">
        <v>158</v>
      </c>
      <c r="BH4" s="11" t="s">
        <v>159</v>
      </c>
      <c r="BI4" s="11" t="s">
        <v>160</v>
      </c>
      <c r="BJ4" s="11" t="s">
        <v>161</v>
      </c>
      <c r="BK4" s="11" t="s">
        <v>162</v>
      </c>
      <c r="BL4" s="11" t="s">
        <v>163</v>
      </c>
      <c r="BM4" s="11" t="s">
        <v>164</v>
      </c>
      <c r="BN4" s="11" t="s">
        <v>165</v>
      </c>
      <c r="BO4" s="11" t="s">
        <v>166</v>
      </c>
      <c r="BP4" s="11" t="s">
        <v>167</v>
      </c>
      <c r="BQ4" s="11" t="s">
        <v>168</v>
      </c>
      <c r="BR4" s="11" t="s">
        <v>169</v>
      </c>
      <c r="BS4" s="11" t="s">
        <v>170</v>
      </c>
      <c r="BT4" s="11" t="s">
        <v>171</v>
      </c>
      <c r="BU4" s="11" t="s">
        <v>172</v>
      </c>
      <c r="BV4" s="11" t="s">
        <v>173</v>
      </c>
      <c r="BW4" s="11" t="s">
        <v>174</v>
      </c>
      <c r="BX4" s="11" t="s">
        <v>175</v>
      </c>
      <c r="BY4" s="11" t="s">
        <v>176</v>
      </c>
      <c r="BZ4" s="11" t="s">
        <v>177</v>
      </c>
      <c r="CA4" s="11" t="s">
        <v>178</v>
      </c>
      <c r="CB4" s="11" t="s">
        <v>179</v>
      </c>
      <c r="CC4" s="11" t="s">
        <v>180</v>
      </c>
      <c r="CD4" s="11" t="s">
        <v>181</v>
      </c>
      <c r="CE4" s="11" t="s">
        <v>182</v>
      </c>
      <c r="CF4" s="11" t="s">
        <v>183</v>
      </c>
      <c r="CG4" s="11" t="s">
        <v>184</v>
      </c>
      <c r="CH4" s="11" t="s">
        <v>185</v>
      </c>
      <c r="CI4" s="11" t="s">
        <v>186</v>
      </c>
      <c r="CJ4" s="11" t="s">
        <v>187</v>
      </c>
      <c r="CK4" s="11" t="s">
        <v>188</v>
      </c>
      <c r="CL4" s="11" t="s">
        <v>189</v>
      </c>
      <c r="CM4" s="11" t="s">
        <v>190</v>
      </c>
      <c r="CN4" s="11" t="s">
        <v>191</v>
      </c>
      <c r="CO4" s="11" t="s">
        <v>192</v>
      </c>
      <c r="CP4" s="11" t="s">
        <v>193</v>
      </c>
      <c r="CQ4" s="11" t="s">
        <v>194</v>
      </c>
      <c r="CR4" s="11" t="s">
        <v>195</v>
      </c>
      <c r="CS4" s="11" t="s">
        <v>196</v>
      </c>
      <c r="CT4" s="11" t="s">
        <v>197</v>
      </c>
      <c r="CU4" s="11" t="s">
        <v>198</v>
      </c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</row>
    <row r="5" ht="15.75" customHeight="1">
      <c r="A5" s="2">
        <v>3.0</v>
      </c>
      <c r="B5" s="9">
        <v>109.0</v>
      </c>
      <c r="C5" s="11" t="s">
        <v>199</v>
      </c>
      <c r="D5" s="11" t="s">
        <v>200</v>
      </c>
      <c r="E5" s="11" t="s">
        <v>201</v>
      </c>
      <c r="F5" s="11" t="s">
        <v>202</v>
      </c>
      <c r="G5" s="11" t="s">
        <v>203</v>
      </c>
      <c r="H5" s="11" t="s">
        <v>204</v>
      </c>
      <c r="I5" s="11" t="s">
        <v>205</v>
      </c>
      <c r="J5" s="11" t="s">
        <v>206</v>
      </c>
      <c r="K5" s="11" t="s">
        <v>207</v>
      </c>
      <c r="L5" s="11" t="s">
        <v>208</v>
      </c>
      <c r="M5" s="11" t="s">
        <v>209</v>
      </c>
      <c r="N5" s="11" t="s">
        <v>210</v>
      </c>
      <c r="O5" s="11" t="s">
        <v>211</v>
      </c>
      <c r="P5" s="11" t="s">
        <v>212</v>
      </c>
      <c r="Q5" s="11" t="s">
        <v>213</v>
      </c>
      <c r="R5" s="11" t="s">
        <v>214</v>
      </c>
      <c r="S5" s="11" t="s">
        <v>215</v>
      </c>
      <c r="T5" s="11" t="s">
        <v>216</v>
      </c>
      <c r="U5" s="11" t="s">
        <v>217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  <c r="AK5" s="11" t="s">
        <v>233</v>
      </c>
      <c r="AL5" s="11" t="s">
        <v>234</v>
      </c>
      <c r="AM5" s="11" t="s">
        <v>235</v>
      </c>
      <c r="AN5" s="11" t="s">
        <v>236</v>
      </c>
      <c r="AO5" s="11" t="s">
        <v>237</v>
      </c>
      <c r="AP5" s="11" t="s">
        <v>238</v>
      </c>
      <c r="AQ5" s="11" t="s">
        <v>239</v>
      </c>
      <c r="AR5" s="11" t="s">
        <v>240</v>
      </c>
      <c r="AS5" s="11" t="s">
        <v>241</v>
      </c>
      <c r="AT5" s="11" t="s">
        <v>242</v>
      </c>
      <c r="AU5" s="11" t="s">
        <v>243</v>
      </c>
      <c r="AV5" s="11" t="s">
        <v>244</v>
      </c>
      <c r="AW5" s="11" t="s">
        <v>245</v>
      </c>
      <c r="AX5" s="11" t="s">
        <v>246</v>
      </c>
      <c r="AY5" s="11" t="s">
        <v>247</v>
      </c>
      <c r="AZ5" s="11" t="s">
        <v>248</v>
      </c>
      <c r="BA5" s="11" t="s">
        <v>249</v>
      </c>
      <c r="BB5" s="11" t="s">
        <v>250</v>
      </c>
      <c r="BC5" s="11" t="s">
        <v>251</v>
      </c>
      <c r="BD5" s="11" t="s">
        <v>252</v>
      </c>
      <c r="BE5" s="11" t="s">
        <v>253</v>
      </c>
      <c r="BF5" s="11" t="s">
        <v>254</v>
      </c>
      <c r="BG5" s="11" t="s">
        <v>255</v>
      </c>
      <c r="BH5" s="11" t="s">
        <v>256</v>
      </c>
      <c r="BI5" s="11" t="s">
        <v>257</v>
      </c>
      <c r="BJ5" s="11" t="s">
        <v>258</v>
      </c>
      <c r="BK5" s="11" t="s">
        <v>259</v>
      </c>
      <c r="BL5" s="11" t="s">
        <v>260</v>
      </c>
      <c r="BM5" s="11" t="s">
        <v>261</v>
      </c>
      <c r="BN5" s="11" t="s">
        <v>262</v>
      </c>
      <c r="BO5" s="11" t="s">
        <v>263</v>
      </c>
      <c r="BP5" s="11" t="s">
        <v>264</v>
      </c>
      <c r="BQ5" s="11" t="s">
        <v>265</v>
      </c>
      <c r="BR5" s="11" t="s">
        <v>266</v>
      </c>
      <c r="BS5" s="11" t="s">
        <v>267</v>
      </c>
      <c r="BT5" s="11" t="s">
        <v>268</v>
      </c>
      <c r="BU5" s="11" t="s">
        <v>269</v>
      </c>
      <c r="BV5" s="11" t="s">
        <v>270</v>
      </c>
      <c r="BW5" s="11" t="s">
        <v>271</v>
      </c>
      <c r="BX5" s="11" t="s">
        <v>272</v>
      </c>
      <c r="BY5" s="11" t="s">
        <v>273</v>
      </c>
      <c r="BZ5" s="11" t="s">
        <v>274</v>
      </c>
      <c r="CA5" s="11" t="s">
        <v>275</v>
      </c>
      <c r="CB5" s="11" t="s">
        <v>276</v>
      </c>
      <c r="CC5" s="11" t="s">
        <v>277</v>
      </c>
      <c r="CD5" s="11" t="s">
        <v>278</v>
      </c>
      <c r="CE5" s="11" t="s">
        <v>279</v>
      </c>
      <c r="CF5" s="11" t="s">
        <v>280</v>
      </c>
      <c r="CG5" s="11" t="s">
        <v>281</v>
      </c>
      <c r="CH5" s="11" t="s">
        <v>282</v>
      </c>
      <c r="CI5" s="11" t="s">
        <v>283</v>
      </c>
      <c r="CJ5" s="11" t="s">
        <v>284</v>
      </c>
      <c r="CK5" s="11" t="s">
        <v>285</v>
      </c>
      <c r="CL5" s="11" t="s">
        <v>286</v>
      </c>
      <c r="CM5" s="11" t="s">
        <v>287</v>
      </c>
      <c r="CN5" s="11" t="s">
        <v>288</v>
      </c>
      <c r="CO5" s="12" t="s">
        <v>289</v>
      </c>
      <c r="CP5" s="12" t="s">
        <v>290</v>
      </c>
      <c r="CQ5" s="12" t="s">
        <v>291</v>
      </c>
      <c r="CR5" s="12" t="s">
        <v>292</v>
      </c>
      <c r="CS5" s="12" t="s">
        <v>293</v>
      </c>
      <c r="CT5" s="12" t="s">
        <v>294</v>
      </c>
      <c r="CU5" s="12" t="s">
        <v>295</v>
      </c>
      <c r="CV5" s="12" t="s">
        <v>296</v>
      </c>
      <c r="CW5" s="12" t="s">
        <v>297</v>
      </c>
      <c r="CX5" s="12" t="s">
        <v>298</v>
      </c>
      <c r="CY5" s="12" t="s">
        <v>299</v>
      </c>
      <c r="CZ5" s="12" t="s">
        <v>300</v>
      </c>
      <c r="DA5" s="12" t="s">
        <v>301</v>
      </c>
      <c r="DB5" s="12" t="s">
        <v>302</v>
      </c>
      <c r="DC5" s="12" t="s">
        <v>303</v>
      </c>
      <c r="DD5" s="12" t="s">
        <v>304</v>
      </c>
      <c r="DE5" s="12" t="s">
        <v>305</v>
      </c>
      <c r="DF5" s="12" t="s">
        <v>306</v>
      </c>
      <c r="DG5" s="12" t="s">
        <v>307</v>
      </c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</row>
    <row r="6" ht="15.75" customHeight="1">
      <c r="A6" s="2">
        <v>4.0</v>
      </c>
      <c r="B6" s="9">
        <v>94.0</v>
      </c>
      <c r="C6" s="11" t="s">
        <v>308</v>
      </c>
      <c r="D6" s="11" t="s">
        <v>309</v>
      </c>
      <c r="E6" s="11" t="s">
        <v>310</v>
      </c>
      <c r="F6" s="11" t="s">
        <v>311</v>
      </c>
      <c r="G6" s="11" t="s">
        <v>312</v>
      </c>
      <c r="H6" s="11" t="s">
        <v>313</v>
      </c>
      <c r="I6" s="11" t="s">
        <v>314</v>
      </c>
      <c r="J6" s="11" t="s">
        <v>315</v>
      </c>
      <c r="K6" s="11" t="s">
        <v>316</v>
      </c>
      <c r="L6" s="11" t="s">
        <v>317</v>
      </c>
      <c r="M6" s="11" t="s">
        <v>318</v>
      </c>
      <c r="N6" s="11" t="s">
        <v>319</v>
      </c>
      <c r="O6" s="11" t="s">
        <v>320</v>
      </c>
      <c r="P6" s="11" t="s">
        <v>321</v>
      </c>
      <c r="Q6" s="11" t="s">
        <v>322</v>
      </c>
      <c r="R6" s="11" t="s">
        <v>323</v>
      </c>
      <c r="S6" s="11" t="s">
        <v>324</v>
      </c>
      <c r="T6" s="11" t="s">
        <v>325</v>
      </c>
      <c r="U6" s="11" t="s">
        <v>326</v>
      </c>
      <c r="V6" s="11" t="s">
        <v>327</v>
      </c>
      <c r="W6" s="11" t="s">
        <v>328</v>
      </c>
      <c r="X6" s="11" t="s">
        <v>329</v>
      </c>
      <c r="Y6" s="11" t="s">
        <v>330</v>
      </c>
      <c r="Z6" s="11" t="s">
        <v>331</v>
      </c>
      <c r="AA6" s="11" t="s">
        <v>332</v>
      </c>
      <c r="AB6" s="11" t="s">
        <v>333</v>
      </c>
      <c r="AC6" s="11" t="s">
        <v>334</v>
      </c>
      <c r="AD6" s="11" t="s">
        <v>335</v>
      </c>
      <c r="AE6" s="11" t="s">
        <v>336</v>
      </c>
      <c r="AF6" s="11" t="s">
        <v>337</v>
      </c>
      <c r="AG6" s="11" t="s">
        <v>338</v>
      </c>
      <c r="AH6" s="11" t="s">
        <v>339</v>
      </c>
      <c r="AI6" s="11" t="s">
        <v>340</v>
      </c>
      <c r="AJ6" s="11" t="s">
        <v>341</v>
      </c>
      <c r="AK6" s="11" t="s">
        <v>342</v>
      </c>
      <c r="AL6" s="11" t="s">
        <v>343</v>
      </c>
      <c r="AM6" s="11" t="s">
        <v>344</v>
      </c>
      <c r="AN6" s="11" t="s">
        <v>345</v>
      </c>
      <c r="AO6" s="11" t="s">
        <v>346</v>
      </c>
      <c r="AP6" s="11" t="s">
        <v>347</v>
      </c>
      <c r="AQ6" s="11" t="s">
        <v>348</v>
      </c>
      <c r="AR6" s="11" t="s">
        <v>349</v>
      </c>
      <c r="AS6" s="11" t="s">
        <v>350</v>
      </c>
      <c r="AT6" s="11" t="s">
        <v>351</v>
      </c>
      <c r="AU6" s="11" t="s">
        <v>352</v>
      </c>
      <c r="AV6" s="11" t="s">
        <v>353</v>
      </c>
      <c r="AW6" s="11" t="s">
        <v>354</v>
      </c>
      <c r="AX6" s="11" t="s">
        <v>355</v>
      </c>
      <c r="AY6" s="11" t="s">
        <v>356</v>
      </c>
      <c r="AZ6" s="11" t="s">
        <v>357</v>
      </c>
      <c r="BA6" s="11" t="s">
        <v>358</v>
      </c>
      <c r="BB6" s="11" t="s">
        <v>359</v>
      </c>
      <c r="BC6" s="11" t="s">
        <v>360</v>
      </c>
      <c r="BD6" s="11" t="s">
        <v>361</v>
      </c>
      <c r="BE6" s="11" t="s">
        <v>362</v>
      </c>
      <c r="BF6" s="11" t="s">
        <v>363</v>
      </c>
      <c r="BG6" s="11" t="s">
        <v>364</v>
      </c>
      <c r="BH6" s="11" t="s">
        <v>365</v>
      </c>
      <c r="BI6" s="11" t="s">
        <v>366</v>
      </c>
      <c r="BJ6" s="11" t="s">
        <v>367</v>
      </c>
      <c r="BK6" s="11" t="s">
        <v>368</v>
      </c>
      <c r="BL6" s="11" t="s">
        <v>369</v>
      </c>
      <c r="BM6" s="11" t="s">
        <v>370</v>
      </c>
      <c r="BN6" s="11" t="s">
        <v>371</v>
      </c>
      <c r="BO6" s="11" t="s">
        <v>372</v>
      </c>
      <c r="BP6" s="11" t="s">
        <v>373</v>
      </c>
      <c r="BQ6" s="11" t="s">
        <v>374</v>
      </c>
      <c r="BR6" s="11" t="s">
        <v>375</v>
      </c>
      <c r="BS6" s="11" t="s">
        <v>376</v>
      </c>
      <c r="BT6" s="11" t="s">
        <v>377</v>
      </c>
      <c r="BU6" s="11" t="s">
        <v>378</v>
      </c>
      <c r="BV6" s="11" t="s">
        <v>379</v>
      </c>
      <c r="BW6" s="11" t="s">
        <v>380</v>
      </c>
      <c r="BX6" s="11" t="s">
        <v>381</v>
      </c>
      <c r="BY6" s="11" t="s">
        <v>382</v>
      </c>
      <c r="BZ6" s="11" t="s">
        <v>383</v>
      </c>
      <c r="CA6" s="11" t="s">
        <v>384</v>
      </c>
      <c r="CB6" s="11" t="s">
        <v>385</v>
      </c>
      <c r="CC6" s="11" t="s">
        <v>386</v>
      </c>
      <c r="CD6" s="11" t="s">
        <v>387</v>
      </c>
      <c r="CE6" s="11" t="s">
        <v>388</v>
      </c>
      <c r="CF6" s="11" t="s">
        <v>389</v>
      </c>
      <c r="CG6" s="11" t="s">
        <v>390</v>
      </c>
      <c r="CH6" s="11" t="s">
        <v>391</v>
      </c>
      <c r="CI6" s="11" t="s">
        <v>392</v>
      </c>
      <c r="CJ6" s="11" t="s">
        <v>393</v>
      </c>
      <c r="CK6" s="11" t="s">
        <v>394</v>
      </c>
      <c r="CL6" s="11" t="s">
        <v>395</v>
      </c>
      <c r="CM6" s="11" t="s">
        <v>396</v>
      </c>
      <c r="CN6" s="11" t="s">
        <v>397</v>
      </c>
      <c r="CO6" s="11" t="s">
        <v>398</v>
      </c>
      <c r="CP6" s="11" t="s">
        <v>399</v>
      </c>
      <c r="CQ6" s="11" t="s">
        <v>400</v>
      </c>
      <c r="CR6" s="11" t="s">
        <v>401</v>
      </c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ht="15.75" customHeight="1">
      <c r="A7" s="2">
        <v>5.0</v>
      </c>
      <c r="B7" s="9">
        <v>113.0</v>
      </c>
      <c r="C7" s="11" t="s">
        <v>402</v>
      </c>
      <c r="D7" s="11" t="s">
        <v>403</v>
      </c>
      <c r="E7" s="11" t="s">
        <v>404</v>
      </c>
      <c r="F7" s="11" t="s">
        <v>405</v>
      </c>
      <c r="G7" s="11" t="s">
        <v>406</v>
      </c>
      <c r="H7" s="11" t="s">
        <v>407</v>
      </c>
      <c r="I7" s="11" t="s">
        <v>408</v>
      </c>
      <c r="J7" s="11" t="s">
        <v>409</v>
      </c>
      <c r="K7" s="11" t="s">
        <v>410</v>
      </c>
      <c r="L7" s="11" t="s">
        <v>411</v>
      </c>
      <c r="M7" s="11" t="s">
        <v>412</v>
      </c>
      <c r="N7" s="11" t="s">
        <v>413</v>
      </c>
      <c r="O7" s="11" t="s">
        <v>414</v>
      </c>
      <c r="P7" s="11" t="s">
        <v>415</v>
      </c>
      <c r="Q7" s="11" t="s">
        <v>416</v>
      </c>
      <c r="R7" s="11" t="s">
        <v>417</v>
      </c>
      <c r="S7" s="11" t="s">
        <v>418</v>
      </c>
      <c r="T7" s="11" t="s">
        <v>419</v>
      </c>
      <c r="U7" s="11" t="s">
        <v>420</v>
      </c>
      <c r="V7" s="11" t="s">
        <v>421</v>
      </c>
      <c r="W7" s="11" t="s">
        <v>422</v>
      </c>
      <c r="X7" s="11" t="s">
        <v>423</v>
      </c>
      <c r="Y7" s="11" t="s">
        <v>424</v>
      </c>
      <c r="Z7" s="11" t="s">
        <v>425</v>
      </c>
      <c r="AA7" s="11" t="s">
        <v>426</v>
      </c>
      <c r="AB7" s="11" t="s">
        <v>427</v>
      </c>
      <c r="AC7" s="11" t="s">
        <v>428</v>
      </c>
      <c r="AD7" s="11" t="s">
        <v>429</v>
      </c>
      <c r="AE7" s="11" t="s">
        <v>430</v>
      </c>
      <c r="AF7" s="11" t="s">
        <v>431</v>
      </c>
      <c r="AG7" s="11" t="s">
        <v>432</v>
      </c>
      <c r="AH7" s="11" t="s">
        <v>433</v>
      </c>
      <c r="AI7" s="11" t="s">
        <v>434</v>
      </c>
      <c r="AJ7" s="11" t="s">
        <v>435</v>
      </c>
      <c r="AK7" s="11" t="s">
        <v>436</v>
      </c>
      <c r="AL7" s="11" t="s">
        <v>437</v>
      </c>
      <c r="AM7" s="11" t="s">
        <v>438</v>
      </c>
      <c r="AN7" s="11" t="s">
        <v>439</v>
      </c>
      <c r="AO7" s="11" t="s">
        <v>440</v>
      </c>
      <c r="AP7" s="11" t="s">
        <v>441</v>
      </c>
      <c r="AQ7" s="11" t="s">
        <v>442</v>
      </c>
      <c r="AR7" s="11" t="s">
        <v>443</v>
      </c>
      <c r="AS7" s="11" t="s">
        <v>444</v>
      </c>
      <c r="AT7" s="11" t="s">
        <v>445</v>
      </c>
      <c r="AU7" s="11" t="s">
        <v>446</v>
      </c>
      <c r="AV7" s="11" t="s">
        <v>447</v>
      </c>
      <c r="AW7" s="11" t="s">
        <v>448</v>
      </c>
      <c r="AX7" s="11" t="s">
        <v>449</v>
      </c>
      <c r="AY7" s="11" t="s">
        <v>450</v>
      </c>
      <c r="AZ7" s="11" t="s">
        <v>451</v>
      </c>
      <c r="BA7" s="11" t="s">
        <v>452</v>
      </c>
      <c r="BB7" s="11" t="s">
        <v>453</v>
      </c>
      <c r="BC7" s="11" t="s">
        <v>454</v>
      </c>
      <c r="BD7" s="11" t="s">
        <v>455</v>
      </c>
      <c r="BE7" s="11" t="s">
        <v>456</v>
      </c>
      <c r="BF7" s="11" t="s">
        <v>457</v>
      </c>
      <c r="BG7" s="11" t="s">
        <v>458</v>
      </c>
      <c r="BH7" s="11" t="s">
        <v>459</v>
      </c>
      <c r="BI7" s="11" t="s">
        <v>460</v>
      </c>
      <c r="BJ7" s="11" t="s">
        <v>461</v>
      </c>
      <c r="BK7" s="11" t="s">
        <v>462</v>
      </c>
      <c r="BL7" s="11" t="s">
        <v>463</v>
      </c>
      <c r="BM7" s="11" t="s">
        <v>464</v>
      </c>
      <c r="BN7" s="11" t="s">
        <v>465</v>
      </c>
      <c r="BO7" s="11" t="s">
        <v>466</v>
      </c>
      <c r="BP7" s="11" t="s">
        <v>467</v>
      </c>
      <c r="BQ7" s="11" t="s">
        <v>468</v>
      </c>
      <c r="BR7" s="11" t="s">
        <v>469</v>
      </c>
      <c r="BS7" s="11" t="s">
        <v>470</v>
      </c>
      <c r="BT7" s="11" t="s">
        <v>471</v>
      </c>
      <c r="BU7" s="11" t="s">
        <v>472</v>
      </c>
      <c r="BV7" s="11" t="s">
        <v>473</v>
      </c>
      <c r="BW7" s="11" t="s">
        <v>474</v>
      </c>
      <c r="BX7" s="11" t="s">
        <v>475</v>
      </c>
      <c r="BY7" s="11" t="s">
        <v>476</v>
      </c>
      <c r="BZ7" s="11" t="s">
        <v>477</v>
      </c>
      <c r="CA7" s="11" t="s">
        <v>478</v>
      </c>
      <c r="CB7" s="11" t="s">
        <v>479</v>
      </c>
      <c r="CC7" s="11" t="s">
        <v>480</v>
      </c>
      <c r="CD7" s="11" t="s">
        <v>481</v>
      </c>
      <c r="CE7" s="11" t="s">
        <v>482</v>
      </c>
      <c r="CF7" s="11" t="s">
        <v>483</v>
      </c>
      <c r="CG7" s="11" t="s">
        <v>484</v>
      </c>
      <c r="CH7" s="11" t="s">
        <v>485</v>
      </c>
      <c r="CI7" s="11" t="s">
        <v>486</v>
      </c>
      <c r="CJ7" s="11" t="s">
        <v>487</v>
      </c>
      <c r="CK7" s="11" t="s">
        <v>488</v>
      </c>
      <c r="CL7" s="11" t="s">
        <v>489</v>
      </c>
      <c r="CM7" s="11" t="s">
        <v>490</v>
      </c>
      <c r="CN7" s="11" t="s">
        <v>491</v>
      </c>
      <c r="CO7" s="11" t="s">
        <v>492</v>
      </c>
      <c r="CP7" s="11" t="s">
        <v>493</v>
      </c>
      <c r="CQ7" s="11" t="s">
        <v>494</v>
      </c>
      <c r="CR7" s="11" t="s">
        <v>495</v>
      </c>
      <c r="CS7" s="11" t="s">
        <v>496</v>
      </c>
      <c r="CT7" s="11" t="s">
        <v>497</v>
      </c>
      <c r="CU7" s="11" t="s">
        <v>498</v>
      </c>
      <c r="CV7" s="11" t="s">
        <v>499</v>
      </c>
      <c r="CW7" s="11" t="s">
        <v>500</v>
      </c>
      <c r="CX7" s="11" t="s">
        <v>501</v>
      </c>
      <c r="CY7" s="11" t="s">
        <v>502</v>
      </c>
      <c r="CZ7" s="11" t="s">
        <v>503</v>
      </c>
      <c r="DA7" s="11" t="s">
        <v>504</v>
      </c>
      <c r="DB7" s="11" t="s">
        <v>505</v>
      </c>
      <c r="DC7" s="11" t="s">
        <v>506</v>
      </c>
      <c r="DD7" s="11" t="s">
        <v>507</v>
      </c>
      <c r="DE7" s="11" t="s">
        <v>508</v>
      </c>
      <c r="DF7" s="11" t="s">
        <v>509</v>
      </c>
      <c r="DG7" s="11" t="s">
        <v>510</v>
      </c>
      <c r="DH7" s="11" t="s">
        <v>511</v>
      </c>
      <c r="DI7" s="11" t="s">
        <v>512</v>
      </c>
      <c r="DJ7" s="11" t="s">
        <v>513</v>
      </c>
      <c r="DK7" s="11" t="s">
        <v>514</v>
      </c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</row>
    <row r="8" ht="15.75" customHeight="1">
      <c r="A8" s="2">
        <v>6.0</v>
      </c>
      <c r="B8" s="9">
        <v>85.0</v>
      </c>
      <c r="C8" s="11" t="s">
        <v>515</v>
      </c>
      <c r="D8" s="11" t="s">
        <v>516</v>
      </c>
      <c r="E8" s="11" t="s">
        <v>517</v>
      </c>
      <c r="F8" s="11" t="s">
        <v>518</v>
      </c>
      <c r="G8" s="11" t="s">
        <v>519</v>
      </c>
      <c r="H8" s="11" t="s">
        <v>520</v>
      </c>
      <c r="I8" s="11" t="s">
        <v>521</v>
      </c>
      <c r="J8" s="11" t="s">
        <v>522</v>
      </c>
      <c r="K8" s="11" t="s">
        <v>523</v>
      </c>
      <c r="L8" s="11" t="s">
        <v>524</v>
      </c>
      <c r="M8" s="11" t="s">
        <v>525</v>
      </c>
      <c r="N8" s="11" t="s">
        <v>526</v>
      </c>
      <c r="O8" s="11" t="s">
        <v>527</v>
      </c>
      <c r="P8" s="11" t="s">
        <v>528</v>
      </c>
      <c r="Q8" s="11" t="s">
        <v>529</v>
      </c>
      <c r="R8" s="11" t="s">
        <v>530</v>
      </c>
      <c r="S8" s="11" t="s">
        <v>531</v>
      </c>
      <c r="T8" s="11" t="s">
        <v>532</v>
      </c>
      <c r="U8" s="11" t="s">
        <v>533</v>
      </c>
      <c r="V8" s="11" t="s">
        <v>534</v>
      </c>
      <c r="W8" s="11" t="s">
        <v>535</v>
      </c>
      <c r="X8" s="11" t="s">
        <v>536</v>
      </c>
      <c r="Y8" s="11" t="s">
        <v>537</v>
      </c>
      <c r="Z8" s="11" t="s">
        <v>538</v>
      </c>
      <c r="AA8" s="11" t="s">
        <v>539</v>
      </c>
      <c r="AB8" s="11" t="s">
        <v>540</v>
      </c>
      <c r="AC8" s="11" t="s">
        <v>541</v>
      </c>
      <c r="AD8" s="11" t="s">
        <v>542</v>
      </c>
      <c r="AE8" s="11" t="s">
        <v>543</v>
      </c>
      <c r="AF8" s="11" t="s">
        <v>544</v>
      </c>
      <c r="AG8" s="11" t="s">
        <v>545</v>
      </c>
      <c r="AH8" s="11" t="s">
        <v>546</v>
      </c>
      <c r="AI8" s="11" t="s">
        <v>547</v>
      </c>
      <c r="AJ8" s="11" t="s">
        <v>548</v>
      </c>
      <c r="AK8" s="11" t="s">
        <v>549</v>
      </c>
      <c r="AL8" s="11" t="s">
        <v>550</v>
      </c>
      <c r="AM8" s="11" t="s">
        <v>551</v>
      </c>
      <c r="AN8" s="11" t="s">
        <v>552</v>
      </c>
      <c r="AO8" s="11" t="s">
        <v>553</v>
      </c>
      <c r="AP8" s="11" t="s">
        <v>554</v>
      </c>
      <c r="AQ8" s="11" t="s">
        <v>555</v>
      </c>
      <c r="AR8" s="11" t="s">
        <v>556</v>
      </c>
      <c r="AS8" s="11" t="s">
        <v>557</v>
      </c>
      <c r="AT8" s="11" t="s">
        <v>558</v>
      </c>
      <c r="AU8" s="11" t="s">
        <v>559</v>
      </c>
      <c r="AV8" s="11" t="s">
        <v>560</v>
      </c>
      <c r="AW8" s="11" t="s">
        <v>561</v>
      </c>
      <c r="AX8" s="11" t="s">
        <v>562</v>
      </c>
      <c r="AY8" s="11" t="s">
        <v>563</v>
      </c>
      <c r="AZ8" s="11" t="s">
        <v>564</v>
      </c>
      <c r="BA8" s="11" t="s">
        <v>565</v>
      </c>
      <c r="BB8" s="11" t="s">
        <v>566</v>
      </c>
      <c r="BC8" s="11" t="s">
        <v>567</v>
      </c>
      <c r="BD8" s="11" t="s">
        <v>568</v>
      </c>
      <c r="BE8" s="11" t="s">
        <v>569</v>
      </c>
      <c r="BF8" s="11" t="s">
        <v>570</v>
      </c>
      <c r="BG8" s="11" t="s">
        <v>571</v>
      </c>
      <c r="BH8" s="11" t="s">
        <v>572</v>
      </c>
      <c r="BI8" s="11" t="s">
        <v>573</v>
      </c>
      <c r="BJ8" s="11" t="s">
        <v>574</v>
      </c>
      <c r="BK8" s="11" t="s">
        <v>575</v>
      </c>
      <c r="BL8" s="11" t="s">
        <v>576</v>
      </c>
      <c r="BM8" s="11" t="s">
        <v>577</v>
      </c>
      <c r="BN8" s="11" t="s">
        <v>578</v>
      </c>
      <c r="BO8" s="11" t="s">
        <v>579</v>
      </c>
      <c r="BP8" s="11" t="s">
        <v>580</v>
      </c>
      <c r="BQ8" s="11" t="s">
        <v>581</v>
      </c>
      <c r="BR8" s="11" t="s">
        <v>582</v>
      </c>
      <c r="BS8" s="11" t="s">
        <v>583</v>
      </c>
      <c r="BT8" s="11" t="s">
        <v>584</v>
      </c>
      <c r="BU8" s="11" t="s">
        <v>585</v>
      </c>
      <c r="BV8" s="11" t="s">
        <v>586</v>
      </c>
      <c r="BW8" s="11" t="s">
        <v>587</v>
      </c>
      <c r="BX8" s="11" t="s">
        <v>588</v>
      </c>
      <c r="BY8" s="11" t="s">
        <v>589</v>
      </c>
      <c r="BZ8" s="11" t="s">
        <v>590</v>
      </c>
      <c r="CA8" s="11" t="s">
        <v>591</v>
      </c>
      <c r="CB8" s="11" t="s">
        <v>592</v>
      </c>
      <c r="CC8" s="11" t="s">
        <v>593</v>
      </c>
      <c r="CD8" s="11" t="s">
        <v>594</v>
      </c>
      <c r="CE8" s="11" t="s">
        <v>595</v>
      </c>
      <c r="CF8" s="11" t="s">
        <v>596</v>
      </c>
      <c r="CG8" s="11" t="s">
        <v>597</v>
      </c>
      <c r="CH8" s="11" t="s">
        <v>598</v>
      </c>
      <c r="CI8" s="11" t="s">
        <v>599</v>
      </c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</row>
    <row r="9" ht="15.75" customHeight="1">
      <c r="A9" s="2">
        <v>7.0</v>
      </c>
      <c r="B9" s="9">
        <v>88.0</v>
      </c>
      <c r="C9" s="11" t="s">
        <v>600</v>
      </c>
      <c r="D9" s="11" t="s">
        <v>601</v>
      </c>
      <c r="E9" s="11" t="s">
        <v>602</v>
      </c>
      <c r="F9" s="11" t="s">
        <v>603</v>
      </c>
      <c r="G9" s="11" t="s">
        <v>604</v>
      </c>
      <c r="H9" s="11" t="s">
        <v>605</v>
      </c>
      <c r="I9" s="11" t="s">
        <v>606</v>
      </c>
      <c r="J9" s="11" t="s">
        <v>607</v>
      </c>
      <c r="K9" s="11" t="s">
        <v>608</v>
      </c>
      <c r="L9" s="11" t="s">
        <v>609</v>
      </c>
      <c r="M9" s="11" t="s">
        <v>610</v>
      </c>
      <c r="N9" s="11" t="s">
        <v>611</v>
      </c>
      <c r="O9" s="11" t="s">
        <v>612</v>
      </c>
      <c r="P9" s="11" t="s">
        <v>613</v>
      </c>
      <c r="Q9" s="11" t="s">
        <v>614</v>
      </c>
      <c r="R9" s="11" t="s">
        <v>615</v>
      </c>
      <c r="S9" s="11" t="s">
        <v>616</v>
      </c>
      <c r="T9" s="11" t="s">
        <v>617</v>
      </c>
      <c r="U9" s="11" t="s">
        <v>618</v>
      </c>
      <c r="V9" s="11" t="s">
        <v>619</v>
      </c>
      <c r="W9" s="11" t="s">
        <v>620</v>
      </c>
      <c r="X9" s="11" t="s">
        <v>621</v>
      </c>
      <c r="Y9" s="11" t="s">
        <v>622</v>
      </c>
      <c r="Z9" s="11" t="s">
        <v>623</v>
      </c>
      <c r="AA9" s="11" t="s">
        <v>624</v>
      </c>
      <c r="AB9" s="11" t="s">
        <v>625</v>
      </c>
      <c r="AC9" s="11" t="s">
        <v>626</v>
      </c>
      <c r="AD9" s="11" t="s">
        <v>627</v>
      </c>
      <c r="AE9" s="11" t="s">
        <v>628</v>
      </c>
      <c r="AF9" s="11" t="s">
        <v>629</v>
      </c>
      <c r="AG9" s="11" t="s">
        <v>630</v>
      </c>
      <c r="AH9" s="11" t="s">
        <v>631</v>
      </c>
      <c r="AI9" s="11" t="s">
        <v>632</v>
      </c>
      <c r="AJ9" s="11" t="s">
        <v>633</v>
      </c>
      <c r="AK9" s="11" t="s">
        <v>634</v>
      </c>
      <c r="AL9" s="11" t="s">
        <v>635</v>
      </c>
      <c r="AM9" s="11" t="s">
        <v>636</v>
      </c>
      <c r="AN9" s="11" t="s">
        <v>637</v>
      </c>
      <c r="AO9" s="11" t="s">
        <v>638</v>
      </c>
      <c r="AP9" s="11" t="s">
        <v>639</v>
      </c>
      <c r="AQ9" s="11" t="s">
        <v>640</v>
      </c>
      <c r="AR9" s="11" t="s">
        <v>641</v>
      </c>
      <c r="AS9" s="11" t="s">
        <v>642</v>
      </c>
      <c r="AT9" s="11" t="s">
        <v>643</v>
      </c>
      <c r="AU9" s="11" t="s">
        <v>644</v>
      </c>
      <c r="AV9" s="11" t="s">
        <v>645</v>
      </c>
      <c r="AW9" s="11" t="s">
        <v>646</v>
      </c>
      <c r="AX9" s="11" t="s">
        <v>647</v>
      </c>
      <c r="AY9" s="11" t="s">
        <v>648</v>
      </c>
      <c r="AZ9" s="11" t="s">
        <v>649</v>
      </c>
      <c r="BA9" s="11" t="s">
        <v>650</v>
      </c>
      <c r="BB9" s="11" t="s">
        <v>651</v>
      </c>
      <c r="BC9" s="11" t="s">
        <v>652</v>
      </c>
      <c r="BD9" s="11" t="s">
        <v>653</v>
      </c>
      <c r="BE9" s="11" t="s">
        <v>654</v>
      </c>
      <c r="BF9" s="11" t="s">
        <v>655</v>
      </c>
      <c r="BG9" s="11" t="s">
        <v>656</v>
      </c>
      <c r="BH9" s="11" t="s">
        <v>657</v>
      </c>
      <c r="BI9" s="11" t="s">
        <v>658</v>
      </c>
      <c r="BJ9" s="11" t="s">
        <v>659</v>
      </c>
      <c r="BK9" s="11" t="s">
        <v>660</v>
      </c>
      <c r="BL9" s="11" t="s">
        <v>661</v>
      </c>
      <c r="BM9" s="11" t="s">
        <v>662</v>
      </c>
      <c r="BN9" s="11" t="s">
        <v>663</v>
      </c>
      <c r="BO9" s="11" t="s">
        <v>664</v>
      </c>
      <c r="BP9" s="11" t="s">
        <v>665</v>
      </c>
      <c r="BQ9" s="11" t="s">
        <v>666</v>
      </c>
      <c r="BR9" s="11" t="s">
        <v>667</v>
      </c>
      <c r="BS9" s="11" t="s">
        <v>668</v>
      </c>
      <c r="BT9" s="11" t="s">
        <v>669</v>
      </c>
      <c r="BU9" s="11" t="s">
        <v>670</v>
      </c>
      <c r="BV9" s="11" t="s">
        <v>671</v>
      </c>
      <c r="BW9" s="11" t="s">
        <v>672</v>
      </c>
      <c r="BX9" s="11" t="s">
        <v>673</v>
      </c>
      <c r="BY9" s="11" t="s">
        <v>674</v>
      </c>
      <c r="BZ9" s="11" t="s">
        <v>675</v>
      </c>
      <c r="CA9" s="11" t="s">
        <v>676</v>
      </c>
      <c r="CB9" s="11" t="s">
        <v>677</v>
      </c>
      <c r="CC9" s="11" t="s">
        <v>678</v>
      </c>
      <c r="CD9" s="11" t="s">
        <v>679</v>
      </c>
      <c r="CE9" s="11" t="s">
        <v>680</v>
      </c>
      <c r="CF9" s="11" t="s">
        <v>681</v>
      </c>
      <c r="CG9" s="11" t="s">
        <v>682</v>
      </c>
      <c r="CH9" s="11" t="s">
        <v>683</v>
      </c>
      <c r="CI9" s="11" t="s">
        <v>684</v>
      </c>
      <c r="CJ9" s="11" t="s">
        <v>685</v>
      </c>
      <c r="CK9" s="11" t="s">
        <v>686</v>
      </c>
      <c r="CL9" s="11" t="s">
        <v>687</v>
      </c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</row>
    <row r="10" ht="15.75" customHeight="1">
      <c r="A10" s="2">
        <v>8.0</v>
      </c>
      <c r="B10" s="9">
        <v>111.0</v>
      </c>
      <c r="C10" s="11" t="s">
        <v>688</v>
      </c>
      <c r="D10" s="11" t="s">
        <v>689</v>
      </c>
      <c r="E10" s="11" t="s">
        <v>690</v>
      </c>
      <c r="F10" s="11" t="s">
        <v>691</v>
      </c>
      <c r="G10" s="11" t="s">
        <v>692</v>
      </c>
      <c r="H10" s="11" t="s">
        <v>693</v>
      </c>
      <c r="I10" s="11" t="s">
        <v>694</v>
      </c>
      <c r="J10" s="11" t="s">
        <v>695</v>
      </c>
      <c r="K10" s="11" t="s">
        <v>696</v>
      </c>
      <c r="L10" s="11" t="s">
        <v>697</v>
      </c>
      <c r="M10" s="11" t="s">
        <v>698</v>
      </c>
      <c r="N10" s="11" t="s">
        <v>699</v>
      </c>
      <c r="O10" s="11" t="s">
        <v>700</v>
      </c>
      <c r="P10" s="11" t="s">
        <v>701</v>
      </c>
      <c r="Q10" s="11" t="s">
        <v>702</v>
      </c>
      <c r="R10" s="11" t="s">
        <v>703</v>
      </c>
      <c r="S10" s="11" t="s">
        <v>704</v>
      </c>
      <c r="T10" s="11" t="s">
        <v>705</v>
      </c>
      <c r="U10" s="11" t="s">
        <v>706</v>
      </c>
      <c r="V10" s="11" t="s">
        <v>707</v>
      </c>
      <c r="W10" s="11" t="s">
        <v>708</v>
      </c>
      <c r="X10" s="11" t="s">
        <v>709</v>
      </c>
      <c r="Y10" s="11" t="s">
        <v>710</v>
      </c>
      <c r="Z10" s="11" t="s">
        <v>711</v>
      </c>
      <c r="AA10" s="11" t="s">
        <v>712</v>
      </c>
      <c r="AB10" s="11" t="s">
        <v>713</v>
      </c>
      <c r="AC10" s="11" t="s">
        <v>714</v>
      </c>
      <c r="AD10" s="11" t="s">
        <v>715</v>
      </c>
      <c r="AE10" s="11" t="s">
        <v>716</v>
      </c>
      <c r="AF10" s="11" t="s">
        <v>717</v>
      </c>
      <c r="AG10" s="11" t="s">
        <v>718</v>
      </c>
      <c r="AH10" s="11" t="s">
        <v>719</v>
      </c>
      <c r="AI10" s="11" t="s">
        <v>720</v>
      </c>
      <c r="AJ10" s="11" t="s">
        <v>721</v>
      </c>
      <c r="AK10" s="11" t="s">
        <v>722</v>
      </c>
      <c r="AL10" s="11" t="s">
        <v>723</v>
      </c>
      <c r="AM10" s="11" t="s">
        <v>724</v>
      </c>
      <c r="AN10" s="11" t="s">
        <v>725</v>
      </c>
      <c r="AO10" s="11" t="s">
        <v>726</v>
      </c>
      <c r="AP10" s="11" t="s">
        <v>727</v>
      </c>
      <c r="AQ10" s="11" t="s">
        <v>728</v>
      </c>
      <c r="AR10" s="11" t="s">
        <v>729</v>
      </c>
      <c r="AS10" s="11" t="s">
        <v>730</v>
      </c>
      <c r="AT10" s="11" t="s">
        <v>731</v>
      </c>
      <c r="AU10" s="11" t="s">
        <v>732</v>
      </c>
      <c r="AV10" s="11" t="s">
        <v>733</v>
      </c>
      <c r="AW10" s="11" t="s">
        <v>734</v>
      </c>
      <c r="AX10" s="11" t="s">
        <v>735</v>
      </c>
      <c r="AY10" s="11" t="s">
        <v>736</v>
      </c>
      <c r="AZ10" s="11" t="s">
        <v>737</v>
      </c>
      <c r="BA10" s="11" t="s">
        <v>738</v>
      </c>
      <c r="BB10" s="11" t="s">
        <v>739</v>
      </c>
      <c r="BC10" s="11" t="s">
        <v>740</v>
      </c>
      <c r="BD10" s="11" t="s">
        <v>741</v>
      </c>
      <c r="BE10" s="11" t="s">
        <v>742</v>
      </c>
      <c r="BF10" s="11" t="s">
        <v>743</v>
      </c>
      <c r="BG10" s="11" t="s">
        <v>744</v>
      </c>
      <c r="BH10" s="11" t="s">
        <v>745</v>
      </c>
      <c r="BI10" s="11" t="s">
        <v>746</v>
      </c>
      <c r="BJ10" s="11" t="s">
        <v>747</v>
      </c>
      <c r="BK10" s="11" t="s">
        <v>748</v>
      </c>
      <c r="BL10" s="11" t="s">
        <v>749</v>
      </c>
      <c r="BM10" s="11" t="s">
        <v>750</v>
      </c>
      <c r="BN10" s="11" t="s">
        <v>751</v>
      </c>
      <c r="BO10" s="11" t="s">
        <v>752</v>
      </c>
      <c r="BP10" s="11" t="s">
        <v>753</v>
      </c>
      <c r="BQ10" s="11" t="s">
        <v>754</v>
      </c>
      <c r="BR10" s="11" t="s">
        <v>755</v>
      </c>
      <c r="BS10" s="11" t="s">
        <v>756</v>
      </c>
      <c r="BT10" s="11" t="s">
        <v>757</v>
      </c>
      <c r="BU10" s="11" t="s">
        <v>758</v>
      </c>
      <c r="BV10" s="11" t="s">
        <v>759</v>
      </c>
      <c r="BW10" s="11" t="s">
        <v>760</v>
      </c>
      <c r="BX10" s="11" t="s">
        <v>761</v>
      </c>
      <c r="BY10" s="11" t="s">
        <v>762</v>
      </c>
      <c r="BZ10" s="11" t="s">
        <v>763</v>
      </c>
      <c r="CA10" s="11" t="s">
        <v>764</v>
      </c>
      <c r="CB10" s="11" t="s">
        <v>765</v>
      </c>
      <c r="CC10" s="11" t="s">
        <v>766</v>
      </c>
      <c r="CD10" s="11" t="s">
        <v>767</v>
      </c>
      <c r="CE10" s="11" t="s">
        <v>768</v>
      </c>
      <c r="CF10" s="11" t="s">
        <v>769</v>
      </c>
      <c r="CG10" s="11" t="s">
        <v>770</v>
      </c>
      <c r="CH10" s="11" t="s">
        <v>771</v>
      </c>
      <c r="CI10" s="11" t="s">
        <v>772</v>
      </c>
      <c r="CJ10" s="11" t="s">
        <v>773</v>
      </c>
      <c r="CK10" s="11" t="s">
        <v>774</v>
      </c>
      <c r="CL10" s="11" t="s">
        <v>775</v>
      </c>
      <c r="CM10" s="11" t="s">
        <v>776</v>
      </c>
      <c r="CN10" s="11" t="s">
        <v>777</v>
      </c>
      <c r="CO10" s="11" t="s">
        <v>778</v>
      </c>
      <c r="CP10" s="11" t="s">
        <v>779</v>
      </c>
      <c r="CQ10" s="11" t="s">
        <v>780</v>
      </c>
      <c r="CR10" s="11" t="s">
        <v>781</v>
      </c>
      <c r="CS10" s="11" t="s">
        <v>782</v>
      </c>
      <c r="CT10" s="11" t="s">
        <v>783</v>
      </c>
      <c r="CU10" s="11" t="s">
        <v>784</v>
      </c>
      <c r="CV10" s="11" t="s">
        <v>785</v>
      </c>
      <c r="CW10" s="11" t="s">
        <v>786</v>
      </c>
      <c r="CX10" s="11" t="s">
        <v>787</v>
      </c>
      <c r="CY10" s="11" t="s">
        <v>788</v>
      </c>
      <c r="CZ10" s="11" t="s">
        <v>789</v>
      </c>
      <c r="DA10" s="11" t="s">
        <v>790</v>
      </c>
      <c r="DB10" s="11" t="s">
        <v>791</v>
      </c>
      <c r="DC10" s="11" t="s">
        <v>792</v>
      </c>
      <c r="DD10" s="11" t="s">
        <v>793</v>
      </c>
      <c r="DE10" s="11" t="s">
        <v>794</v>
      </c>
      <c r="DF10" s="11" t="s">
        <v>795</v>
      </c>
      <c r="DG10" s="11" t="s">
        <v>796</v>
      </c>
      <c r="DH10" s="11" t="s">
        <v>797</v>
      </c>
      <c r="DI10" s="11" t="s">
        <v>798</v>
      </c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</row>
    <row r="11" ht="15.75" customHeight="1">
      <c r="A11" s="2">
        <v>9.0</v>
      </c>
      <c r="B11" s="9">
        <v>101.0</v>
      </c>
      <c r="C11" s="11" t="s">
        <v>799</v>
      </c>
      <c r="D11" s="11" t="s">
        <v>800</v>
      </c>
      <c r="E11" s="11" t="s">
        <v>801</v>
      </c>
      <c r="F11" s="11" t="s">
        <v>802</v>
      </c>
      <c r="G11" s="11" t="s">
        <v>803</v>
      </c>
      <c r="H11" s="11" t="s">
        <v>804</v>
      </c>
      <c r="I11" s="11" t="s">
        <v>805</v>
      </c>
      <c r="J11" s="11" t="s">
        <v>806</v>
      </c>
      <c r="K11" s="11" t="s">
        <v>807</v>
      </c>
      <c r="L11" s="11" t="s">
        <v>808</v>
      </c>
      <c r="M11" s="11" t="s">
        <v>809</v>
      </c>
      <c r="N11" s="11" t="s">
        <v>810</v>
      </c>
      <c r="O11" s="11" t="s">
        <v>811</v>
      </c>
      <c r="P11" s="11" t="s">
        <v>812</v>
      </c>
      <c r="Q11" s="11" t="s">
        <v>813</v>
      </c>
      <c r="R11" s="11" t="s">
        <v>814</v>
      </c>
      <c r="S11" s="11" t="s">
        <v>815</v>
      </c>
      <c r="T11" s="11" t="s">
        <v>816</v>
      </c>
      <c r="U11" s="11" t="s">
        <v>817</v>
      </c>
      <c r="V11" s="11" t="s">
        <v>818</v>
      </c>
      <c r="W11" s="11" t="s">
        <v>819</v>
      </c>
      <c r="X11" s="11" t="s">
        <v>820</v>
      </c>
      <c r="Y11" s="11" t="s">
        <v>821</v>
      </c>
      <c r="Z11" s="11" t="s">
        <v>822</v>
      </c>
      <c r="AA11" s="11" t="s">
        <v>823</v>
      </c>
      <c r="AB11" s="11" t="s">
        <v>824</v>
      </c>
      <c r="AC11" s="11" t="s">
        <v>825</v>
      </c>
      <c r="AD11" s="11" t="s">
        <v>826</v>
      </c>
      <c r="AE11" s="11" t="s">
        <v>827</v>
      </c>
      <c r="AF11" s="11" t="s">
        <v>828</v>
      </c>
      <c r="AG11" s="11" t="s">
        <v>829</v>
      </c>
      <c r="AH11" s="11" t="s">
        <v>830</v>
      </c>
      <c r="AI11" s="11" t="s">
        <v>831</v>
      </c>
      <c r="AJ11" s="11" t="s">
        <v>832</v>
      </c>
      <c r="AK11" s="11" t="s">
        <v>833</v>
      </c>
      <c r="AL11" s="11" t="s">
        <v>834</v>
      </c>
      <c r="AM11" s="11" t="s">
        <v>835</v>
      </c>
      <c r="AN11" s="11" t="s">
        <v>836</v>
      </c>
      <c r="AO11" s="11" t="s">
        <v>837</v>
      </c>
      <c r="AP11" s="11" t="s">
        <v>838</v>
      </c>
      <c r="AQ11" s="11" t="s">
        <v>839</v>
      </c>
      <c r="AR11" s="11" t="s">
        <v>840</v>
      </c>
      <c r="AS11" s="11" t="s">
        <v>841</v>
      </c>
      <c r="AT11" s="11" t="s">
        <v>842</v>
      </c>
      <c r="AU11" s="11" t="s">
        <v>843</v>
      </c>
      <c r="AV11" s="11" t="s">
        <v>844</v>
      </c>
      <c r="AW11" s="11" t="s">
        <v>845</v>
      </c>
      <c r="AX11" s="11" t="s">
        <v>846</v>
      </c>
      <c r="AY11" s="11" t="s">
        <v>847</v>
      </c>
      <c r="AZ11" s="11" t="s">
        <v>848</v>
      </c>
      <c r="BA11" s="11" t="s">
        <v>849</v>
      </c>
      <c r="BB11" s="11" t="s">
        <v>850</v>
      </c>
      <c r="BC11" s="11" t="s">
        <v>851</v>
      </c>
      <c r="BD11" s="11" t="s">
        <v>852</v>
      </c>
      <c r="BE11" s="11" t="s">
        <v>853</v>
      </c>
      <c r="BF11" s="11" t="s">
        <v>854</v>
      </c>
      <c r="BG11" s="11" t="s">
        <v>855</v>
      </c>
      <c r="BH11" s="11" t="s">
        <v>856</v>
      </c>
      <c r="BI11" s="11" t="s">
        <v>857</v>
      </c>
      <c r="BJ11" s="11" t="s">
        <v>858</v>
      </c>
      <c r="BK11" s="11" t="s">
        <v>859</v>
      </c>
      <c r="BL11" s="11" t="s">
        <v>860</v>
      </c>
      <c r="BM11" s="11" t="s">
        <v>861</v>
      </c>
      <c r="BN11" s="11" t="s">
        <v>862</v>
      </c>
      <c r="BO11" s="11" t="s">
        <v>863</v>
      </c>
      <c r="BP11" s="11" t="s">
        <v>864</v>
      </c>
      <c r="BQ11" s="11" t="s">
        <v>865</v>
      </c>
      <c r="BR11" s="11" t="s">
        <v>866</v>
      </c>
      <c r="BS11" s="11" t="s">
        <v>867</v>
      </c>
      <c r="BT11" s="11" t="s">
        <v>868</v>
      </c>
      <c r="BU11" s="11" t="s">
        <v>869</v>
      </c>
      <c r="BV11" s="11" t="s">
        <v>870</v>
      </c>
      <c r="BW11" s="11" t="s">
        <v>871</v>
      </c>
      <c r="BX11" s="11" t="s">
        <v>872</v>
      </c>
      <c r="BY11" s="11" t="s">
        <v>873</v>
      </c>
      <c r="BZ11" s="11" t="s">
        <v>874</v>
      </c>
      <c r="CA11" s="11" t="s">
        <v>875</v>
      </c>
      <c r="CB11" s="11" t="s">
        <v>876</v>
      </c>
      <c r="CC11" s="11" t="s">
        <v>877</v>
      </c>
      <c r="CD11" s="11" t="s">
        <v>878</v>
      </c>
      <c r="CE11" s="11" t="s">
        <v>879</v>
      </c>
      <c r="CF11" s="11" t="s">
        <v>880</v>
      </c>
      <c r="CG11" s="11" t="s">
        <v>881</v>
      </c>
      <c r="CH11" s="11" t="s">
        <v>882</v>
      </c>
      <c r="CI11" s="11" t="s">
        <v>883</v>
      </c>
      <c r="CJ11" s="11" t="s">
        <v>884</v>
      </c>
      <c r="CK11" s="11" t="s">
        <v>885</v>
      </c>
      <c r="CL11" s="11" t="s">
        <v>886</v>
      </c>
      <c r="CM11" s="11" t="s">
        <v>887</v>
      </c>
      <c r="CN11" s="11" t="s">
        <v>888</v>
      </c>
      <c r="CO11" s="11" t="s">
        <v>889</v>
      </c>
      <c r="CP11" s="11" t="s">
        <v>890</v>
      </c>
      <c r="CQ11" s="11" t="s">
        <v>891</v>
      </c>
      <c r="CR11" s="11" t="s">
        <v>892</v>
      </c>
      <c r="CS11" s="11" t="s">
        <v>893</v>
      </c>
      <c r="CT11" s="11" t="s">
        <v>894</v>
      </c>
      <c r="CU11" s="11" t="s">
        <v>895</v>
      </c>
      <c r="CV11" s="11" t="s">
        <v>896</v>
      </c>
      <c r="CW11" s="11" t="s">
        <v>897</v>
      </c>
      <c r="CX11" s="11" t="s">
        <v>898</v>
      </c>
      <c r="CY11" s="11" t="s">
        <v>899</v>
      </c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</row>
    <row r="12" ht="15.75" customHeight="1">
      <c r="A12" s="2">
        <v>10.0</v>
      </c>
      <c r="B12" s="9">
        <v>103.0</v>
      </c>
      <c r="C12" s="11" t="s">
        <v>900</v>
      </c>
      <c r="D12" s="11" t="s">
        <v>901</v>
      </c>
      <c r="E12" s="11" t="s">
        <v>902</v>
      </c>
      <c r="F12" s="11" t="s">
        <v>903</v>
      </c>
      <c r="G12" s="11" t="s">
        <v>904</v>
      </c>
      <c r="H12" s="11" t="s">
        <v>905</v>
      </c>
      <c r="I12" s="11" t="s">
        <v>906</v>
      </c>
      <c r="J12" s="11" t="s">
        <v>907</v>
      </c>
      <c r="K12" s="11" t="s">
        <v>908</v>
      </c>
      <c r="L12" s="11" t="s">
        <v>909</v>
      </c>
      <c r="M12" s="11" t="s">
        <v>910</v>
      </c>
      <c r="N12" s="11" t="s">
        <v>911</v>
      </c>
      <c r="O12" s="11" t="s">
        <v>912</v>
      </c>
      <c r="P12" s="11" t="s">
        <v>913</v>
      </c>
      <c r="Q12" s="11" t="s">
        <v>914</v>
      </c>
      <c r="R12" s="11" t="s">
        <v>915</v>
      </c>
      <c r="S12" s="11" t="s">
        <v>916</v>
      </c>
      <c r="T12" s="11" t="s">
        <v>917</v>
      </c>
      <c r="U12" s="11" t="s">
        <v>918</v>
      </c>
      <c r="V12" s="11" t="s">
        <v>919</v>
      </c>
      <c r="W12" s="11" t="s">
        <v>920</v>
      </c>
      <c r="X12" s="11" t="s">
        <v>921</v>
      </c>
      <c r="Y12" s="11" t="s">
        <v>922</v>
      </c>
      <c r="Z12" s="11" t="s">
        <v>923</v>
      </c>
      <c r="AA12" s="11" t="s">
        <v>924</v>
      </c>
      <c r="AB12" s="11" t="s">
        <v>925</v>
      </c>
      <c r="AC12" s="11" t="s">
        <v>926</v>
      </c>
      <c r="AD12" s="11" t="s">
        <v>927</v>
      </c>
      <c r="AE12" s="11" t="s">
        <v>928</v>
      </c>
      <c r="AF12" s="11" t="s">
        <v>929</v>
      </c>
      <c r="AG12" s="12" t="s">
        <v>930</v>
      </c>
      <c r="AH12" s="12" t="s">
        <v>931</v>
      </c>
      <c r="AI12" s="12" t="s">
        <v>932</v>
      </c>
      <c r="AJ12" s="12" t="s">
        <v>933</v>
      </c>
      <c r="AK12" s="12" t="s">
        <v>934</v>
      </c>
      <c r="AL12" s="12" t="s">
        <v>935</v>
      </c>
      <c r="AM12" s="12" t="s">
        <v>936</v>
      </c>
      <c r="AN12" s="12" t="s">
        <v>937</v>
      </c>
      <c r="AO12" s="12" t="s">
        <v>938</v>
      </c>
      <c r="AP12" s="12" t="s">
        <v>939</v>
      </c>
      <c r="AQ12" s="12" t="s">
        <v>940</v>
      </c>
      <c r="AR12" s="12" t="s">
        <v>941</v>
      </c>
      <c r="AS12" s="12" t="s">
        <v>942</v>
      </c>
      <c r="AT12" s="11" t="s">
        <v>943</v>
      </c>
      <c r="AU12" s="11" t="s">
        <v>944</v>
      </c>
      <c r="AV12" s="11" t="s">
        <v>945</v>
      </c>
      <c r="AW12" s="11" t="s">
        <v>946</v>
      </c>
      <c r="AX12" s="11" t="s">
        <v>947</v>
      </c>
      <c r="AY12" s="11" t="s">
        <v>948</v>
      </c>
      <c r="AZ12" s="11" t="s">
        <v>949</v>
      </c>
      <c r="BA12" s="11" t="s">
        <v>950</v>
      </c>
      <c r="BB12" s="11" t="s">
        <v>951</v>
      </c>
      <c r="BC12" s="11" t="s">
        <v>952</v>
      </c>
      <c r="BD12" s="11" t="s">
        <v>953</v>
      </c>
      <c r="BE12" s="11" t="s">
        <v>954</v>
      </c>
      <c r="BF12" s="11" t="s">
        <v>955</v>
      </c>
      <c r="BG12" s="11" t="s">
        <v>956</v>
      </c>
      <c r="BH12" s="11" t="s">
        <v>957</v>
      </c>
      <c r="BI12" s="11" t="s">
        <v>958</v>
      </c>
      <c r="BJ12" s="11" t="s">
        <v>959</v>
      </c>
      <c r="BK12" s="11" t="s">
        <v>960</v>
      </c>
      <c r="BL12" s="11" t="s">
        <v>961</v>
      </c>
      <c r="BM12" s="11" t="s">
        <v>962</v>
      </c>
      <c r="BN12" s="11" t="s">
        <v>963</v>
      </c>
      <c r="BO12" s="11" t="s">
        <v>964</v>
      </c>
      <c r="BP12" s="11" t="s">
        <v>965</v>
      </c>
      <c r="BQ12" s="11" t="s">
        <v>966</v>
      </c>
      <c r="BR12" s="11" t="s">
        <v>967</v>
      </c>
      <c r="BS12" s="11" t="s">
        <v>968</v>
      </c>
      <c r="BT12" s="11" t="s">
        <v>969</v>
      </c>
      <c r="BU12" s="11" t="s">
        <v>970</v>
      </c>
      <c r="BV12" s="11" t="s">
        <v>971</v>
      </c>
      <c r="BW12" s="11" t="s">
        <v>972</v>
      </c>
      <c r="BX12" s="11" t="s">
        <v>973</v>
      </c>
      <c r="BY12" s="11" t="s">
        <v>974</v>
      </c>
      <c r="BZ12" s="11" t="s">
        <v>975</v>
      </c>
      <c r="CA12" s="11" t="s">
        <v>976</v>
      </c>
      <c r="CB12" s="11" t="s">
        <v>977</v>
      </c>
      <c r="CC12" s="11" t="s">
        <v>978</v>
      </c>
      <c r="CD12" s="11" t="s">
        <v>979</v>
      </c>
      <c r="CE12" s="11" t="s">
        <v>980</v>
      </c>
      <c r="CF12" s="11" t="s">
        <v>981</v>
      </c>
      <c r="CG12" s="11" t="s">
        <v>982</v>
      </c>
      <c r="CH12" s="11" t="s">
        <v>983</v>
      </c>
      <c r="CI12" s="11" t="s">
        <v>984</v>
      </c>
      <c r="CJ12" s="11" t="s">
        <v>985</v>
      </c>
      <c r="CK12" s="11" t="s">
        <v>986</v>
      </c>
      <c r="CL12" s="11" t="s">
        <v>987</v>
      </c>
      <c r="CM12" s="11" t="s">
        <v>988</v>
      </c>
      <c r="CN12" s="11" t="s">
        <v>989</v>
      </c>
      <c r="CO12" s="11" t="s">
        <v>990</v>
      </c>
      <c r="CP12" s="11" t="s">
        <v>991</v>
      </c>
      <c r="CQ12" s="11" t="s">
        <v>992</v>
      </c>
      <c r="CR12" s="11" t="s">
        <v>993</v>
      </c>
      <c r="CS12" s="11" t="s">
        <v>994</v>
      </c>
      <c r="CT12" s="11" t="s">
        <v>995</v>
      </c>
      <c r="CU12" s="11" t="s">
        <v>996</v>
      </c>
      <c r="CV12" s="11" t="s">
        <v>997</v>
      </c>
      <c r="CW12" s="11" t="s">
        <v>998</v>
      </c>
      <c r="CX12" s="11" t="s">
        <v>999</v>
      </c>
      <c r="CY12" s="11" t="s">
        <v>1000</v>
      </c>
      <c r="CZ12" s="11" t="s">
        <v>1001</v>
      </c>
      <c r="DA12" s="11" t="s">
        <v>1002</v>
      </c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</row>
    <row r="13" ht="15.75" customHeight="1">
      <c r="A13" s="2">
        <v>11.0</v>
      </c>
      <c r="B13" s="9">
        <v>101.0</v>
      </c>
      <c r="C13" s="11" t="s">
        <v>1003</v>
      </c>
      <c r="D13" s="11" t="s">
        <v>1004</v>
      </c>
      <c r="E13" s="11" t="s">
        <v>1005</v>
      </c>
      <c r="F13" s="11" t="s">
        <v>1006</v>
      </c>
      <c r="G13" s="11" t="s">
        <v>1007</v>
      </c>
      <c r="H13" s="11" t="s">
        <v>1008</v>
      </c>
      <c r="I13" s="11" t="s">
        <v>1009</v>
      </c>
      <c r="J13" s="11" t="s">
        <v>1010</v>
      </c>
      <c r="K13" s="11" t="s">
        <v>1011</v>
      </c>
      <c r="L13" s="11" t="s">
        <v>1012</v>
      </c>
      <c r="M13" s="11" t="s">
        <v>1013</v>
      </c>
      <c r="N13" s="11" t="s">
        <v>1014</v>
      </c>
      <c r="O13" s="11" t="s">
        <v>1015</v>
      </c>
      <c r="P13" s="11" t="s">
        <v>1016</v>
      </c>
      <c r="Q13" s="11" t="s">
        <v>1017</v>
      </c>
      <c r="R13" s="11" t="s">
        <v>1018</v>
      </c>
      <c r="S13" s="11" t="s">
        <v>1019</v>
      </c>
      <c r="T13" s="11" t="s">
        <v>1020</v>
      </c>
      <c r="U13" s="11" t="s">
        <v>1021</v>
      </c>
      <c r="V13" s="11" t="s">
        <v>1022</v>
      </c>
      <c r="W13" s="11" t="s">
        <v>1023</v>
      </c>
      <c r="X13" s="11" t="s">
        <v>1024</v>
      </c>
      <c r="Y13" s="11" t="s">
        <v>1025</v>
      </c>
      <c r="Z13" s="11" t="s">
        <v>1026</v>
      </c>
      <c r="AA13" s="11" t="s">
        <v>1027</v>
      </c>
      <c r="AB13" s="11" t="s">
        <v>1028</v>
      </c>
      <c r="AC13" s="11" t="s">
        <v>1029</v>
      </c>
      <c r="AD13" s="11" t="s">
        <v>1030</v>
      </c>
      <c r="AE13" s="11" t="s">
        <v>1031</v>
      </c>
      <c r="AF13" s="11" t="s">
        <v>1032</v>
      </c>
      <c r="AG13" s="11" t="s">
        <v>1033</v>
      </c>
      <c r="AH13" s="11" t="s">
        <v>1034</v>
      </c>
      <c r="AI13" s="11" t="s">
        <v>1035</v>
      </c>
      <c r="AJ13" s="11" t="s">
        <v>1036</v>
      </c>
      <c r="AK13" s="11" t="s">
        <v>1037</v>
      </c>
      <c r="AL13" s="11" t="s">
        <v>1038</v>
      </c>
      <c r="AM13" s="11" t="s">
        <v>1039</v>
      </c>
      <c r="AN13" s="11" t="s">
        <v>1040</v>
      </c>
      <c r="AO13" s="11" t="s">
        <v>1041</v>
      </c>
      <c r="AP13" s="11" t="s">
        <v>1042</v>
      </c>
      <c r="AQ13" s="11" t="s">
        <v>1043</v>
      </c>
      <c r="AR13" s="11" t="s">
        <v>1044</v>
      </c>
      <c r="AS13" s="11" t="s">
        <v>1045</v>
      </c>
      <c r="AT13" s="11" t="s">
        <v>1046</v>
      </c>
      <c r="AU13" s="11" t="s">
        <v>1047</v>
      </c>
      <c r="AV13" s="11" t="s">
        <v>1048</v>
      </c>
      <c r="AW13" s="11" t="s">
        <v>1049</v>
      </c>
      <c r="AX13" s="11" t="s">
        <v>1050</v>
      </c>
      <c r="AY13" s="11" t="s">
        <v>1051</v>
      </c>
      <c r="AZ13" s="11" t="s">
        <v>1052</v>
      </c>
      <c r="BA13" s="11" t="s">
        <v>1053</v>
      </c>
      <c r="BB13" s="11" t="s">
        <v>1054</v>
      </c>
      <c r="BC13" s="11" t="s">
        <v>1055</v>
      </c>
      <c r="BD13" s="11" t="s">
        <v>1056</v>
      </c>
      <c r="BE13" s="11" t="s">
        <v>1057</v>
      </c>
      <c r="BF13" s="11" t="s">
        <v>1058</v>
      </c>
      <c r="BG13" s="11" t="s">
        <v>1059</v>
      </c>
      <c r="BH13" s="11" t="s">
        <v>1060</v>
      </c>
      <c r="BI13" s="11" t="s">
        <v>1061</v>
      </c>
      <c r="BJ13" s="11" t="s">
        <v>1062</v>
      </c>
      <c r="BK13" s="11" t="s">
        <v>1063</v>
      </c>
      <c r="BL13" s="11" t="s">
        <v>1064</v>
      </c>
      <c r="BM13" s="11" t="s">
        <v>1065</v>
      </c>
      <c r="BN13" s="11" t="s">
        <v>1066</v>
      </c>
      <c r="BO13" s="11" t="s">
        <v>1067</v>
      </c>
      <c r="BP13" s="11" t="s">
        <v>1068</v>
      </c>
      <c r="BQ13" s="11" t="s">
        <v>1069</v>
      </c>
      <c r="BR13" s="11" t="s">
        <v>1070</v>
      </c>
      <c r="BS13" s="11" t="s">
        <v>1071</v>
      </c>
      <c r="BT13" s="11" t="s">
        <v>1072</v>
      </c>
      <c r="BU13" s="11" t="s">
        <v>1073</v>
      </c>
      <c r="BV13" s="11" t="s">
        <v>1074</v>
      </c>
      <c r="BW13" s="11" t="s">
        <v>1075</v>
      </c>
      <c r="BX13" s="11" t="s">
        <v>1076</v>
      </c>
      <c r="BY13" s="11" t="s">
        <v>1077</v>
      </c>
      <c r="BZ13" s="11" t="s">
        <v>1078</v>
      </c>
      <c r="CA13" s="11" t="s">
        <v>1079</v>
      </c>
      <c r="CB13" s="11" t="s">
        <v>1080</v>
      </c>
      <c r="CC13" s="11" t="s">
        <v>1081</v>
      </c>
      <c r="CD13" s="11" t="s">
        <v>1082</v>
      </c>
      <c r="CE13" s="11" t="s">
        <v>1083</v>
      </c>
      <c r="CF13" s="11" t="s">
        <v>1084</v>
      </c>
      <c r="CG13" s="11" t="s">
        <v>1085</v>
      </c>
      <c r="CH13" s="11" t="s">
        <v>1086</v>
      </c>
      <c r="CI13" s="11" t="s">
        <v>1087</v>
      </c>
      <c r="CJ13" s="11" t="s">
        <v>1088</v>
      </c>
      <c r="CK13" s="11" t="s">
        <v>1089</v>
      </c>
      <c r="CL13" s="11" t="s">
        <v>1090</v>
      </c>
      <c r="CM13" s="11" t="s">
        <v>1091</v>
      </c>
      <c r="CN13" s="11" t="s">
        <v>1092</v>
      </c>
      <c r="CO13" s="11" t="s">
        <v>1093</v>
      </c>
      <c r="CP13" s="11" t="s">
        <v>1094</v>
      </c>
      <c r="CQ13" s="11" t="s">
        <v>1095</v>
      </c>
      <c r="CR13" s="11" t="s">
        <v>1096</v>
      </c>
      <c r="CS13" s="11" t="s">
        <v>1097</v>
      </c>
      <c r="CT13" s="11" t="s">
        <v>1098</v>
      </c>
      <c r="CU13" s="11" t="s">
        <v>1099</v>
      </c>
      <c r="CV13" s="11" t="s">
        <v>1100</v>
      </c>
      <c r="CW13" s="11" t="s">
        <v>1101</v>
      </c>
      <c r="CX13" s="11" t="s">
        <v>1102</v>
      </c>
      <c r="CY13" s="11" t="s">
        <v>1103</v>
      </c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</row>
    <row r="14" ht="15.75" customHeight="1">
      <c r="A14" s="2">
        <v>12.0</v>
      </c>
      <c r="B14" s="9">
        <v>97.0</v>
      </c>
      <c r="C14" s="11" t="s">
        <v>1104</v>
      </c>
      <c r="D14" s="11" t="s">
        <v>1105</v>
      </c>
      <c r="E14" s="11" t="s">
        <v>1106</v>
      </c>
      <c r="F14" s="11" t="s">
        <v>1107</v>
      </c>
      <c r="G14" s="11" t="s">
        <v>1108</v>
      </c>
      <c r="H14" s="11" t="s">
        <v>1109</v>
      </c>
      <c r="I14" s="11" t="s">
        <v>1110</v>
      </c>
      <c r="J14" s="11" t="s">
        <v>1111</v>
      </c>
      <c r="K14" s="11" t="s">
        <v>1112</v>
      </c>
      <c r="L14" s="11" t="s">
        <v>1113</v>
      </c>
      <c r="M14" s="11" t="s">
        <v>1114</v>
      </c>
      <c r="N14" s="11" t="s">
        <v>1115</v>
      </c>
      <c r="O14" s="11" t="s">
        <v>1116</v>
      </c>
      <c r="P14" s="11" t="s">
        <v>1117</v>
      </c>
      <c r="Q14" s="11" t="s">
        <v>1118</v>
      </c>
      <c r="R14" s="11" t="s">
        <v>1119</v>
      </c>
      <c r="S14" s="11" t="s">
        <v>1120</v>
      </c>
      <c r="T14" s="11" t="s">
        <v>1121</v>
      </c>
      <c r="U14" s="11" t="s">
        <v>1122</v>
      </c>
      <c r="V14" s="11" t="s">
        <v>1123</v>
      </c>
      <c r="W14" s="11" t="s">
        <v>1124</v>
      </c>
      <c r="X14" s="11" t="s">
        <v>1125</v>
      </c>
      <c r="Y14" s="11" t="s">
        <v>1126</v>
      </c>
      <c r="Z14" s="11" t="s">
        <v>1127</v>
      </c>
      <c r="AA14" s="11" t="s">
        <v>1128</v>
      </c>
      <c r="AB14" s="11" t="s">
        <v>1129</v>
      </c>
      <c r="AC14" s="11" t="s">
        <v>1130</v>
      </c>
      <c r="AD14" s="11" t="s">
        <v>1131</v>
      </c>
      <c r="AE14" s="11" t="s">
        <v>1132</v>
      </c>
      <c r="AF14" s="11" t="s">
        <v>1133</v>
      </c>
      <c r="AG14" s="11" t="s">
        <v>1134</v>
      </c>
      <c r="AH14" s="11" t="s">
        <v>1135</v>
      </c>
      <c r="AI14" s="11" t="s">
        <v>1136</v>
      </c>
      <c r="AJ14" s="11" t="s">
        <v>1137</v>
      </c>
      <c r="AK14" s="11" t="s">
        <v>1138</v>
      </c>
      <c r="AL14" s="11" t="s">
        <v>1139</v>
      </c>
      <c r="AM14" s="11" t="s">
        <v>1140</v>
      </c>
      <c r="AN14" s="11" t="s">
        <v>1141</v>
      </c>
      <c r="AO14" s="11" t="s">
        <v>1142</v>
      </c>
      <c r="AP14" s="11" t="s">
        <v>1143</v>
      </c>
      <c r="AQ14" s="11" t="s">
        <v>1144</v>
      </c>
      <c r="AR14" s="11" t="s">
        <v>1145</v>
      </c>
      <c r="AS14" s="11" t="s">
        <v>1146</v>
      </c>
      <c r="AT14" s="11" t="s">
        <v>1147</v>
      </c>
      <c r="AU14" s="11" t="s">
        <v>1148</v>
      </c>
      <c r="AV14" s="11" t="s">
        <v>1149</v>
      </c>
      <c r="AW14" s="11" t="s">
        <v>1150</v>
      </c>
      <c r="AX14" s="11" t="s">
        <v>1151</v>
      </c>
      <c r="AY14" s="11" t="s">
        <v>1152</v>
      </c>
      <c r="AZ14" s="11" t="s">
        <v>1153</v>
      </c>
      <c r="BA14" s="11" t="s">
        <v>1154</v>
      </c>
      <c r="BB14" s="11" t="s">
        <v>1155</v>
      </c>
      <c r="BC14" s="11" t="s">
        <v>1156</v>
      </c>
      <c r="BD14" s="11" t="s">
        <v>1157</v>
      </c>
      <c r="BE14" s="11" t="s">
        <v>1158</v>
      </c>
      <c r="BF14" s="11" t="s">
        <v>1159</v>
      </c>
      <c r="BG14" s="11" t="s">
        <v>1160</v>
      </c>
      <c r="BH14" s="11" t="s">
        <v>1161</v>
      </c>
      <c r="BI14" s="11" t="s">
        <v>1162</v>
      </c>
      <c r="BJ14" s="11" t="s">
        <v>1163</v>
      </c>
      <c r="BK14" s="11" t="s">
        <v>1164</v>
      </c>
      <c r="BL14" s="11" t="s">
        <v>1165</v>
      </c>
      <c r="BM14" s="11" t="s">
        <v>1166</v>
      </c>
      <c r="BN14" s="11" t="s">
        <v>1167</v>
      </c>
      <c r="BO14" s="11" t="s">
        <v>1168</v>
      </c>
      <c r="BP14" s="11" t="s">
        <v>1169</v>
      </c>
      <c r="BQ14" s="11" t="s">
        <v>1170</v>
      </c>
      <c r="BR14" s="11" t="s">
        <v>1171</v>
      </c>
      <c r="BS14" s="11" t="s">
        <v>1172</v>
      </c>
      <c r="BT14" s="11" t="s">
        <v>1173</v>
      </c>
      <c r="BU14" s="11" t="s">
        <v>1174</v>
      </c>
      <c r="BV14" s="11" t="s">
        <v>1175</v>
      </c>
      <c r="BW14" s="11" t="s">
        <v>1176</v>
      </c>
      <c r="BX14" s="11" t="s">
        <v>1177</v>
      </c>
      <c r="BY14" s="11" t="s">
        <v>1178</v>
      </c>
      <c r="BZ14" s="11" t="s">
        <v>1179</v>
      </c>
      <c r="CA14" s="11" t="s">
        <v>1180</v>
      </c>
      <c r="CB14" s="11" t="s">
        <v>1181</v>
      </c>
      <c r="CC14" s="11" t="s">
        <v>1182</v>
      </c>
      <c r="CD14" s="11" t="s">
        <v>1183</v>
      </c>
      <c r="CE14" s="11" t="s">
        <v>1184</v>
      </c>
      <c r="CF14" s="11" t="s">
        <v>1185</v>
      </c>
      <c r="CG14" s="11" t="s">
        <v>1186</v>
      </c>
      <c r="CH14" s="11" t="s">
        <v>1187</v>
      </c>
      <c r="CI14" s="11" t="s">
        <v>1188</v>
      </c>
      <c r="CJ14" s="11" t="s">
        <v>1189</v>
      </c>
      <c r="CK14" s="11" t="s">
        <v>1190</v>
      </c>
      <c r="CL14" s="11" t="s">
        <v>1191</v>
      </c>
      <c r="CM14" s="11" t="s">
        <v>1192</v>
      </c>
      <c r="CN14" s="11" t="s">
        <v>1193</v>
      </c>
      <c r="CO14" s="11" t="s">
        <v>1194</v>
      </c>
      <c r="CP14" s="11" t="s">
        <v>1195</v>
      </c>
      <c r="CQ14" s="11" t="s">
        <v>1196</v>
      </c>
      <c r="CR14" s="11" t="s">
        <v>1197</v>
      </c>
      <c r="CS14" s="11" t="s">
        <v>1198</v>
      </c>
      <c r="CT14" s="11" t="s">
        <v>1199</v>
      </c>
      <c r="CU14" s="11" t="s">
        <v>1200</v>
      </c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</row>
    <row r="15" ht="15.75" customHeight="1">
      <c r="A15" s="2">
        <v>13.0</v>
      </c>
      <c r="B15" s="9">
        <v>124.0</v>
      </c>
      <c r="C15" s="11" t="s">
        <v>1201</v>
      </c>
      <c r="D15" s="11" t="s">
        <v>1202</v>
      </c>
      <c r="E15" s="11" t="s">
        <v>1203</v>
      </c>
      <c r="F15" s="11" t="s">
        <v>1204</v>
      </c>
      <c r="G15" s="11" t="s">
        <v>1205</v>
      </c>
      <c r="H15" s="11" t="s">
        <v>1206</v>
      </c>
      <c r="I15" s="11" t="s">
        <v>1207</v>
      </c>
      <c r="J15" s="11" t="s">
        <v>1208</v>
      </c>
      <c r="K15" s="11" t="s">
        <v>1209</v>
      </c>
      <c r="L15" s="11" t="s">
        <v>1210</v>
      </c>
      <c r="M15" s="11" t="s">
        <v>1211</v>
      </c>
      <c r="N15" s="11" t="s">
        <v>1212</v>
      </c>
      <c r="O15" s="11" t="s">
        <v>1213</v>
      </c>
      <c r="P15" s="11" t="s">
        <v>1214</v>
      </c>
      <c r="Q15" s="11" t="s">
        <v>1215</v>
      </c>
      <c r="R15" s="11" t="s">
        <v>1216</v>
      </c>
      <c r="S15" s="11" t="s">
        <v>1217</v>
      </c>
      <c r="T15" s="11" t="s">
        <v>1218</v>
      </c>
      <c r="U15" s="11" t="s">
        <v>1219</v>
      </c>
      <c r="V15" s="11" t="s">
        <v>1220</v>
      </c>
      <c r="W15" s="11" t="s">
        <v>1221</v>
      </c>
      <c r="X15" s="11" t="s">
        <v>1222</v>
      </c>
      <c r="Y15" s="11" t="s">
        <v>1223</v>
      </c>
      <c r="Z15" s="11" t="s">
        <v>1224</v>
      </c>
      <c r="AA15" s="11" t="s">
        <v>1225</v>
      </c>
      <c r="AB15" s="11" t="s">
        <v>1226</v>
      </c>
      <c r="AC15" s="11" t="s">
        <v>1227</v>
      </c>
      <c r="AD15" s="11" t="s">
        <v>1228</v>
      </c>
      <c r="AE15" s="11" t="s">
        <v>1229</v>
      </c>
      <c r="AF15" s="11" t="s">
        <v>1230</v>
      </c>
      <c r="AG15" s="11" t="s">
        <v>1231</v>
      </c>
      <c r="AH15" s="11" t="s">
        <v>1232</v>
      </c>
      <c r="AI15" s="11" t="s">
        <v>1233</v>
      </c>
      <c r="AJ15" s="11" t="s">
        <v>1234</v>
      </c>
      <c r="AK15" s="11" t="s">
        <v>1235</v>
      </c>
      <c r="AL15" s="11" t="s">
        <v>1236</v>
      </c>
      <c r="AM15" s="11" t="s">
        <v>1237</v>
      </c>
      <c r="AN15" s="11" t="s">
        <v>1238</v>
      </c>
      <c r="AO15" s="11" t="s">
        <v>1239</v>
      </c>
      <c r="AP15" s="11" t="s">
        <v>1240</v>
      </c>
      <c r="AQ15" s="11" t="s">
        <v>1241</v>
      </c>
      <c r="AR15" s="11" t="s">
        <v>1242</v>
      </c>
      <c r="AS15" s="11" t="s">
        <v>1243</v>
      </c>
      <c r="AT15" s="11" t="s">
        <v>1244</v>
      </c>
      <c r="AU15" s="11" t="s">
        <v>1245</v>
      </c>
      <c r="AV15" s="11" t="s">
        <v>1246</v>
      </c>
      <c r="AW15" s="11" t="s">
        <v>1247</v>
      </c>
      <c r="AX15" s="11" t="s">
        <v>1248</v>
      </c>
      <c r="AY15" s="11" t="s">
        <v>1249</v>
      </c>
      <c r="AZ15" s="11" t="s">
        <v>1250</v>
      </c>
      <c r="BA15" s="11" t="s">
        <v>1251</v>
      </c>
      <c r="BB15" s="11" t="s">
        <v>1252</v>
      </c>
      <c r="BC15" s="11" t="s">
        <v>1253</v>
      </c>
      <c r="BD15" s="11" t="s">
        <v>1254</v>
      </c>
      <c r="BE15" s="11" t="s">
        <v>1255</v>
      </c>
      <c r="BF15" s="11" t="s">
        <v>1256</v>
      </c>
      <c r="BG15" s="11" t="s">
        <v>1257</v>
      </c>
      <c r="BH15" s="11" t="s">
        <v>1258</v>
      </c>
      <c r="BI15" s="11" t="s">
        <v>1259</v>
      </c>
      <c r="BJ15" s="11" t="s">
        <v>1260</v>
      </c>
      <c r="BK15" s="11" t="s">
        <v>1261</v>
      </c>
      <c r="BL15" s="11" t="s">
        <v>1262</v>
      </c>
      <c r="BM15" s="11" t="s">
        <v>1263</v>
      </c>
      <c r="BN15" s="11" t="s">
        <v>1264</v>
      </c>
      <c r="BO15" s="11" t="s">
        <v>1265</v>
      </c>
      <c r="BP15" s="11" t="s">
        <v>1266</v>
      </c>
      <c r="BQ15" s="11" t="s">
        <v>1267</v>
      </c>
      <c r="BR15" s="11" t="s">
        <v>1268</v>
      </c>
      <c r="BS15" s="11" t="s">
        <v>1269</v>
      </c>
      <c r="BT15" s="11" t="s">
        <v>1270</v>
      </c>
      <c r="BU15" s="11" t="s">
        <v>1271</v>
      </c>
      <c r="BV15" s="11" t="s">
        <v>1272</v>
      </c>
      <c r="BW15" s="11" t="s">
        <v>1273</v>
      </c>
      <c r="BX15" s="11" t="s">
        <v>1274</v>
      </c>
      <c r="BY15" s="11" t="s">
        <v>1275</v>
      </c>
      <c r="BZ15" s="11" t="s">
        <v>1276</v>
      </c>
      <c r="CA15" s="11" t="s">
        <v>1277</v>
      </c>
      <c r="CB15" s="11" t="s">
        <v>1278</v>
      </c>
      <c r="CC15" s="11" t="s">
        <v>1279</v>
      </c>
      <c r="CD15" s="11" t="s">
        <v>1280</v>
      </c>
      <c r="CE15" s="11" t="s">
        <v>1281</v>
      </c>
      <c r="CF15" s="11" t="s">
        <v>1282</v>
      </c>
      <c r="CG15" s="11" t="s">
        <v>1283</v>
      </c>
      <c r="CH15" s="11" t="s">
        <v>1284</v>
      </c>
      <c r="CI15" s="11" t="s">
        <v>1285</v>
      </c>
      <c r="CJ15" s="11" t="s">
        <v>1286</v>
      </c>
      <c r="CK15" s="11" t="s">
        <v>1287</v>
      </c>
      <c r="CL15" s="11" t="s">
        <v>1288</v>
      </c>
      <c r="CM15" s="11" t="s">
        <v>1289</v>
      </c>
      <c r="CN15" s="11" t="s">
        <v>1290</v>
      </c>
      <c r="CO15" s="11" t="s">
        <v>1291</v>
      </c>
      <c r="CP15" s="11" t="s">
        <v>1292</v>
      </c>
      <c r="CQ15" s="11" t="s">
        <v>1293</v>
      </c>
      <c r="CR15" s="11" t="s">
        <v>1294</v>
      </c>
      <c r="CS15" s="11" t="s">
        <v>1295</v>
      </c>
      <c r="CT15" s="11" t="s">
        <v>1296</v>
      </c>
      <c r="CU15" s="11" t="s">
        <v>1297</v>
      </c>
      <c r="CV15" s="11" t="s">
        <v>1298</v>
      </c>
      <c r="CW15" s="11" t="s">
        <v>1299</v>
      </c>
      <c r="CX15" s="11" t="s">
        <v>1300</v>
      </c>
      <c r="CY15" s="11" t="s">
        <v>1301</v>
      </c>
      <c r="CZ15" s="11" t="s">
        <v>1302</v>
      </c>
      <c r="DA15" s="11" t="s">
        <v>1303</v>
      </c>
      <c r="DB15" s="11" t="s">
        <v>1304</v>
      </c>
      <c r="DC15" s="11" t="s">
        <v>1305</v>
      </c>
      <c r="DD15" s="11" t="s">
        <v>1306</v>
      </c>
      <c r="DE15" s="11" t="s">
        <v>1307</v>
      </c>
      <c r="DF15" s="11" t="s">
        <v>1308</v>
      </c>
      <c r="DG15" s="11" t="s">
        <v>1309</v>
      </c>
      <c r="DH15" s="11" t="s">
        <v>1310</v>
      </c>
      <c r="DI15" s="11" t="s">
        <v>1311</v>
      </c>
      <c r="DJ15" s="11" t="s">
        <v>1312</v>
      </c>
      <c r="DK15" s="11" t="s">
        <v>1313</v>
      </c>
      <c r="DL15" s="11" t="s">
        <v>1314</v>
      </c>
      <c r="DM15" s="11" t="s">
        <v>1315</v>
      </c>
      <c r="DN15" s="11" t="s">
        <v>1316</v>
      </c>
      <c r="DO15" s="11" t="s">
        <v>1317</v>
      </c>
      <c r="DP15" s="11" t="s">
        <v>1318</v>
      </c>
      <c r="DQ15" s="11" t="s">
        <v>1319</v>
      </c>
      <c r="DR15" s="11" t="s">
        <v>1320</v>
      </c>
      <c r="DS15" s="11" t="s">
        <v>1321</v>
      </c>
      <c r="DT15" s="11" t="s">
        <v>1322</v>
      </c>
      <c r="DU15" s="11" t="s">
        <v>1323</v>
      </c>
      <c r="DV15" s="11" t="s">
        <v>1324</v>
      </c>
    </row>
    <row r="16" ht="15.75" customHeight="1">
      <c r="A16" s="2">
        <v>14.0</v>
      </c>
      <c r="B16" s="9">
        <v>102.0</v>
      </c>
      <c r="C16" s="11" t="s">
        <v>1325</v>
      </c>
      <c r="D16" s="11" t="s">
        <v>1326</v>
      </c>
      <c r="E16" s="11" t="s">
        <v>1327</v>
      </c>
      <c r="F16" s="11" t="s">
        <v>1328</v>
      </c>
      <c r="G16" s="11" t="s">
        <v>1329</v>
      </c>
      <c r="H16" s="11" t="s">
        <v>1330</v>
      </c>
      <c r="I16" s="11" t="s">
        <v>1331</v>
      </c>
      <c r="J16" s="11" t="s">
        <v>1332</v>
      </c>
      <c r="K16" s="11" t="s">
        <v>1333</v>
      </c>
      <c r="L16" s="11" t="s">
        <v>1334</v>
      </c>
      <c r="M16" s="11" t="s">
        <v>1335</v>
      </c>
      <c r="N16" s="11" t="s">
        <v>1336</v>
      </c>
      <c r="O16" s="11" t="s">
        <v>1337</v>
      </c>
      <c r="P16" s="11" t="s">
        <v>1338</v>
      </c>
      <c r="Q16" s="11" t="s">
        <v>1339</v>
      </c>
      <c r="R16" s="11" t="s">
        <v>1340</v>
      </c>
      <c r="S16" s="11" t="s">
        <v>1341</v>
      </c>
      <c r="T16" s="11" t="s">
        <v>1342</v>
      </c>
      <c r="U16" s="11" t="s">
        <v>1343</v>
      </c>
      <c r="V16" s="11" t="s">
        <v>1344</v>
      </c>
      <c r="W16" s="11" t="s">
        <v>1345</v>
      </c>
      <c r="X16" s="11" t="s">
        <v>1346</v>
      </c>
      <c r="Y16" s="11" t="s">
        <v>1347</v>
      </c>
      <c r="Z16" s="11" t="s">
        <v>1348</v>
      </c>
      <c r="AA16" s="11" t="s">
        <v>1349</v>
      </c>
      <c r="AB16" s="11" t="s">
        <v>1350</v>
      </c>
      <c r="AC16" s="11" t="s">
        <v>1351</v>
      </c>
      <c r="AD16" s="11" t="s">
        <v>1352</v>
      </c>
      <c r="AE16" s="11" t="s">
        <v>1353</v>
      </c>
      <c r="AF16" s="11" t="s">
        <v>1354</v>
      </c>
      <c r="AG16" s="11" t="s">
        <v>1355</v>
      </c>
      <c r="AH16" s="11" t="s">
        <v>1356</v>
      </c>
      <c r="AI16" s="11" t="s">
        <v>1357</v>
      </c>
      <c r="AJ16" s="11" t="s">
        <v>1358</v>
      </c>
      <c r="AK16" s="11" t="s">
        <v>1359</v>
      </c>
      <c r="AL16" s="11" t="s">
        <v>1360</v>
      </c>
      <c r="AM16" s="11" t="s">
        <v>1361</v>
      </c>
      <c r="AN16" s="11" t="s">
        <v>1362</v>
      </c>
      <c r="AO16" s="11" t="s">
        <v>1363</v>
      </c>
      <c r="AP16" s="11" t="s">
        <v>1364</v>
      </c>
      <c r="AQ16" s="11" t="s">
        <v>1365</v>
      </c>
      <c r="AR16" s="11" t="s">
        <v>1366</v>
      </c>
      <c r="AS16" s="11" t="s">
        <v>1367</v>
      </c>
      <c r="AT16" s="11" t="s">
        <v>1368</v>
      </c>
      <c r="AU16" s="11" t="s">
        <v>1369</v>
      </c>
      <c r="AV16" s="11" t="s">
        <v>1370</v>
      </c>
      <c r="AW16" s="11" t="s">
        <v>1371</v>
      </c>
      <c r="AX16" s="11" t="s">
        <v>1372</v>
      </c>
      <c r="AY16" s="11" t="s">
        <v>1373</v>
      </c>
      <c r="AZ16" s="11" t="s">
        <v>1374</v>
      </c>
      <c r="BA16" s="11" t="s">
        <v>1375</v>
      </c>
      <c r="BB16" s="11" t="s">
        <v>1376</v>
      </c>
      <c r="BC16" s="11" t="s">
        <v>1377</v>
      </c>
      <c r="BD16" s="11" t="s">
        <v>1378</v>
      </c>
      <c r="BE16" s="11" t="s">
        <v>1379</v>
      </c>
      <c r="BF16" s="11" t="s">
        <v>1380</v>
      </c>
      <c r="BG16" s="11" t="s">
        <v>1381</v>
      </c>
      <c r="BH16" s="11" t="s">
        <v>1382</v>
      </c>
      <c r="BI16" s="11" t="s">
        <v>1383</v>
      </c>
      <c r="BJ16" s="11" t="s">
        <v>1384</v>
      </c>
      <c r="BK16" s="11" t="s">
        <v>1385</v>
      </c>
      <c r="BL16" s="11" t="s">
        <v>1386</v>
      </c>
      <c r="BM16" s="11" t="s">
        <v>1387</v>
      </c>
      <c r="BN16" s="11" t="s">
        <v>1388</v>
      </c>
      <c r="BO16" s="11" t="s">
        <v>1389</v>
      </c>
      <c r="BP16" s="11" t="s">
        <v>1390</v>
      </c>
      <c r="BQ16" s="11" t="s">
        <v>1391</v>
      </c>
      <c r="BR16" s="11" t="s">
        <v>1392</v>
      </c>
      <c r="BS16" s="11" t="s">
        <v>1393</v>
      </c>
      <c r="BT16" s="11" t="s">
        <v>1394</v>
      </c>
      <c r="BU16" s="11" t="s">
        <v>1395</v>
      </c>
      <c r="BV16" s="11" t="s">
        <v>1396</v>
      </c>
      <c r="BW16" s="11" t="s">
        <v>1397</v>
      </c>
      <c r="BX16" s="11" t="s">
        <v>1398</v>
      </c>
      <c r="BY16" s="11" t="s">
        <v>1399</v>
      </c>
      <c r="BZ16" s="11" t="s">
        <v>1400</v>
      </c>
      <c r="CA16" s="11" t="s">
        <v>1401</v>
      </c>
      <c r="CB16" s="11" t="s">
        <v>1402</v>
      </c>
      <c r="CC16" s="11" t="s">
        <v>1403</v>
      </c>
      <c r="CD16" s="11" t="s">
        <v>1404</v>
      </c>
      <c r="CE16" s="11" t="s">
        <v>1405</v>
      </c>
      <c r="CF16" s="11" t="s">
        <v>1406</v>
      </c>
      <c r="CG16" s="11" t="s">
        <v>1407</v>
      </c>
      <c r="CH16" s="11" t="s">
        <v>1408</v>
      </c>
      <c r="CI16" s="11" t="s">
        <v>1409</v>
      </c>
      <c r="CJ16" s="11" t="s">
        <v>1410</v>
      </c>
      <c r="CK16" s="11" t="s">
        <v>1411</v>
      </c>
      <c r="CL16" s="11" t="s">
        <v>1412</v>
      </c>
      <c r="CM16" s="11" t="s">
        <v>1413</v>
      </c>
      <c r="CN16" s="11" t="s">
        <v>1414</v>
      </c>
      <c r="CO16" s="11" t="s">
        <v>1415</v>
      </c>
      <c r="CP16" s="11" t="s">
        <v>1416</v>
      </c>
      <c r="CQ16" s="11" t="s">
        <v>1417</v>
      </c>
      <c r="CR16" s="11" t="s">
        <v>1418</v>
      </c>
      <c r="CS16" s="11" t="s">
        <v>1419</v>
      </c>
      <c r="CT16" s="11" t="s">
        <v>1420</v>
      </c>
      <c r="CU16" s="11" t="s">
        <v>1421</v>
      </c>
      <c r="CV16" s="11" t="s">
        <v>1422</v>
      </c>
      <c r="CW16" s="11" t="s">
        <v>1423</v>
      </c>
      <c r="CX16" s="11" t="s">
        <v>1424</v>
      </c>
      <c r="CY16" s="11" t="s">
        <v>1425</v>
      </c>
      <c r="CZ16" s="11" t="s">
        <v>1426</v>
      </c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</row>
    <row r="17" ht="15.75" customHeight="1">
      <c r="A17" s="2">
        <v>15.0</v>
      </c>
      <c r="B17" s="2">
        <v>110.0</v>
      </c>
      <c r="C17" s="2" t="s">
        <v>1427</v>
      </c>
      <c r="D17" s="2" t="s">
        <v>1428</v>
      </c>
      <c r="E17" s="2" t="s">
        <v>1429</v>
      </c>
      <c r="F17" s="2" t="s">
        <v>1430</v>
      </c>
      <c r="G17" s="2" t="s">
        <v>1431</v>
      </c>
      <c r="H17" s="2" t="s">
        <v>1432</v>
      </c>
      <c r="I17" s="2" t="s">
        <v>1433</v>
      </c>
      <c r="J17" s="2" t="s">
        <v>1434</v>
      </c>
      <c r="K17" s="2" t="s">
        <v>1435</v>
      </c>
      <c r="L17" s="2" t="s">
        <v>1436</v>
      </c>
      <c r="M17" s="2" t="s">
        <v>1437</v>
      </c>
      <c r="N17" s="2" t="s">
        <v>1438</v>
      </c>
      <c r="O17" s="2" t="s">
        <v>1439</v>
      </c>
      <c r="P17" s="2" t="s">
        <v>1440</v>
      </c>
      <c r="Q17" s="2" t="s">
        <v>1441</v>
      </c>
      <c r="R17" s="2" t="s">
        <v>1442</v>
      </c>
      <c r="S17" s="2" t="s">
        <v>1443</v>
      </c>
      <c r="T17" s="2" t="s">
        <v>1444</v>
      </c>
      <c r="U17" s="2" t="s">
        <v>1445</v>
      </c>
      <c r="V17" s="2" t="s">
        <v>1446</v>
      </c>
      <c r="W17" s="2" t="s">
        <v>1447</v>
      </c>
      <c r="X17" s="2" t="s">
        <v>1448</v>
      </c>
      <c r="Y17" s="2" t="s">
        <v>1449</v>
      </c>
      <c r="Z17" s="2" t="s">
        <v>1450</v>
      </c>
      <c r="AA17" s="2" t="s">
        <v>1451</v>
      </c>
      <c r="AB17" s="2" t="s">
        <v>1452</v>
      </c>
      <c r="AC17" s="2" t="s">
        <v>1453</v>
      </c>
      <c r="AD17" s="2" t="s">
        <v>1454</v>
      </c>
      <c r="AE17" s="2" t="s">
        <v>1455</v>
      </c>
      <c r="AF17" s="2" t="s">
        <v>1456</v>
      </c>
      <c r="AG17" s="2" t="s">
        <v>1457</v>
      </c>
      <c r="AH17" s="2" t="s">
        <v>1458</v>
      </c>
      <c r="AI17" s="2" t="s">
        <v>1459</v>
      </c>
      <c r="AJ17" s="2" t="s">
        <v>1460</v>
      </c>
      <c r="AK17" s="2" t="s">
        <v>1461</v>
      </c>
      <c r="AL17" s="2" t="s">
        <v>1462</v>
      </c>
      <c r="AM17" s="2" t="s">
        <v>1463</v>
      </c>
      <c r="AN17" s="2" t="s">
        <v>1464</v>
      </c>
      <c r="AO17" s="2" t="s">
        <v>1465</v>
      </c>
      <c r="AP17" s="2" t="s">
        <v>1466</v>
      </c>
      <c r="AQ17" s="2" t="s">
        <v>1467</v>
      </c>
      <c r="AR17" s="2" t="s">
        <v>1468</v>
      </c>
      <c r="AS17" s="2" t="s">
        <v>1469</v>
      </c>
      <c r="AT17" s="2" t="s">
        <v>1470</v>
      </c>
      <c r="AU17" s="2" t="s">
        <v>1471</v>
      </c>
      <c r="AV17" s="2" t="s">
        <v>1472</v>
      </c>
      <c r="AW17" s="2" t="s">
        <v>1473</v>
      </c>
      <c r="AX17" s="2" t="s">
        <v>1474</v>
      </c>
      <c r="AY17" s="2" t="s">
        <v>1475</v>
      </c>
      <c r="AZ17" s="2" t="s">
        <v>1476</v>
      </c>
      <c r="BA17" s="2" t="s">
        <v>1477</v>
      </c>
      <c r="BB17" s="2" t="s">
        <v>1478</v>
      </c>
      <c r="BC17" s="2" t="s">
        <v>1479</v>
      </c>
      <c r="BD17" s="2" t="s">
        <v>1480</v>
      </c>
      <c r="BE17" s="2" t="s">
        <v>1481</v>
      </c>
      <c r="BF17" s="2" t="s">
        <v>1482</v>
      </c>
      <c r="BG17" s="2" t="s">
        <v>1483</v>
      </c>
      <c r="BH17" s="2" t="s">
        <v>1484</v>
      </c>
      <c r="BI17" s="2" t="s">
        <v>1485</v>
      </c>
      <c r="BJ17" s="2" t="s">
        <v>1486</v>
      </c>
      <c r="BK17" s="2" t="s">
        <v>1487</v>
      </c>
      <c r="BL17" s="2" t="s">
        <v>1488</v>
      </c>
      <c r="BM17" s="2" t="s">
        <v>1489</v>
      </c>
      <c r="BN17" s="2" t="s">
        <v>1490</v>
      </c>
      <c r="BO17" s="2" t="s">
        <v>1491</v>
      </c>
      <c r="BP17" s="2" t="s">
        <v>1492</v>
      </c>
      <c r="BQ17" s="2" t="s">
        <v>1493</v>
      </c>
      <c r="BR17" s="2" t="s">
        <v>1494</v>
      </c>
      <c r="BS17" s="2" t="s">
        <v>1495</v>
      </c>
      <c r="BT17" s="2" t="s">
        <v>1496</v>
      </c>
      <c r="BU17" s="2" t="s">
        <v>1497</v>
      </c>
      <c r="BV17" s="2" t="s">
        <v>1498</v>
      </c>
      <c r="BW17" s="2" t="s">
        <v>1499</v>
      </c>
      <c r="BX17" s="2" t="s">
        <v>1500</v>
      </c>
      <c r="BY17" s="2" t="s">
        <v>1501</v>
      </c>
      <c r="BZ17" s="2" t="s">
        <v>1502</v>
      </c>
      <c r="CA17" s="2" t="s">
        <v>1503</v>
      </c>
      <c r="CB17" s="2" t="s">
        <v>1504</v>
      </c>
      <c r="CC17" s="2" t="s">
        <v>1505</v>
      </c>
      <c r="CD17" s="2" t="s">
        <v>1506</v>
      </c>
      <c r="CE17" s="2" t="s">
        <v>1507</v>
      </c>
      <c r="CF17" s="2" t="s">
        <v>1508</v>
      </c>
      <c r="CG17" s="2" t="s">
        <v>1509</v>
      </c>
      <c r="CH17" s="2" t="s">
        <v>1510</v>
      </c>
      <c r="CI17" s="2" t="s">
        <v>1511</v>
      </c>
      <c r="CJ17" s="2" t="s">
        <v>1512</v>
      </c>
      <c r="CK17" s="2" t="s">
        <v>1513</v>
      </c>
      <c r="CL17" s="2" t="s">
        <v>1514</v>
      </c>
      <c r="CM17" s="2" t="s">
        <v>1515</v>
      </c>
      <c r="CN17" s="2" t="s">
        <v>1516</v>
      </c>
      <c r="CO17" s="2" t="s">
        <v>1517</v>
      </c>
      <c r="CP17" s="2" t="s">
        <v>1518</v>
      </c>
      <c r="CQ17" s="2" t="s">
        <v>1519</v>
      </c>
      <c r="CR17" s="2" t="s">
        <v>1520</v>
      </c>
      <c r="CS17" s="2" t="s">
        <v>1521</v>
      </c>
      <c r="CT17" s="2" t="s">
        <v>1522</v>
      </c>
      <c r="CU17" s="2" t="s">
        <v>1523</v>
      </c>
      <c r="CV17" s="2" t="s">
        <v>1524</v>
      </c>
      <c r="CW17" s="2" t="s">
        <v>1525</v>
      </c>
      <c r="CX17" s="2" t="s">
        <v>1526</v>
      </c>
      <c r="CY17" s="2" t="s">
        <v>1527</v>
      </c>
      <c r="CZ17" s="2" t="s">
        <v>1528</v>
      </c>
      <c r="DA17" s="2" t="s">
        <v>1529</v>
      </c>
      <c r="DB17" s="2" t="s">
        <v>1530</v>
      </c>
      <c r="DC17" s="2" t="s">
        <v>1531</v>
      </c>
      <c r="DD17" s="2" t="s">
        <v>1532</v>
      </c>
      <c r="DE17" s="2" t="s">
        <v>1533</v>
      </c>
      <c r="DF17" s="2" t="s">
        <v>1534</v>
      </c>
      <c r="DG17" s="2" t="s">
        <v>1535</v>
      </c>
      <c r="DH17" s="2" t="s">
        <v>1536</v>
      </c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</row>
    <row r="18" ht="15.75" customHeight="1">
      <c r="A18" s="2">
        <v>16.0</v>
      </c>
      <c r="B18" s="2">
        <v>89.0</v>
      </c>
      <c r="C18" s="2" t="s">
        <v>1537</v>
      </c>
      <c r="D18" s="2" t="s">
        <v>1538</v>
      </c>
      <c r="E18" s="2" t="s">
        <v>1539</v>
      </c>
      <c r="F18" s="2" t="s">
        <v>1540</v>
      </c>
      <c r="G18" s="2" t="s">
        <v>1541</v>
      </c>
      <c r="H18" s="2" t="s">
        <v>1542</v>
      </c>
      <c r="I18" s="2" t="s">
        <v>1543</v>
      </c>
      <c r="J18" s="2" t="s">
        <v>1544</v>
      </c>
      <c r="K18" s="2" t="s">
        <v>1545</v>
      </c>
      <c r="L18" s="2" t="s">
        <v>1546</v>
      </c>
      <c r="M18" s="2" t="s">
        <v>1547</v>
      </c>
      <c r="N18" s="2" t="s">
        <v>1548</v>
      </c>
      <c r="O18" s="2" t="s">
        <v>1549</v>
      </c>
      <c r="P18" s="2" t="s">
        <v>1550</v>
      </c>
      <c r="Q18" s="2" t="s">
        <v>1551</v>
      </c>
      <c r="R18" s="2" t="s">
        <v>1552</v>
      </c>
      <c r="S18" s="2" t="s">
        <v>1553</v>
      </c>
      <c r="T18" s="2" t="s">
        <v>1554</v>
      </c>
      <c r="U18" s="2" t="s">
        <v>1555</v>
      </c>
      <c r="V18" s="2" t="s">
        <v>1556</v>
      </c>
      <c r="W18" s="2" t="s">
        <v>1557</v>
      </c>
      <c r="X18" s="2" t="s">
        <v>1558</v>
      </c>
      <c r="Y18" s="2" t="s">
        <v>1559</v>
      </c>
      <c r="Z18" s="2" t="s">
        <v>1560</v>
      </c>
      <c r="AA18" s="2" t="s">
        <v>1561</v>
      </c>
      <c r="AB18" s="2" t="s">
        <v>1562</v>
      </c>
      <c r="AC18" s="2" t="s">
        <v>1563</v>
      </c>
      <c r="AD18" s="2" t="s">
        <v>1564</v>
      </c>
      <c r="AE18" s="2" t="s">
        <v>1565</v>
      </c>
      <c r="AF18" s="2" t="s">
        <v>1566</v>
      </c>
      <c r="AG18" s="2" t="s">
        <v>1567</v>
      </c>
      <c r="AH18" s="2" t="s">
        <v>1568</v>
      </c>
      <c r="AI18" s="2" t="s">
        <v>1569</v>
      </c>
      <c r="AJ18" s="2" t="s">
        <v>1570</v>
      </c>
      <c r="AK18" s="2" t="s">
        <v>1571</v>
      </c>
      <c r="AL18" s="2" t="s">
        <v>1572</v>
      </c>
      <c r="AM18" s="2" t="s">
        <v>1573</v>
      </c>
      <c r="AN18" s="2" t="s">
        <v>1574</v>
      </c>
      <c r="AO18" s="2" t="s">
        <v>1575</v>
      </c>
      <c r="AP18" s="2" t="s">
        <v>1576</v>
      </c>
      <c r="AQ18" s="2" t="s">
        <v>1577</v>
      </c>
      <c r="AR18" s="2" t="s">
        <v>1578</v>
      </c>
      <c r="AS18" s="2" t="s">
        <v>1579</v>
      </c>
      <c r="AT18" s="2" t="s">
        <v>1580</v>
      </c>
      <c r="AU18" s="2" t="s">
        <v>1581</v>
      </c>
      <c r="AV18" s="2" t="s">
        <v>1582</v>
      </c>
      <c r="AW18" s="2" t="s">
        <v>1583</v>
      </c>
      <c r="AX18" s="2" t="s">
        <v>1584</v>
      </c>
      <c r="AY18" s="2" t="s">
        <v>1585</v>
      </c>
      <c r="AZ18" s="2" t="s">
        <v>1586</v>
      </c>
      <c r="BA18" s="2" t="s">
        <v>1587</v>
      </c>
      <c r="BB18" s="2" t="s">
        <v>1588</v>
      </c>
      <c r="BC18" s="2" t="s">
        <v>1589</v>
      </c>
      <c r="BD18" s="2" t="s">
        <v>1590</v>
      </c>
      <c r="BE18" s="2" t="s">
        <v>1591</v>
      </c>
      <c r="BF18" s="2" t="s">
        <v>1592</v>
      </c>
      <c r="BG18" s="2" t="s">
        <v>1593</v>
      </c>
      <c r="BH18" s="2" t="s">
        <v>1594</v>
      </c>
      <c r="BI18" s="2" t="s">
        <v>1595</v>
      </c>
      <c r="BJ18" s="2" t="s">
        <v>1596</v>
      </c>
      <c r="BK18" s="2" t="s">
        <v>1597</v>
      </c>
      <c r="BL18" s="2" t="s">
        <v>1598</v>
      </c>
      <c r="BM18" s="2" t="s">
        <v>1599</v>
      </c>
      <c r="BN18" s="2" t="s">
        <v>1600</v>
      </c>
      <c r="BO18" s="2" t="s">
        <v>1601</v>
      </c>
      <c r="BP18" s="2" t="s">
        <v>1602</v>
      </c>
      <c r="BQ18" s="2" t="s">
        <v>1603</v>
      </c>
      <c r="BR18" s="2" t="s">
        <v>1604</v>
      </c>
      <c r="BS18" s="2" t="s">
        <v>1605</v>
      </c>
      <c r="BT18" s="2" t="s">
        <v>1606</v>
      </c>
      <c r="BU18" s="2" t="s">
        <v>1607</v>
      </c>
      <c r="BV18" s="2" t="s">
        <v>1608</v>
      </c>
      <c r="BW18" s="2" t="s">
        <v>1609</v>
      </c>
      <c r="BX18" s="2" t="s">
        <v>1610</v>
      </c>
      <c r="BY18" s="2" t="s">
        <v>1611</v>
      </c>
      <c r="BZ18" s="2" t="s">
        <v>1612</v>
      </c>
      <c r="CA18" s="2" t="s">
        <v>1613</v>
      </c>
      <c r="CB18" s="2" t="s">
        <v>1614</v>
      </c>
      <c r="CC18" s="2" t="s">
        <v>1615</v>
      </c>
      <c r="CD18" s="2" t="s">
        <v>1616</v>
      </c>
      <c r="CE18" s="2" t="s">
        <v>1617</v>
      </c>
      <c r="CF18" s="2" t="s">
        <v>1618</v>
      </c>
      <c r="CG18" s="2" t="s">
        <v>1619</v>
      </c>
      <c r="CH18" s="2" t="s">
        <v>1620</v>
      </c>
      <c r="CI18" s="2" t="s">
        <v>1621</v>
      </c>
      <c r="CJ18" s="2" t="s">
        <v>1622</v>
      </c>
      <c r="CK18" s="2" t="s">
        <v>1623</v>
      </c>
      <c r="CL18" s="2" t="s">
        <v>1624</v>
      </c>
      <c r="CM18" s="2" t="s">
        <v>1625</v>
      </c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</row>
    <row r="19" ht="15.75" customHeight="1">
      <c r="A19" s="2">
        <v>17.0</v>
      </c>
      <c r="B19" s="2">
        <v>118.0</v>
      </c>
      <c r="C19" s="2" t="s">
        <v>1626</v>
      </c>
      <c r="D19" s="2" t="s">
        <v>1627</v>
      </c>
      <c r="E19" s="2" t="s">
        <v>1628</v>
      </c>
      <c r="F19" s="2" t="s">
        <v>1629</v>
      </c>
      <c r="G19" s="2" t="s">
        <v>1630</v>
      </c>
      <c r="H19" s="2" t="s">
        <v>1631</v>
      </c>
      <c r="I19" s="2" t="s">
        <v>1632</v>
      </c>
      <c r="J19" s="2" t="s">
        <v>1633</v>
      </c>
      <c r="K19" s="2" t="s">
        <v>1634</v>
      </c>
      <c r="L19" s="2" t="s">
        <v>1635</v>
      </c>
      <c r="M19" s="2" t="s">
        <v>1636</v>
      </c>
      <c r="N19" s="2" t="s">
        <v>1637</v>
      </c>
      <c r="O19" s="2" t="s">
        <v>1638</v>
      </c>
      <c r="P19" s="2" t="s">
        <v>1639</v>
      </c>
      <c r="Q19" s="2" t="s">
        <v>1640</v>
      </c>
      <c r="R19" s="2" t="s">
        <v>1641</v>
      </c>
      <c r="S19" s="2" t="s">
        <v>1642</v>
      </c>
      <c r="T19" s="2" t="s">
        <v>1643</v>
      </c>
      <c r="U19" s="2" t="s">
        <v>1644</v>
      </c>
      <c r="V19" s="2" t="s">
        <v>1645</v>
      </c>
      <c r="W19" s="2" t="s">
        <v>1646</v>
      </c>
      <c r="X19" s="2" t="s">
        <v>1647</v>
      </c>
      <c r="Y19" s="2" t="s">
        <v>1648</v>
      </c>
      <c r="Z19" s="2" t="s">
        <v>1649</v>
      </c>
      <c r="AA19" s="2" t="s">
        <v>1650</v>
      </c>
      <c r="AB19" s="2" t="s">
        <v>1651</v>
      </c>
      <c r="AC19" s="2" t="s">
        <v>1652</v>
      </c>
      <c r="AD19" s="2" t="s">
        <v>1653</v>
      </c>
      <c r="AE19" s="2" t="s">
        <v>1654</v>
      </c>
      <c r="AF19" s="2" t="s">
        <v>1655</v>
      </c>
      <c r="AG19" s="2" t="s">
        <v>1656</v>
      </c>
      <c r="AH19" s="2" t="s">
        <v>1657</v>
      </c>
      <c r="AI19" s="2" t="s">
        <v>1658</v>
      </c>
      <c r="AJ19" s="2" t="s">
        <v>1659</v>
      </c>
      <c r="AK19" s="2" t="s">
        <v>1660</v>
      </c>
      <c r="AL19" s="2" t="s">
        <v>1661</v>
      </c>
      <c r="AM19" s="2" t="s">
        <v>1662</v>
      </c>
      <c r="AN19" s="2" t="s">
        <v>1663</v>
      </c>
      <c r="AO19" s="2" t="s">
        <v>1664</v>
      </c>
      <c r="AP19" s="2" t="s">
        <v>1665</v>
      </c>
      <c r="AQ19" s="2" t="s">
        <v>1666</v>
      </c>
      <c r="AR19" s="2" t="s">
        <v>1667</v>
      </c>
      <c r="AS19" s="2" t="s">
        <v>1668</v>
      </c>
      <c r="AT19" s="2" t="s">
        <v>1669</v>
      </c>
      <c r="AU19" s="2" t="s">
        <v>1670</v>
      </c>
      <c r="AV19" s="2" t="s">
        <v>1671</v>
      </c>
      <c r="AW19" s="2" t="s">
        <v>1672</v>
      </c>
      <c r="AX19" s="2" t="s">
        <v>1673</v>
      </c>
      <c r="AY19" s="2" t="s">
        <v>1674</v>
      </c>
      <c r="AZ19" s="2" t="s">
        <v>1675</v>
      </c>
      <c r="BA19" s="2" t="s">
        <v>1676</v>
      </c>
      <c r="BB19" s="2" t="s">
        <v>1677</v>
      </c>
      <c r="BC19" s="2" t="s">
        <v>1678</v>
      </c>
      <c r="BD19" s="2" t="s">
        <v>1679</v>
      </c>
      <c r="BE19" s="2" t="s">
        <v>1680</v>
      </c>
      <c r="BF19" s="2" t="s">
        <v>1681</v>
      </c>
      <c r="BG19" s="2" t="s">
        <v>1682</v>
      </c>
      <c r="BH19" s="2" t="s">
        <v>1683</v>
      </c>
      <c r="BI19" s="2" t="s">
        <v>1684</v>
      </c>
      <c r="BJ19" s="2" t="s">
        <v>1685</v>
      </c>
      <c r="BK19" s="2" t="s">
        <v>1686</v>
      </c>
      <c r="BL19" s="2" t="s">
        <v>1687</v>
      </c>
      <c r="BM19" s="2" t="s">
        <v>1688</v>
      </c>
      <c r="BN19" s="2" t="s">
        <v>1689</v>
      </c>
      <c r="BO19" s="2" t="s">
        <v>1690</v>
      </c>
      <c r="BP19" s="2" t="s">
        <v>1691</v>
      </c>
      <c r="BQ19" s="2" t="s">
        <v>1692</v>
      </c>
      <c r="BR19" s="2" t="s">
        <v>1693</v>
      </c>
      <c r="BS19" s="2" t="s">
        <v>1694</v>
      </c>
      <c r="BT19" s="2" t="s">
        <v>1695</v>
      </c>
      <c r="BU19" s="2" t="s">
        <v>1696</v>
      </c>
      <c r="BV19" s="2" t="s">
        <v>1697</v>
      </c>
      <c r="BW19" s="2" t="s">
        <v>1698</v>
      </c>
      <c r="BX19" s="2" t="s">
        <v>1699</v>
      </c>
      <c r="BY19" s="2" t="s">
        <v>1700</v>
      </c>
      <c r="BZ19" s="2" t="s">
        <v>1701</v>
      </c>
      <c r="CA19" s="2" t="s">
        <v>1702</v>
      </c>
      <c r="CB19" s="2" t="s">
        <v>1703</v>
      </c>
      <c r="CC19" s="2" t="s">
        <v>1704</v>
      </c>
      <c r="CD19" s="2" t="s">
        <v>1705</v>
      </c>
      <c r="CE19" s="2" t="s">
        <v>1706</v>
      </c>
      <c r="CF19" s="2" t="s">
        <v>1707</v>
      </c>
      <c r="CG19" s="2" t="s">
        <v>1708</v>
      </c>
      <c r="CH19" s="2" t="s">
        <v>1709</v>
      </c>
      <c r="CI19" s="2" t="s">
        <v>1710</v>
      </c>
      <c r="CJ19" s="2" t="s">
        <v>1711</v>
      </c>
      <c r="CK19" s="2" t="s">
        <v>1712</v>
      </c>
      <c r="CL19" s="2" t="s">
        <v>1713</v>
      </c>
      <c r="CM19" s="2" t="s">
        <v>1714</v>
      </c>
      <c r="CN19" s="2" t="s">
        <v>1715</v>
      </c>
      <c r="CO19" s="2" t="s">
        <v>1716</v>
      </c>
      <c r="CP19" s="2" t="s">
        <v>1717</v>
      </c>
      <c r="CQ19" s="2" t="s">
        <v>1718</v>
      </c>
      <c r="CR19" s="2" t="s">
        <v>1719</v>
      </c>
      <c r="CS19" s="2" t="s">
        <v>1720</v>
      </c>
      <c r="CT19" s="2" t="s">
        <v>1721</v>
      </c>
      <c r="CU19" s="2" t="s">
        <v>1722</v>
      </c>
      <c r="CV19" s="2" t="s">
        <v>1723</v>
      </c>
      <c r="CW19" s="2" t="s">
        <v>1724</v>
      </c>
      <c r="CX19" s="2" t="s">
        <v>1725</v>
      </c>
      <c r="CY19" s="2" t="s">
        <v>1726</v>
      </c>
      <c r="CZ19" s="2" t="s">
        <v>1727</v>
      </c>
      <c r="DA19" s="2" t="s">
        <v>1728</v>
      </c>
      <c r="DB19" s="2" t="s">
        <v>1729</v>
      </c>
      <c r="DC19" s="2" t="s">
        <v>1730</v>
      </c>
      <c r="DD19" s="2" t="s">
        <v>1731</v>
      </c>
      <c r="DE19" s="2" t="s">
        <v>1732</v>
      </c>
      <c r="DF19" s="2" t="s">
        <v>1733</v>
      </c>
      <c r="DG19" s="2" t="s">
        <v>1734</v>
      </c>
      <c r="DH19" s="2" t="s">
        <v>1735</v>
      </c>
      <c r="DI19" s="2" t="s">
        <v>1736</v>
      </c>
      <c r="DJ19" s="2" t="s">
        <v>1737</v>
      </c>
      <c r="DK19" s="2" t="s">
        <v>1738</v>
      </c>
      <c r="DL19" s="2" t="s">
        <v>1739</v>
      </c>
      <c r="DM19" s="2" t="s">
        <v>1740</v>
      </c>
      <c r="DN19" s="2" t="s">
        <v>1741</v>
      </c>
      <c r="DO19" s="2" t="s">
        <v>1742</v>
      </c>
      <c r="DP19" s="2" t="s">
        <v>1743</v>
      </c>
      <c r="DQ19" s="2"/>
      <c r="DR19" s="2"/>
      <c r="DS19" s="2"/>
      <c r="DT19" s="2"/>
      <c r="DU19" s="2"/>
      <c r="DV19" s="2"/>
    </row>
    <row r="20" ht="15.75" customHeight="1">
      <c r="A20" s="2">
        <v>18.0</v>
      </c>
      <c r="B20" s="2">
        <v>108.0</v>
      </c>
      <c r="C20" s="2" t="s">
        <v>1744</v>
      </c>
      <c r="D20" s="2" t="s">
        <v>1745</v>
      </c>
      <c r="E20" s="2" t="s">
        <v>1746</v>
      </c>
      <c r="F20" s="2" t="s">
        <v>1747</v>
      </c>
      <c r="G20" s="2" t="s">
        <v>1748</v>
      </c>
      <c r="H20" s="2" t="s">
        <v>1749</v>
      </c>
      <c r="I20" s="2" t="s">
        <v>1750</v>
      </c>
      <c r="J20" s="2" t="s">
        <v>1751</v>
      </c>
      <c r="K20" s="2" t="s">
        <v>1752</v>
      </c>
      <c r="L20" s="2" t="s">
        <v>1753</v>
      </c>
      <c r="M20" s="2" t="s">
        <v>1754</v>
      </c>
      <c r="N20" s="2" t="s">
        <v>1755</v>
      </c>
      <c r="O20" s="2" t="s">
        <v>1756</v>
      </c>
      <c r="P20" s="2" t="s">
        <v>1757</v>
      </c>
      <c r="Q20" s="2" t="s">
        <v>1758</v>
      </c>
      <c r="R20" s="2" t="s">
        <v>1759</v>
      </c>
      <c r="S20" s="2" t="s">
        <v>1760</v>
      </c>
      <c r="T20" s="2" t="s">
        <v>1761</v>
      </c>
      <c r="U20" s="2" t="s">
        <v>1762</v>
      </c>
      <c r="V20" s="2" t="s">
        <v>1763</v>
      </c>
      <c r="W20" s="2" t="s">
        <v>1764</v>
      </c>
      <c r="X20" s="2" t="s">
        <v>1765</v>
      </c>
      <c r="Y20" s="2" t="s">
        <v>1766</v>
      </c>
      <c r="Z20" s="2" t="s">
        <v>1767</v>
      </c>
      <c r="AA20" s="2" t="s">
        <v>1768</v>
      </c>
      <c r="AB20" s="2" t="s">
        <v>1769</v>
      </c>
      <c r="AC20" s="2" t="s">
        <v>1770</v>
      </c>
      <c r="AD20" s="2" t="s">
        <v>1771</v>
      </c>
      <c r="AE20" s="2" t="s">
        <v>1772</v>
      </c>
      <c r="AF20" s="2" t="s">
        <v>1773</v>
      </c>
      <c r="AG20" s="2" t="s">
        <v>1774</v>
      </c>
      <c r="AH20" s="2" t="s">
        <v>1775</v>
      </c>
      <c r="AI20" s="2" t="s">
        <v>1776</v>
      </c>
      <c r="AJ20" s="2" t="s">
        <v>1777</v>
      </c>
      <c r="AK20" s="2" t="s">
        <v>1778</v>
      </c>
      <c r="AL20" s="2" t="s">
        <v>1779</v>
      </c>
      <c r="AM20" s="2" t="s">
        <v>1780</v>
      </c>
      <c r="AN20" s="2" t="s">
        <v>1781</v>
      </c>
      <c r="AO20" s="2" t="s">
        <v>1782</v>
      </c>
      <c r="AP20" s="2" t="s">
        <v>1783</v>
      </c>
      <c r="AQ20" s="2" t="s">
        <v>1784</v>
      </c>
      <c r="AR20" s="2" t="s">
        <v>1785</v>
      </c>
      <c r="AS20" s="2" t="s">
        <v>1786</v>
      </c>
      <c r="AT20" s="2" t="s">
        <v>1787</v>
      </c>
      <c r="AU20" s="2" t="s">
        <v>1788</v>
      </c>
      <c r="AV20" s="2" t="s">
        <v>1789</v>
      </c>
      <c r="AW20" s="2" t="s">
        <v>1790</v>
      </c>
      <c r="AX20" s="2" t="s">
        <v>1791</v>
      </c>
      <c r="AY20" s="2" t="s">
        <v>1792</v>
      </c>
      <c r="AZ20" s="2" t="s">
        <v>1793</v>
      </c>
      <c r="BA20" s="2" t="s">
        <v>1794</v>
      </c>
      <c r="BB20" s="2" t="s">
        <v>1795</v>
      </c>
      <c r="BC20" s="2" t="s">
        <v>1796</v>
      </c>
      <c r="BD20" s="2" t="s">
        <v>1797</v>
      </c>
      <c r="BE20" s="2" t="s">
        <v>1798</v>
      </c>
      <c r="BF20" s="2" t="s">
        <v>1799</v>
      </c>
      <c r="BG20" s="2" t="s">
        <v>1800</v>
      </c>
      <c r="BH20" s="2" t="s">
        <v>1801</v>
      </c>
      <c r="BI20" s="2" t="s">
        <v>1802</v>
      </c>
      <c r="BJ20" s="2" t="s">
        <v>1803</v>
      </c>
      <c r="BK20" s="2" t="s">
        <v>1804</v>
      </c>
      <c r="BL20" s="2" t="s">
        <v>1805</v>
      </c>
      <c r="BM20" s="2" t="s">
        <v>1806</v>
      </c>
      <c r="BN20" s="2" t="s">
        <v>1807</v>
      </c>
      <c r="BO20" s="2" t="s">
        <v>1808</v>
      </c>
      <c r="BP20" s="2" t="s">
        <v>1809</v>
      </c>
      <c r="BQ20" s="2" t="s">
        <v>1810</v>
      </c>
      <c r="BR20" s="2" t="s">
        <v>1811</v>
      </c>
      <c r="BS20" s="2" t="s">
        <v>1812</v>
      </c>
      <c r="BT20" s="2" t="s">
        <v>1813</v>
      </c>
      <c r="BU20" s="2" t="s">
        <v>1814</v>
      </c>
      <c r="BV20" s="2" t="s">
        <v>1815</v>
      </c>
      <c r="BW20" s="2" t="s">
        <v>1816</v>
      </c>
      <c r="BX20" s="2" t="s">
        <v>1817</v>
      </c>
      <c r="BY20" s="2" t="s">
        <v>1818</v>
      </c>
      <c r="BZ20" s="2" t="s">
        <v>1819</v>
      </c>
      <c r="CA20" s="2" t="s">
        <v>1820</v>
      </c>
      <c r="CB20" s="2" t="s">
        <v>1821</v>
      </c>
      <c r="CC20" s="2" t="s">
        <v>1822</v>
      </c>
      <c r="CD20" s="2" t="s">
        <v>1823</v>
      </c>
      <c r="CE20" s="2" t="s">
        <v>1824</v>
      </c>
      <c r="CF20" s="2" t="s">
        <v>1825</v>
      </c>
      <c r="CG20" s="2" t="s">
        <v>1826</v>
      </c>
      <c r="CH20" s="2" t="s">
        <v>1827</v>
      </c>
      <c r="CI20" s="2" t="s">
        <v>1828</v>
      </c>
      <c r="CJ20" s="2" t="s">
        <v>1829</v>
      </c>
      <c r="CK20" s="2" t="s">
        <v>1830</v>
      </c>
      <c r="CL20" s="2" t="s">
        <v>1831</v>
      </c>
      <c r="CM20" s="2" t="s">
        <v>1832</v>
      </c>
      <c r="CN20" s="2" t="s">
        <v>1833</v>
      </c>
      <c r="CO20" s="2" t="s">
        <v>1834</v>
      </c>
      <c r="CP20" s="2" t="s">
        <v>1835</v>
      </c>
      <c r="CQ20" s="2" t="s">
        <v>1836</v>
      </c>
      <c r="CR20" s="2" t="s">
        <v>1837</v>
      </c>
      <c r="CS20" s="2" t="s">
        <v>1838</v>
      </c>
      <c r="CT20" s="2" t="s">
        <v>1839</v>
      </c>
      <c r="CU20" s="2" t="s">
        <v>1840</v>
      </c>
      <c r="CV20" s="2" t="s">
        <v>1841</v>
      </c>
      <c r="CW20" s="2" t="s">
        <v>1842</v>
      </c>
      <c r="CX20" s="2" t="s">
        <v>1843</v>
      </c>
      <c r="CY20" s="2" t="s">
        <v>1844</v>
      </c>
      <c r="CZ20" s="2" t="s">
        <v>1845</v>
      </c>
      <c r="DA20" s="2" t="s">
        <v>1846</v>
      </c>
      <c r="DB20" s="2" t="s">
        <v>1847</v>
      </c>
      <c r="DC20" s="2" t="s">
        <v>1848</v>
      </c>
      <c r="DD20" s="2" t="s">
        <v>1849</v>
      </c>
      <c r="DE20" s="2" t="s">
        <v>1850</v>
      </c>
      <c r="DF20" s="2" t="s">
        <v>1851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</row>
    <row r="21" ht="15.75" customHeight="1">
      <c r="A21" s="2">
        <v>19.0</v>
      </c>
      <c r="B21" s="2">
        <v>99.0</v>
      </c>
      <c r="C21" s="2" t="s">
        <v>1852</v>
      </c>
      <c r="D21" s="2" t="s">
        <v>1853</v>
      </c>
      <c r="E21" s="2" t="s">
        <v>1854</v>
      </c>
      <c r="F21" s="2" t="s">
        <v>1855</v>
      </c>
      <c r="G21" s="2" t="s">
        <v>1856</v>
      </c>
      <c r="H21" s="2" t="s">
        <v>1857</v>
      </c>
      <c r="I21" s="2" t="s">
        <v>1858</v>
      </c>
      <c r="J21" s="2" t="s">
        <v>1859</v>
      </c>
      <c r="K21" s="2" t="s">
        <v>1860</v>
      </c>
      <c r="L21" s="2" t="s">
        <v>1861</v>
      </c>
      <c r="M21" s="2" t="s">
        <v>1862</v>
      </c>
      <c r="N21" s="2" t="s">
        <v>1863</v>
      </c>
      <c r="O21" s="2" t="s">
        <v>1864</v>
      </c>
      <c r="P21" s="2" t="s">
        <v>1865</v>
      </c>
      <c r="Q21" s="2" t="s">
        <v>1866</v>
      </c>
      <c r="R21" s="2" t="s">
        <v>1867</v>
      </c>
      <c r="S21" s="2" t="s">
        <v>1868</v>
      </c>
      <c r="T21" s="2" t="s">
        <v>1869</v>
      </c>
      <c r="U21" s="2" t="s">
        <v>1870</v>
      </c>
      <c r="V21" s="2" t="s">
        <v>1871</v>
      </c>
      <c r="W21" s="2" t="s">
        <v>1872</v>
      </c>
      <c r="X21" s="2" t="s">
        <v>1873</v>
      </c>
      <c r="Y21" s="2" t="s">
        <v>1874</v>
      </c>
      <c r="Z21" s="2" t="s">
        <v>1875</v>
      </c>
      <c r="AA21" s="2" t="s">
        <v>1876</v>
      </c>
      <c r="AB21" s="2" t="s">
        <v>1877</v>
      </c>
      <c r="AC21" s="2" t="s">
        <v>1878</v>
      </c>
      <c r="AD21" s="2" t="s">
        <v>1879</v>
      </c>
      <c r="AE21" s="2" t="s">
        <v>1880</v>
      </c>
      <c r="AF21" s="2" t="s">
        <v>1881</v>
      </c>
      <c r="AG21" s="2" t="s">
        <v>1882</v>
      </c>
      <c r="AH21" s="2" t="s">
        <v>1883</v>
      </c>
      <c r="AI21" s="2" t="s">
        <v>1884</v>
      </c>
      <c r="AJ21" s="2" t="s">
        <v>1885</v>
      </c>
      <c r="AK21" s="2" t="s">
        <v>1886</v>
      </c>
      <c r="AL21" s="2" t="s">
        <v>1887</v>
      </c>
      <c r="AM21" s="2" t="s">
        <v>1888</v>
      </c>
      <c r="AN21" s="2" t="s">
        <v>1889</v>
      </c>
      <c r="AO21" s="2" t="s">
        <v>1890</v>
      </c>
      <c r="AP21" s="2" t="s">
        <v>1891</v>
      </c>
      <c r="AQ21" s="2" t="s">
        <v>1892</v>
      </c>
      <c r="AR21" s="2" t="s">
        <v>1893</v>
      </c>
      <c r="AS21" s="2" t="s">
        <v>1894</v>
      </c>
      <c r="AT21" s="2" t="s">
        <v>1895</v>
      </c>
      <c r="AU21" s="2" t="s">
        <v>1896</v>
      </c>
      <c r="AV21" s="2" t="s">
        <v>1897</v>
      </c>
      <c r="AW21" s="2" t="s">
        <v>1898</v>
      </c>
      <c r="AX21" s="2" t="s">
        <v>1899</v>
      </c>
      <c r="AY21" s="2" t="s">
        <v>1900</v>
      </c>
      <c r="AZ21" s="2" t="s">
        <v>1901</v>
      </c>
      <c r="BA21" s="2" t="s">
        <v>1902</v>
      </c>
      <c r="BB21" s="2" t="s">
        <v>1903</v>
      </c>
      <c r="BC21" s="2" t="s">
        <v>1904</v>
      </c>
      <c r="BD21" s="2" t="s">
        <v>1905</v>
      </c>
      <c r="BE21" s="2" t="s">
        <v>1906</v>
      </c>
      <c r="BF21" s="2" t="s">
        <v>1907</v>
      </c>
      <c r="BG21" s="2" t="s">
        <v>1908</v>
      </c>
      <c r="BH21" s="2" t="s">
        <v>1909</v>
      </c>
      <c r="BI21" s="2" t="s">
        <v>1910</v>
      </c>
      <c r="BJ21" s="2" t="s">
        <v>1911</v>
      </c>
      <c r="BK21" s="2" t="s">
        <v>1912</v>
      </c>
      <c r="BL21" s="2" t="s">
        <v>1913</v>
      </c>
      <c r="BM21" s="2" t="s">
        <v>1914</v>
      </c>
      <c r="BN21" s="2" t="s">
        <v>1915</v>
      </c>
      <c r="BO21" s="2" t="s">
        <v>1916</v>
      </c>
      <c r="BP21" s="2" t="s">
        <v>1917</v>
      </c>
      <c r="BQ21" s="2" t="s">
        <v>1918</v>
      </c>
      <c r="BR21" s="2" t="s">
        <v>1919</v>
      </c>
      <c r="BS21" s="2" t="s">
        <v>1920</v>
      </c>
      <c r="BT21" s="2" t="s">
        <v>1921</v>
      </c>
      <c r="BU21" s="2" t="s">
        <v>1922</v>
      </c>
      <c r="BV21" s="2" t="s">
        <v>1923</v>
      </c>
      <c r="BW21" s="2" t="s">
        <v>1924</v>
      </c>
      <c r="BX21" s="2" t="s">
        <v>1925</v>
      </c>
      <c r="BY21" s="2" t="s">
        <v>1926</v>
      </c>
      <c r="BZ21" s="2" t="s">
        <v>1927</v>
      </c>
      <c r="CA21" s="2" t="s">
        <v>1928</v>
      </c>
      <c r="CB21" s="2" t="s">
        <v>1929</v>
      </c>
      <c r="CC21" s="2" t="s">
        <v>1930</v>
      </c>
      <c r="CD21" s="2" t="s">
        <v>1931</v>
      </c>
      <c r="CE21" s="2" t="s">
        <v>1932</v>
      </c>
      <c r="CF21" s="2" t="s">
        <v>1933</v>
      </c>
      <c r="CG21" s="2" t="s">
        <v>1934</v>
      </c>
      <c r="CH21" s="2" t="s">
        <v>1935</v>
      </c>
      <c r="CI21" s="2" t="s">
        <v>1936</v>
      </c>
      <c r="CJ21" s="2" t="s">
        <v>1937</v>
      </c>
      <c r="CK21" s="2" t="s">
        <v>1938</v>
      </c>
      <c r="CL21" s="2" t="s">
        <v>1939</v>
      </c>
      <c r="CM21" s="2" t="s">
        <v>1940</v>
      </c>
      <c r="CN21" s="2" t="s">
        <v>1941</v>
      </c>
      <c r="CO21" s="2" t="s">
        <v>1942</v>
      </c>
      <c r="CP21" s="2" t="s">
        <v>1943</v>
      </c>
      <c r="CQ21" s="2" t="s">
        <v>1944</v>
      </c>
      <c r="CR21" s="2" t="s">
        <v>1945</v>
      </c>
      <c r="CS21" s="2" t="s">
        <v>1946</v>
      </c>
      <c r="CT21" s="2" t="s">
        <v>1947</v>
      </c>
      <c r="CU21" s="2" t="s">
        <v>1948</v>
      </c>
      <c r="CV21" s="2" t="s">
        <v>1949</v>
      </c>
      <c r="CW21" s="2" t="s">
        <v>1950</v>
      </c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</row>
    <row r="22" ht="15.75" customHeight="1">
      <c r="A22" s="2">
        <v>20.0</v>
      </c>
      <c r="B22" s="2">
        <v>111.0</v>
      </c>
      <c r="C22" s="2" t="s">
        <v>1951</v>
      </c>
      <c r="D22" s="2" t="s">
        <v>1952</v>
      </c>
      <c r="E22" s="2" t="s">
        <v>1953</v>
      </c>
      <c r="F22" s="2" t="s">
        <v>1954</v>
      </c>
      <c r="G22" s="2" t="s">
        <v>1955</v>
      </c>
      <c r="H22" s="2" t="s">
        <v>1956</v>
      </c>
      <c r="I22" s="2" t="s">
        <v>1957</v>
      </c>
      <c r="J22" s="2" t="s">
        <v>1958</v>
      </c>
      <c r="K22" s="2" t="s">
        <v>1959</v>
      </c>
      <c r="L22" s="2" t="s">
        <v>1960</v>
      </c>
      <c r="M22" s="2" t="s">
        <v>1961</v>
      </c>
      <c r="N22" s="2" t="s">
        <v>1962</v>
      </c>
      <c r="O22" s="2" t="s">
        <v>1963</v>
      </c>
      <c r="P22" s="2" t="s">
        <v>1964</v>
      </c>
      <c r="Q22" s="2" t="s">
        <v>1965</v>
      </c>
      <c r="R22" s="2" t="s">
        <v>1966</v>
      </c>
      <c r="S22" s="2" t="s">
        <v>1967</v>
      </c>
      <c r="T22" s="2" t="s">
        <v>1968</v>
      </c>
      <c r="U22" s="2" t="s">
        <v>1969</v>
      </c>
      <c r="V22" s="2" t="s">
        <v>1970</v>
      </c>
      <c r="W22" s="2" t="s">
        <v>1971</v>
      </c>
      <c r="X22" s="2" t="s">
        <v>1972</v>
      </c>
      <c r="Y22" s="2" t="s">
        <v>1973</v>
      </c>
      <c r="Z22" s="2" t="s">
        <v>1974</v>
      </c>
      <c r="AA22" s="2" t="s">
        <v>1975</v>
      </c>
      <c r="AB22" s="2" t="s">
        <v>1976</v>
      </c>
      <c r="AC22" s="2" t="s">
        <v>1977</v>
      </c>
      <c r="AD22" s="2" t="s">
        <v>1978</v>
      </c>
      <c r="AE22" s="2" t="s">
        <v>1979</v>
      </c>
      <c r="AF22" s="2" t="s">
        <v>1980</v>
      </c>
      <c r="AG22" s="2" t="s">
        <v>1981</v>
      </c>
      <c r="AH22" s="2" t="s">
        <v>1982</v>
      </c>
      <c r="AI22" s="2" t="s">
        <v>1983</v>
      </c>
      <c r="AJ22" s="2" t="s">
        <v>1984</v>
      </c>
      <c r="AK22" s="2" t="s">
        <v>1985</v>
      </c>
      <c r="AL22" s="2" t="s">
        <v>1986</v>
      </c>
      <c r="AM22" s="2" t="s">
        <v>1987</v>
      </c>
      <c r="AN22" s="2" t="s">
        <v>1988</v>
      </c>
      <c r="AO22" s="2" t="s">
        <v>1989</v>
      </c>
      <c r="AP22" s="2" t="s">
        <v>1990</v>
      </c>
      <c r="AQ22" s="2" t="s">
        <v>1991</v>
      </c>
      <c r="AR22" s="2" t="s">
        <v>1992</v>
      </c>
      <c r="AS22" s="2" t="s">
        <v>1993</v>
      </c>
      <c r="AT22" s="2" t="s">
        <v>1994</v>
      </c>
      <c r="AU22" s="2" t="s">
        <v>1995</v>
      </c>
      <c r="AV22" s="2" t="s">
        <v>1996</v>
      </c>
      <c r="AW22" s="2" t="s">
        <v>1997</v>
      </c>
      <c r="AX22" s="2" t="s">
        <v>1998</v>
      </c>
      <c r="AY22" s="2" t="s">
        <v>1999</v>
      </c>
      <c r="AZ22" s="2" t="s">
        <v>2000</v>
      </c>
      <c r="BA22" s="2" t="s">
        <v>2001</v>
      </c>
      <c r="BB22" s="2" t="s">
        <v>2002</v>
      </c>
      <c r="BC22" s="2" t="s">
        <v>2003</v>
      </c>
      <c r="BD22" s="2" t="s">
        <v>2004</v>
      </c>
      <c r="BE22" s="2" t="s">
        <v>2005</v>
      </c>
      <c r="BF22" s="2" t="s">
        <v>2006</v>
      </c>
      <c r="BG22" s="2" t="s">
        <v>2007</v>
      </c>
      <c r="BH22" s="2" t="s">
        <v>2008</v>
      </c>
      <c r="BI22" s="2" t="s">
        <v>2009</v>
      </c>
      <c r="BJ22" s="2" t="s">
        <v>2010</v>
      </c>
      <c r="BK22" s="2" t="s">
        <v>2011</v>
      </c>
      <c r="BL22" s="2" t="s">
        <v>2012</v>
      </c>
      <c r="BM22" s="2" t="s">
        <v>2013</v>
      </c>
      <c r="BN22" s="2" t="s">
        <v>2014</v>
      </c>
      <c r="BO22" s="2" t="s">
        <v>2015</v>
      </c>
      <c r="BP22" s="2" t="s">
        <v>2016</v>
      </c>
      <c r="BQ22" s="2" t="s">
        <v>2017</v>
      </c>
      <c r="BR22" s="2" t="s">
        <v>2018</v>
      </c>
      <c r="BS22" s="2" t="s">
        <v>2019</v>
      </c>
      <c r="BT22" s="2" t="s">
        <v>2020</v>
      </c>
      <c r="BU22" s="2" t="s">
        <v>2021</v>
      </c>
      <c r="BV22" s="2" t="s">
        <v>2022</v>
      </c>
      <c r="BW22" s="2" t="s">
        <v>2023</v>
      </c>
      <c r="BX22" s="2" t="s">
        <v>2024</v>
      </c>
      <c r="BY22" s="2" t="s">
        <v>2025</v>
      </c>
      <c r="BZ22" s="2" t="s">
        <v>2026</v>
      </c>
      <c r="CA22" s="2" t="s">
        <v>2027</v>
      </c>
      <c r="CB22" s="2" t="s">
        <v>2028</v>
      </c>
      <c r="CC22" s="2" t="s">
        <v>2029</v>
      </c>
      <c r="CD22" s="2" t="s">
        <v>2030</v>
      </c>
      <c r="CE22" s="2" t="s">
        <v>2031</v>
      </c>
      <c r="CF22" s="2" t="s">
        <v>2032</v>
      </c>
      <c r="CG22" s="2" t="s">
        <v>2033</v>
      </c>
      <c r="CH22" s="2" t="s">
        <v>2034</v>
      </c>
      <c r="CI22" s="2" t="s">
        <v>2035</v>
      </c>
      <c r="CJ22" s="2" t="s">
        <v>2036</v>
      </c>
      <c r="CK22" s="2" t="s">
        <v>2037</v>
      </c>
      <c r="CL22" s="2" t="s">
        <v>2038</v>
      </c>
      <c r="CM22" s="2" t="s">
        <v>2039</v>
      </c>
      <c r="CN22" s="2" t="s">
        <v>2040</v>
      </c>
      <c r="CO22" s="2" t="s">
        <v>2041</v>
      </c>
      <c r="CP22" s="2" t="s">
        <v>2042</v>
      </c>
      <c r="CQ22" s="2" t="s">
        <v>2043</v>
      </c>
      <c r="CR22" s="2" t="s">
        <v>2044</v>
      </c>
      <c r="CS22" s="2" t="s">
        <v>2045</v>
      </c>
      <c r="CT22" s="2" t="s">
        <v>2046</v>
      </c>
      <c r="CU22" s="2" t="s">
        <v>2047</v>
      </c>
      <c r="CV22" s="2" t="s">
        <v>2048</v>
      </c>
      <c r="CW22" s="2" t="s">
        <v>2049</v>
      </c>
      <c r="CX22" s="2" t="s">
        <v>2050</v>
      </c>
      <c r="CY22" s="2" t="s">
        <v>2051</v>
      </c>
      <c r="CZ22" s="2" t="s">
        <v>2052</v>
      </c>
      <c r="DA22" s="2" t="s">
        <v>2053</v>
      </c>
      <c r="DB22" s="2" t="s">
        <v>2054</v>
      </c>
      <c r="DC22" s="2" t="s">
        <v>2055</v>
      </c>
      <c r="DD22" s="2" t="s">
        <v>2056</v>
      </c>
      <c r="DE22" s="2" t="s">
        <v>2057</v>
      </c>
      <c r="DF22" s="2" t="s">
        <v>2058</v>
      </c>
      <c r="DG22" s="2" t="s">
        <v>2059</v>
      </c>
      <c r="DH22" s="2" t="s">
        <v>2060</v>
      </c>
      <c r="DI22" s="2" t="s">
        <v>2061</v>
      </c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</row>
    <row r="23" ht="15.75" customHeight="1">
      <c r="A23" s="3" t="s">
        <v>2062</v>
      </c>
      <c r="B23" s="3">
        <f>SUM(B3:B22)</f>
        <v>2047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ht="15.75" customHeight="1">
      <c r="A24" s="3" t="s">
        <v>2063</v>
      </c>
      <c r="B24" s="4">
        <f>B23/14061*100</f>
        <v>14.5579973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</row>
  </sheetData>
  <mergeCells count="1">
    <mergeCell ref="B1:U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6" width="12.63"/>
    <col customWidth="1" min="26" max="29" width="12.63"/>
  </cols>
  <sheetData>
    <row r="1" ht="15.75" customHeight="1">
      <c r="A1" s="12" t="s">
        <v>2064</v>
      </c>
    </row>
    <row r="2" ht="15.0" customHeight="1">
      <c r="B2" s="13">
        <v>1.0</v>
      </c>
      <c r="C2" s="13">
        <v>2.0</v>
      </c>
      <c r="D2" s="13">
        <v>3.0</v>
      </c>
      <c r="E2" s="13">
        <v>4.0</v>
      </c>
      <c r="F2" s="13">
        <v>5.0</v>
      </c>
      <c r="G2" s="13">
        <v>6.0</v>
      </c>
      <c r="H2" s="13">
        <v>7.0</v>
      </c>
      <c r="I2" s="13">
        <v>8.0</v>
      </c>
      <c r="J2" s="13">
        <v>9.0</v>
      </c>
      <c r="K2" s="13">
        <v>10.0</v>
      </c>
      <c r="L2" s="13">
        <v>11.0</v>
      </c>
      <c r="M2" s="13">
        <v>12.0</v>
      </c>
      <c r="N2" s="13">
        <v>13.0</v>
      </c>
      <c r="O2" s="13">
        <v>14.0</v>
      </c>
      <c r="P2" s="13">
        <v>15.0</v>
      </c>
      <c r="Q2" s="13">
        <v>16.0</v>
      </c>
      <c r="R2" s="13">
        <v>17.0</v>
      </c>
      <c r="S2" s="13">
        <v>18.0</v>
      </c>
      <c r="T2" s="13">
        <v>19.0</v>
      </c>
      <c r="U2" s="13">
        <v>20.0</v>
      </c>
      <c r="V2" s="13">
        <v>21.0</v>
      </c>
      <c r="W2" s="13">
        <v>22.0</v>
      </c>
      <c r="X2" s="13">
        <v>23.0</v>
      </c>
      <c r="Y2" s="13">
        <v>24.0</v>
      </c>
      <c r="Z2" s="11" t="s">
        <v>7</v>
      </c>
      <c r="AA2" s="14" t="s">
        <v>8</v>
      </c>
      <c r="AC2" s="11" t="s">
        <v>2065</v>
      </c>
      <c r="AD2" s="11" t="s">
        <v>13</v>
      </c>
      <c r="AE2" s="11" t="s">
        <v>2066</v>
      </c>
      <c r="AF2" s="11" t="s">
        <v>2067</v>
      </c>
    </row>
    <row r="3" ht="15.0" customHeight="1">
      <c r="A3" s="15" t="s">
        <v>2068</v>
      </c>
      <c r="B3" s="13">
        <f>SUM('1 OrigSched'!B3:B22)</f>
        <v>6093162.29</v>
      </c>
      <c r="C3" s="13">
        <f>SUM('1 OrigSched'!C3:C22)</f>
        <v>5431171.94</v>
      </c>
      <c r="D3" s="13">
        <f>SUM('1 OrigSched'!D3:D22)</f>
        <v>6297997.88</v>
      </c>
      <c r="E3" s="13">
        <f>SUM('1 OrigSched'!E3:E22)</f>
        <v>6324845.01</v>
      </c>
      <c r="F3" s="13">
        <f>SUM('1 OrigSched'!F3:F22)</f>
        <v>6490691.21</v>
      </c>
      <c r="G3" s="13">
        <f>SUM('1 OrigSched'!G3:G22)</f>
        <v>6327854.19</v>
      </c>
      <c r="H3" s="13">
        <f>SUM('1 OrigSched'!H3:H22)</f>
        <v>7238688</v>
      </c>
      <c r="I3" s="13">
        <f>SUM('1 OrigSched'!I3:I22)</f>
        <v>6881825.94</v>
      </c>
      <c r="J3" s="13">
        <f>SUM('1 OrigSched'!J3:J22)</f>
        <v>6000088.77</v>
      </c>
      <c r="K3" s="13">
        <f>SUM('1 OrigSched'!K3:K22)</f>
        <v>6219806.35</v>
      </c>
      <c r="L3" s="13">
        <f>SUM('1 OrigSched'!L3:L22)</f>
        <v>6078233.58</v>
      </c>
      <c r="M3" s="13">
        <f>SUM('1 OrigSched'!M3:M22)</f>
        <v>5854984.39</v>
      </c>
      <c r="N3" s="13">
        <f>SUM('1 OrigSched'!N3:N22)</f>
        <v>5878016.09</v>
      </c>
      <c r="O3" s="13">
        <f>SUM('1 OrigSched'!O3:O22)</f>
        <v>6800809.41</v>
      </c>
      <c r="P3" s="13">
        <f>SUM('1 OrigSched'!P3:P22)</f>
        <v>7479114.41</v>
      </c>
      <c r="Q3" s="13">
        <f>SUM('1 OrigSched'!Q3:Q22)</f>
        <v>6533148.5</v>
      </c>
      <c r="R3" s="13">
        <f>SUM('1 OrigSched'!R3:R22)</f>
        <v>6429302.28</v>
      </c>
      <c r="S3" s="13">
        <f>SUM('1 OrigSched'!S3:S22)</f>
        <v>6296554.7</v>
      </c>
      <c r="T3" s="13">
        <f>SUM('1 OrigSched'!T3:T22)</f>
        <v>6441136.14</v>
      </c>
      <c r="U3" s="13">
        <f>SUM('1 OrigSched'!U3:U22)</f>
        <v>6147975.7</v>
      </c>
      <c r="V3" s="13">
        <f>SUM('1 OrigSched'!V3:V22)</f>
        <v>7272880.64</v>
      </c>
      <c r="W3" s="13">
        <f>SUM('1 OrigSched'!W3:W22)</f>
        <v>6490473.42</v>
      </c>
      <c r="X3" s="13">
        <f>SUM('1 OrigSched'!X3:X22)</f>
        <v>5807223.14</v>
      </c>
      <c r="Y3" s="13">
        <f>SUM('1 OrigSched'!Y3:Y22)</f>
        <v>5296322.1</v>
      </c>
      <c r="Z3" s="11">
        <f>SUM('1 OrigSched'!Z3:Z22)</f>
        <v>866349.8019</v>
      </c>
      <c r="AA3" s="11">
        <f>SUM('1 OrigSched'!AA3:AA22)</f>
        <v>0</v>
      </c>
      <c r="AB3" s="11"/>
      <c r="AC3" s="11">
        <f t="shared" ref="AC3:AC25" si="1">Z3/14000</f>
        <v>61.88212871</v>
      </c>
      <c r="AD3" s="13">
        <f t="shared" ref="AD3:AD25" si="2">MAX(B3:Y3)/AVERAGE(B3:Y3)</f>
        <v>1.180040922</v>
      </c>
      <c r="AE3" s="13">
        <f t="shared" ref="AE3:AE25" si="3">MAX(B3:Y3)</f>
        <v>7479114.41</v>
      </c>
      <c r="AF3" s="13">
        <f t="shared" ref="AF3:AF25" si="4">AE3/1000000</f>
        <v>7.47911441</v>
      </c>
    </row>
    <row r="4" ht="15.0" customHeight="1">
      <c r="A4" s="15" t="s">
        <v>2069</v>
      </c>
      <c r="B4" s="13">
        <f>SUM('2 OrigSchedwithEV'!B3:B22)</f>
        <v>6093162.29</v>
      </c>
      <c r="C4" s="13">
        <f>SUM('2 OrigSchedwithEV'!C3:C22)</f>
        <v>5431171.94</v>
      </c>
      <c r="D4" s="13">
        <f>SUM('2 OrigSchedwithEV'!D3:D22)</f>
        <v>6297997.88</v>
      </c>
      <c r="E4" s="13">
        <f>SUM('2 OrigSchedwithEV'!E3:E22)</f>
        <v>6324845.01</v>
      </c>
      <c r="F4" s="13">
        <f>SUM('2 OrigSchedwithEV'!F3:F22)</f>
        <v>6490691.21</v>
      </c>
      <c r="G4" s="13">
        <f>SUM('2 OrigSchedwithEV'!G3:G22)</f>
        <v>6327854.19</v>
      </c>
      <c r="H4" s="13">
        <f>SUM('2 OrigSchedwithEV'!H3:H22)</f>
        <v>7238688</v>
      </c>
      <c r="I4" s="13">
        <f>SUM('2 OrigSchedwithEV'!I3:I22)</f>
        <v>6881825.94</v>
      </c>
      <c r="J4" s="13">
        <f>SUM('2 OrigSchedwithEV'!J3:J22)</f>
        <v>6000088.77</v>
      </c>
      <c r="K4" s="13">
        <f>SUM('2 OrigSchedwithEV'!K3:K22)</f>
        <v>6219806.35</v>
      </c>
      <c r="L4" s="13">
        <f>SUM('2 OrigSchedwithEV'!L3:L22)</f>
        <v>6078233.58</v>
      </c>
      <c r="M4" s="13">
        <f>SUM('2 OrigSchedwithEV'!M3:M22)</f>
        <v>5854984.39</v>
      </c>
      <c r="N4" s="13">
        <f>SUM('2 OrigSchedwithEV'!N3:N22)</f>
        <v>5878016.09</v>
      </c>
      <c r="O4" s="13">
        <f>SUM('2 OrigSchedwithEV'!O3:O22)</f>
        <v>6800809.41</v>
      </c>
      <c r="P4" s="13">
        <f>SUM('2 OrigSchedwithEV'!P3:P22)</f>
        <v>23814384.41</v>
      </c>
      <c r="Q4" s="13">
        <f>SUM('2 OrigSchedwithEV'!Q3:Q22)</f>
        <v>11142708.5</v>
      </c>
      <c r="R4" s="13">
        <f>SUM('2 OrigSchedwithEV'!R3:R22)</f>
        <v>7186262.28</v>
      </c>
      <c r="S4" s="13">
        <f>SUM('2 OrigSchedwithEV'!S3:S22)</f>
        <v>6296554.7</v>
      </c>
      <c r="T4" s="13">
        <f>SUM('2 OrigSchedwithEV'!T3:T22)</f>
        <v>6441136.14</v>
      </c>
      <c r="U4" s="13">
        <f>SUM('2 OrigSchedwithEV'!U3:U22)</f>
        <v>6147975.7</v>
      </c>
      <c r="V4" s="13">
        <f>SUM('2 OrigSchedwithEV'!V3:V22)</f>
        <v>7272880.64</v>
      </c>
      <c r="W4" s="13">
        <f>SUM('2 OrigSchedwithEV'!W3:W22)</f>
        <v>6490473.42</v>
      </c>
      <c r="X4" s="13">
        <f>SUM('2 OrigSchedwithEV'!X3:X22)</f>
        <v>5807223.14</v>
      </c>
      <c r="Y4" s="13">
        <f>SUM('2 OrigSchedwithEV'!Y3:Y22)</f>
        <v>5296322.1</v>
      </c>
      <c r="Z4" s="11">
        <f>SUM('2 OrigSchedwithEV'!Z3:Z22)</f>
        <v>1028679.191</v>
      </c>
      <c r="AA4" s="11">
        <f>SUM('2 OrigSchedwithEV'!AA3:AA22)</f>
        <v>0</v>
      </c>
      <c r="AB4" s="11"/>
      <c r="AC4" s="11">
        <f t="shared" si="1"/>
        <v>73.47708508</v>
      </c>
      <c r="AD4" s="13">
        <f t="shared" si="2"/>
        <v>3.288255894</v>
      </c>
      <c r="AE4" s="13">
        <f t="shared" si="3"/>
        <v>23814384.41</v>
      </c>
      <c r="AF4" s="13">
        <f t="shared" si="4"/>
        <v>23.81438441</v>
      </c>
    </row>
    <row r="5" ht="15.75" customHeight="1">
      <c r="A5" s="15">
        <v>0.0</v>
      </c>
      <c r="B5" s="13">
        <f>SUM('3 OrigSchedwithEVPVESS'!B3:B22)</f>
        <v>3779854.79</v>
      </c>
      <c r="C5" s="13">
        <f>SUM('3 OrigSchedwithEVPVESS'!C3:C22)</f>
        <v>3300549.64</v>
      </c>
      <c r="D5" s="13">
        <f>SUM('3 OrigSchedwithEVPVESS'!D3:D22)</f>
        <v>3979161.09</v>
      </c>
      <c r="E5" s="13">
        <f>SUM('3 OrigSchedwithEVPVESS'!E3:E22)</f>
        <v>3956663.006</v>
      </c>
      <c r="F5" s="13">
        <f>SUM('3 OrigSchedwithEVPVESS'!F3:F22)</f>
        <v>4290092.892</v>
      </c>
      <c r="G5" s="13">
        <f>SUM('3 OrigSchedwithEVPVESS'!G3:G22)</f>
        <v>4555721.528</v>
      </c>
      <c r="H5" s="13">
        <f>SUM('3 OrigSchedwithEVPVESS'!H3:H22)</f>
        <v>2016323.05</v>
      </c>
      <c r="I5" s="13">
        <f>SUM('3 OrigSchedwithEVPVESS'!I3:I22)</f>
        <v>1885443.222</v>
      </c>
      <c r="J5" s="13">
        <f>SUM('3 OrigSchedwithEVPVESS'!J3:J22)</f>
        <v>1542602.612</v>
      </c>
      <c r="K5" s="13">
        <f>SUM('3 OrigSchedwithEVPVESS'!K3:K22)</f>
        <v>1582678.362</v>
      </c>
      <c r="L5" s="13">
        <f>SUM('3 OrigSchedwithEVPVESS'!L3:L22)</f>
        <v>1592055.24</v>
      </c>
      <c r="M5" s="13">
        <f>SUM('3 OrigSchedwithEVPVESS'!M3:M22)</f>
        <v>3384074.446</v>
      </c>
      <c r="N5" s="13">
        <f>SUM('3 OrigSchedwithEVPVESS'!N3:N22)</f>
        <v>3851978.594</v>
      </c>
      <c r="O5" s="13">
        <f>SUM('3 OrigSchedwithEVPVESS'!O3:O22)</f>
        <v>4909624.096</v>
      </c>
      <c r="P5" s="13">
        <f>SUM('3 OrigSchedwithEVPVESS'!P3:P22)</f>
        <v>21472362.39</v>
      </c>
      <c r="Q5" s="13">
        <f>SUM('3 OrigSchedwithEVPVESS'!Q3:Q22)</f>
        <v>9573839.182</v>
      </c>
      <c r="R5" s="13">
        <f>SUM('3 OrigSchedwithEVPVESS'!R3:R22)</f>
        <v>6108317.866</v>
      </c>
      <c r="S5" s="13">
        <f>SUM('3 OrigSchedwithEVPVESS'!S3:S22)</f>
        <v>5572152.042</v>
      </c>
      <c r="T5" s="13">
        <f>SUM('3 OrigSchedwithEVPVESS'!T3:T22)</f>
        <v>5906809.152</v>
      </c>
      <c r="U5" s="13">
        <f>SUM('3 OrigSchedwithEVPVESS'!U3:U22)</f>
        <v>5777798.132</v>
      </c>
      <c r="V5" s="13">
        <f>SUM('3 OrigSchedwithEVPVESS'!V3:V22)</f>
        <v>6930201.476</v>
      </c>
      <c r="W5" s="13">
        <f>SUM('3 OrigSchedwithEVPVESS'!W3:W22)</f>
        <v>6290029.272</v>
      </c>
      <c r="X5" s="13">
        <f>SUM('3 OrigSchedwithEVPVESS'!X3:X22)</f>
        <v>5702483.89</v>
      </c>
      <c r="Y5" s="13">
        <f>SUM('3 OrigSchedwithEVPVESS'!Y3:Y22)</f>
        <v>5250077.352</v>
      </c>
      <c r="Z5" s="11">
        <f>SUM('3 OrigSchedwithEVPVESS'!Z3:Z22)</f>
        <v>696172.9674</v>
      </c>
      <c r="AA5" s="11">
        <f>SUM('3 OrigSchedwithEVPVESS'!AA3:AA22)</f>
        <v>2000</v>
      </c>
      <c r="AB5" s="11">
        <f t="shared" ref="AB5:AB25" si="5">AA5/20</f>
        <v>100</v>
      </c>
      <c r="AC5" s="11">
        <f t="shared" si="1"/>
        <v>49.72664053</v>
      </c>
      <c r="AD5" s="13">
        <f t="shared" si="2"/>
        <v>4.182557918</v>
      </c>
      <c r="AE5" s="13">
        <f t="shared" si="3"/>
        <v>21472362.39</v>
      </c>
      <c r="AF5" s="13">
        <f t="shared" si="4"/>
        <v>21.47236239</v>
      </c>
    </row>
    <row r="6" ht="15.75" customHeight="1">
      <c r="A6" s="15">
        <v>5.0</v>
      </c>
      <c r="B6" s="13">
        <f>SUM('3 OrigSchedwithEVPVESS'!B3:B21)+SUM('4 BPSOSched with EV, PV, ESS'!B68)</f>
        <v>3824790.75</v>
      </c>
      <c r="C6" s="13">
        <f>SUM('3 OrigSchedwithEVPVESS'!C3:C21)+SUM('4 BPSOSched with EV, PV, ESS'!C68)</f>
        <v>3377406.853</v>
      </c>
      <c r="D6" s="13">
        <f>SUM('3 OrigSchedwithEVPVESS'!D3:D21)+SUM('4 BPSOSched with EV, PV, ESS'!D68)</f>
        <v>3970600.19</v>
      </c>
      <c r="E6" s="13">
        <f>SUM('3 OrigSchedwithEVPVESS'!E3:E21)+SUM('4 BPSOSched with EV, PV, ESS'!E68)</f>
        <v>3963521.658</v>
      </c>
      <c r="F6" s="13">
        <f>SUM('3 OrigSchedwithEVPVESS'!F3:F21)+SUM('4 BPSOSched with EV, PV, ESS'!F68)</f>
        <v>4284775.959</v>
      </c>
      <c r="G6" s="13">
        <f>SUM('3 OrigSchedwithEVPVESS'!G3:G21)+SUM('4 BPSOSched with EV, PV, ESS'!G68)</f>
        <v>4558658.854</v>
      </c>
      <c r="H6" s="13">
        <f>SUM('3 OrigSchedwithEVPVESS'!H3:H21)+SUM('4 BPSOSched with EV, PV, ESS'!H68)</f>
        <v>2008633.085</v>
      </c>
      <c r="I6" s="13">
        <f>SUM('3 OrigSchedwithEVPVESS'!I3:I21)+SUM('4 BPSOSched with EV, PV, ESS'!I68)</f>
        <v>1874009.62</v>
      </c>
      <c r="J6" s="13">
        <f>SUM('3 OrigSchedwithEVPVESS'!J3:J21)+SUM('4 BPSOSched with EV, PV, ESS'!J68)</f>
        <v>1555804.366</v>
      </c>
      <c r="K6" s="13">
        <f>SUM('3 OrigSchedwithEVPVESS'!K3:K21)+SUM('4 BPSOSched with EV, PV, ESS'!K68)</f>
        <v>1584515.965</v>
      </c>
      <c r="L6" s="13">
        <f>SUM('3 OrigSchedwithEVPVESS'!L3:L21)+SUM('4 BPSOSched with EV, PV, ESS'!L68)</f>
        <v>1593473.964</v>
      </c>
      <c r="M6" s="13">
        <f>SUM('3 OrigSchedwithEVPVESS'!M3:M21)+SUM('4 BPSOSched with EV, PV, ESS'!M68)</f>
        <v>3394796.138</v>
      </c>
      <c r="N6" s="13">
        <f>SUM('3 OrigSchedwithEVPVESS'!N3:N21)+SUM('4 BPSOSched with EV, PV, ESS'!N68)</f>
        <v>3857927.652</v>
      </c>
      <c r="O6" s="13">
        <f>SUM('3 OrigSchedwithEVPVESS'!O3:O21)+SUM('4 BPSOSched with EV, PV, ESS'!O68)</f>
        <v>4885523.684</v>
      </c>
      <c r="P6" s="13">
        <f>SUM('3 OrigSchedwithEVPVESS'!P3:P21)+SUM('4 BPSOSched with EV, PV, ESS'!P68)</f>
        <v>20669916.24</v>
      </c>
      <c r="Q6" s="13">
        <f>SUM('3 OrigSchedwithEVPVESS'!Q3:Q21)+SUM('4 BPSOSched with EV, PV, ESS'!Q68)</f>
        <v>9443564.396</v>
      </c>
      <c r="R6" s="13">
        <f>SUM('3 OrigSchedwithEVPVESS'!R3:R21)+SUM('4 BPSOSched with EV, PV, ESS'!R68)</f>
        <v>6155610.249</v>
      </c>
      <c r="S6" s="13">
        <f>SUM('3 OrigSchedwithEVPVESS'!S3:S21)+SUM('4 BPSOSched with EV, PV, ESS'!S68)</f>
        <v>5674139.394</v>
      </c>
      <c r="T6" s="13">
        <f>SUM('3 OrigSchedwithEVPVESS'!T3:T21)+SUM('4 BPSOSched with EV, PV, ESS'!T68)</f>
        <v>6006123.264</v>
      </c>
      <c r="U6" s="13">
        <f>SUM('3 OrigSchedwithEVPVESS'!U3:U21)+SUM('4 BPSOSched with EV, PV, ESS'!U68)</f>
        <v>5891277.038</v>
      </c>
      <c r="V6" s="13">
        <f>SUM('3 OrigSchedwithEVPVESS'!V3:V21)+SUM('4 BPSOSched with EV, PV, ESS'!V68)</f>
        <v>7000741.446</v>
      </c>
      <c r="W6" s="13">
        <f>SUM('3 OrigSchedwithEVPVESS'!W3:W21)+SUM('4 BPSOSched with EV, PV, ESS'!W68)</f>
        <v>6395773.858</v>
      </c>
      <c r="X6" s="13">
        <f>SUM('3 OrigSchedwithEVPVESS'!X3:X21)+SUM('4 BPSOSched with EV, PV, ESS'!X68)</f>
        <v>5827442.468</v>
      </c>
      <c r="Y6" s="13">
        <f>SUM('3 OrigSchedwithEVPVESS'!Y3:Y21)+SUM('4 BPSOSched with EV, PV, ESS'!Y68)</f>
        <v>5397141.105</v>
      </c>
      <c r="Z6" s="11">
        <f>SUM('3 OrigSchedwithEVPVESS'!Z3:Z21)+SUM('4 BPSOSched with EV, PV, ESS'!Z68)</f>
        <v>691204.9078</v>
      </c>
      <c r="AA6" s="11">
        <f>SUM('3 OrigSchedwithEVPVESS'!AA3:AA21)+SUM('4 BPSOSched with EV, PV, ESS'!AA68)</f>
        <v>1991.97047</v>
      </c>
      <c r="AB6" s="11">
        <f t="shared" si="5"/>
        <v>99.59852352</v>
      </c>
      <c r="AC6" s="11">
        <f t="shared" si="1"/>
        <v>49.37177913</v>
      </c>
      <c r="AD6" s="13">
        <f t="shared" si="2"/>
        <v>4.0267323</v>
      </c>
      <c r="AE6" s="13">
        <f t="shared" si="3"/>
        <v>20669916.24</v>
      </c>
      <c r="AF6" s="13">
        <f t="shared" si="4"/>
        <v>20.66991624</v>
      </c>
    </row>
    <row r="7" ht="15.75" customHeight="1">
      <c r="A7" s="15">
        <v>10.0</v>
      </c>
      <c r="B7" s="13">
        <f>SUM('3 OrigSchedwithEVPVESS'!B3:B20)+SUM('4 BPSOSched with EV, PV, ESS'!B67:B68)</f>
        <v>3870432.355</v>
      </c>
      <c r="C7" s="13">
        <f>SUM('3 OrigSchedwithEVPVESS'!C3:C20)+SUM('4 BPSOSched with EV, PV, ESS'!C67:C68)</f>
        <v>3443479.978</v>
      </c>
      <c r="D7" s="13">
        <f>SUM('3 OrigSchedwithEVPVESS'!D3:D20)+SUM('4 BPSOSched with EV, PV, ESS'!D67:D68)</f>
        <v>3961577.76</v>
      </c>
      <c r="E7" s="13">
        <f>SUM('3 OrigSchedwithEVPVESS'!E3:E20)+SUM('4 BPSOSched with EV, PV, ESS'!E67:E68)</f>
        <v>3968281.504</v>
      </c>
      <c r="F7" s="13">
        <f>SUM('3 OrigSchedwithEVPVESS'!F3:F20)+SUM('4 BPSOSched with EV, PV, ESS'!F67:F68)</f>
        <v>4266785.485</v>
      </c>
      <c r="G7" s="13">
        <f>SUM('3 OrigSchedwithEVPVESS'!G3:G20)+SUM('4 BPSOSched with EV, PV, ESS'!G67:G68)</f>
        <v>4564435.022</v>
      </c>
      <c r="H7" s="13">
        <f>SUM('3 OrigSchedwithEVPVESS'!H3:H20)+SUM('4 BPSOSched with EV, PV, ESS'!H67:H68)</f>
        <v>2003059.383</v>
      </c>
      <c r="I7" s="13">
        <f>SUM('3 OrigSchedwithEVPVESS'!I3:I20)+SUM('4 BPSOSched with EV, PV, ESS'!I67:I68)</f>
        <v>1867975.441</v>
      </c>
      <c r="J7" s="13">
        <f>SUM('3 OrigSchedwithEVPVESS'!J3:J20)+SUM('4 BPSOSched with EV, PV, ESS'!J67:J68)</f>
        <v>1559957.956</v>
      </c>
      <c r="K7" s="13">
        <f>SUM('3 OrigSchedwithEVPVESS'!K3:K20)+SUM('4 BPSOSched with EV, PV, ESS'!K67:K68)</f>
        <v>1588759.816</v>
      </c>
      <c r="L7" s="13">
        <f>SUM('3 OrigSchedwithEVPVESS'!L3:L20)+SUM('4 BPSOSched with EV, PV, ESS'!L67:L68)</f>
        <v>1596976.675</v>
      </c>
      <c r="M7" s="13">
        <f>SUM('3 OrigSchedwithEVPVESS'!M3:M20)+SUM('4 BPSOSched with EV, PV, ESS'!M67:M68)</f>
        <v>3405340.722</v>
      </c>
      <c r="N7" s="13">
        <f>SUM('3 OrigSchedwithEVPVESS'!N3:N20)+SUM('4 BPSOSched with EV, PV, ESS'!N67:N68)</f>
        <v>3867003.73</v>
      </c>
      <c r="O7" s="13">
        <f>SUM('3 OrigSchedwithEVPVESS'!O3:O20)+SUM('4 BPSOSched with EV, PV, ESS'!O67:O68)</f>
        <v>4878545.661</v>
      </c>
      <c r="P7" s="13">
        <f>SUM('3 OrigSchedwithEVPVESS'!P3:P20)+SUM('4 BPSOSched with EV, PV, ESS'!P67:P68)</f>
        <v>19920606.05</v>
      </c>
      <c r="Q7" s="13">
        <f>SUM('3 OrigSchedwithEVPVESS'!Q3:Q20)+SUM('4 BPSOSched with EV, PV, ESS'!Q67:Q68)</f>
        <v>9316368.583</v>
      </c>
      <c r="R7" s="13">
        <f>SUM('3 OrigSchedwithEVPVESS'!R3:R20)+SUM('4 BPSOSched with EV, PV, ESS'!R67:R68)</f>
        <v>6199326.061</v>
      </c>
      <c r="S7" s="13">
        <f>SUM('3 OrigSchedwithEVPVESS'!S3:S20)+SUM('4 BPSOSched with EV, PV, ESS'!S67:S68)</f>
        <v>5777012.314</v>
      </c>
      <c r="T7" s="13">
        <f>SUM('3 OrigSchedwithEVPVESS'!T3:T20)+SUM('4 BPSOSched with EV, PV, ESS'!T67:T68)</f>
        <v>6108964.774</v>
      </c>
      <c r="U7" s="13">
        <f>SUM('3 OrigSchedwithEVPVESS'!U3:U20)+SUM('4 BPSOSched with EV, PV, ESS'!U67:U68)</f>
        <v>5996556.382</v>
      </c>
      <c r="V7" s="13">
        <f>SUM('3 OrigSchedwithEVPVESS'!V3:V20)+SUM('4 BPSOSched with EV, PV, ESS'!V67:V68)</f>
        <v>7059270.936</v>
      </c>
      <c r="W7" s="13">
        <f>SUM('3 OrigSchedwithEVPVESS'!W3:W20)+SUM('4 BPSOSched with EV, PV, ESS'!W67:W68)</f>
        <v>6493963.232</v>
      </c>
      <c r="X7" s="13">
        <f>SUM('3 OrigSchedwithEVPVESS'!X3:X20)+SUM('4 BPSOSched with EV, PV, ESS'!X67:X68)</f>
        <v>5954857.603</v>
      </c>
      <c r="Y7" s="13">
        <f>SUM('3 OrigSchedwithEVPVESS'!Y3:Y20)+SUM('4 BPSOSched with EV, PV, ESS'!Y67:Y68)</f>
        <v>5532910.666</v>
      </c>
      <c r="Z7" s="11">
        <f>SUM('3 OrigSchedwithEVPVESS'!Z3:Z20)+SUM('4 BPSOSched with EV, PV, ESS'!Z67:Z68)</f>
        <v>686729.1882</v>
      </c>
      <c r="AA7" s="11">
        <f>SUM('3 OrigSchedwithEVPVESS'!AA3:AA20)+SUM('4 BPSOSched with EV, PV, ESS'!AA67:AA68)</f>
        <v>1984.048315</v>
      </c>
      <c r="AB7" s="11">
        <f t="shared" si="5"/>
        <v>99.20241575</v>
      </c>
      <c r="AC7" s="11">
        <f t="shared" si="1"/>
        <v>49.05208487</v>
      </c>
      <c r="AD7" s="13">
        <f t="shared" si="2"/>
        <v>3.880560432</v>
      </c>
      <c r="AE7" s="13">
        <f t="shared" si="3"/>
        <v>19920606.05</v>
      </c>
      <c r="AF7" s="13">
        <f t="shared" si="4"/>
        <v>19.92060605</v>
      </c>
    </row>
    <row r="8" ht="15.75" customHeight="1">
      <c r="A8" s="15">
        <v>15.0</v>
      </c>
      <c r="B8" s="13">
        <f>SUM('3 OrigSchedwithEVPVESS'!B3:B19)+SUM('4 BPSOSched with EV, PV, ESS'!B66:B68)</f>
        <v>3921003.274</v>
      </c>
      <c r="C8" s="13">
        <f>SUM('3 OrigSchedwithEVPVESS'!C3:C19)+SUM('4 BPSOSched with EV, PV, ESS'!C66:C68)</f>
        <v>3517269.71</v>
      </c>
      <c r="D8" s="13">
        <f>SUM('3 OrigSchedwithEVPVESS'!D3:D19)+SUM('4 BPSOSched with EV, PV, ESS'!D66:D68)</f>
        <v>3951955.19</v>
      </c>
      <c r="E8" s="13">
        <f>SUM('3 OrigSchedwithEVPVESS'!E3:E19)+SUM('4 BPSOSched with EV, PV, ESS'!E66:E68)</f>
        <v>3967185.844</v>
      </c>
      <c r="F8" s="13">
        <f>SUM('3 OrigSchedwithEVPVESS'!F3:F19)+SUM('4 BPSOSched with EV, PV, ESS'!F66:F68)</f>
        <v>4254106.05</v>
      </c>
      <c r="G8" s="13">
        <f>SUM('3 OrigSchedwithEVPVESS'!G3:G19)+SUM('4 BPSOSched with EV, PV, ESS'!G66:G68)</f>
        <v>4567775.978</v>
      </c>
      <c r="H8" s="13">
        <f>SUM('3 OrigSchedwithEVPVESS'!H3:H19)+SUM('4 BPSOSched with EV, PV, ESS'!H66:H68)</f>
        <v>1994502.616</v>
      </c>
      <c r="I8" s="13">
        <f>SUM('3 OrigSchedwithEVPVESS'!I3:I19)+SUM('4 BPSOSched with EV, PV, ESS'!I66:I68)</f>
        <v>1869275.9</v>
      </c>
      <c r="J8" s="13">
        <f>SUM('3 OrigSchedwithEVPVESS'!J3:J19)+SUM('4 BPSOSched with EV, PV, ESS'!J66:J68)</f>
        <v>1567875.818</v>
      </c>
      <c r="K8" s="13">
        <f>SUM('3 OrigSchedwithEVPVESS'!K3:K19)+SUM('4 BPSOSched with EV, PV, ESS'!K66:K68)</f>
        <v>1595218.949</v>
      </c>
      <c r="L8" s="13">
        <f>SUM('3 OrigSchedwithEVPVESS'!L3:L19)+SUM('4 BPSOSched with EV, PV, ESS'!L66:L68)</f>
        <v>1593916.7</v>
      </c>
      <c r="M8" s="13">
        <f>SUM('3 OrigSchedwithEVPVESS'!M3:M19)+SUM('4 BPSOSched with EV, PV, ESS'!M66:M68)</f>
        <v>3409149.874</v>
      </c>
      <c r="N8" s="13">
        <f>SUM('3 OrigSchedwithEVPVESS'!N3:N19)+SUM('4 BPSOSched with EV, PV, ESS'!N66:N68)</f>
        <v>3878400.131</v>
      </c>
      <c r="O8" s="13">
        <f>SUM('3 OrigSchedwithEVPVESS'!O3:O19)+SUM('4 BPSOSched with EV, PV, ESS'!O66:O68)</f>
        <v>4853122.951</v>
      </c>
      <c r="P8" s="13">
        <f>SUM('3 OrigSchedwithEVPVESS'!P3:P19)+SUM('4 BPSOSched with EV, PV, ESS'!P66:P68)</f>
        <v>19163552.31</v>
      </c>
      <c r="Q8" s="13">
        <f>SUM('3 OrigSchedwithEVPVESS'!Q3:Q19)+SUM('4 BPSOSched with EV, PV, ESS'!Q66:Q68)</f>
        <v>9183630.474</v>
      </c>
      <c r="R8" s="13">
        <f>SUM('3 OrigSchedwithEVPVESS'!R3:R19)+SUM('4 BPSOSched with EV, PV, ESS'!R66:R68)</f>
        <v>6258371.502</v>
      </c>
      <c r="S8" s="13">
        <f>SUM('3 OrigSchedwithEVPVESS'!S3:S19)+SUM('4 BPSOSched with EV, PV, ESS'!S66:S68)</f>
        <v>5884733.895</v>
      </c>
      <c r="T8" s="13">
        <f>SUM('3 OrigSchedwithEVPVESS'!T3:T19)+SUM('4 BPSOSched with EV, PV, ESS'!T66:T68)</f>
        <v>6194333.425</v>
      </c>
      <c r="U8" s="13">
        <f>SUM('3 OrigSchedwithEVPVESS'!U3:U19)+SUM('4 BPSOSched with EV, PV, ESS'!U66:U68)</f>
        <v>6096245.513</v>
      </c>
      <c r="V8" s="13">
        <f>SUM('3 OrigSchedwithEVPVESS'!V3:V19)+SUM('4 BPSOSched with EV, PV, ESS'!V66:V68)</f>
        <v>7128035.204</v>
      </c>
      <c r="W8" s="13">
        <f>SUM('3 OrigSchedwithEVPVESS'!W3:W19)+SUM('4 BPSOSched with EV, PV, ESS'!W66:W68)</f>
        <v>6589312.412</v>
      </c>
      <c r="X8" s="13">
        <f>SUM('3 OrigSchedwithEVPVESS'!X3:X19)+SUM('4 BPSOSched with EV, PV, ESS'!X66:X68)</f>
        <v>6070428.075</v>
      </c>
      <c r="Y8" s="13">
        <f>SUM('3 OrigSchedwithEVPVESS'!Y3:Y19)+SUM('4 BPSOSched with EV, PV, ESS'!Y66:Y68)</f>
        <v>5667103.587</v>
      </c>
      <c r="Z8" s="11">
        <f>SUM('3 OrigSchedwithEVPVESS'!Z3:Z19)+SUM('4 BPSOSched with EV, PV, ESS'!Z66:Z68)</f>
        <v>681950.3152</v>
      </c>
      <c r="AA8" s="11">
        <f>SUM('3 OrigSchedwithEVPVESS'!AA3:AA19)+SUM('4 BPSOSched with EV, PV, ESS'!AA66:AA68)</f>
        <v>1976.053795</v>
      </c>
      <c r="AB8" s="11">
        <f t="shared" si="5"/>
        <v>98.80268973</v>
      </c>
      <c r="AC8" s="11">
        <f t="shared" si="1"/>
        <v>48.7107368</v>
      </c>
      <c r="AD8" s="13">
        <f t="shared" si="2"/>
        <v>3.733871602</v>
      </c>
      <c r="AE8" s="13">
        <f t="shared" si="3"/>
        <v>19163552.31</v>
      </c>
      <c r="AF8" s="13">
        <f t="shared" si="4"/>
        <v>19.16355231</v>
      </c>
    </row>
    <row r="9" ht="15.75" customHeight="1">
      <c r="A9" s="15">
        <v>20.0</v>
      </c>
      <c r="B9" s="13">
        <f>SUM('3 OrigSchedwithEVPVESS'!B3:B18)+SUM('4 BPSOSched with EV, PV, ESS'!B65:B68)</f>
        <v>3968790.969</v>
      </c>
      <c r="C9" s="13">
        <f>SUM('3 OrigSchedwithEVPVESS'!C3:C18)+SUM('4 BPSOSched with EV, PV, ESS'!C65:C68)</f>
        <v>3593213.687</v>
      </c>
      <c r="D9" s="13">
        <f>SUM('3 OrigSchedwithEVPVESS'!D3:D18)+SUM('4 BPSOSched with EV, PV, ESS'!D65:D68)</f>
        <v>3938618.62</v>
      </c>
      <c r="E9" s="13">
        <f>SUM('3 OrigSchedwithEVPVESS'!E3:E18)+SUM('4 BPSOSched with EV, PV, ESS'!E65:E68)</f>
        <v>3965284.437</v>
      </c>
      <c r="F9" s="13">
        <f>SUM('3 OrigSchedwithEVPVESS'!F3:F18)+SUM('4 BPSOSched with EV, PV, ESS'!F65:F68)</f>
        <v>4248941.316</v>
      </c>
      <c r="G9" s="13">
        <f>SUM('3 OrigSchedwithEVPVESS'!G3:G18)+SUM('4 BPSOSched with EV, PV, ESS'!G65:G68)</f>
        <v>4578210.536</v>
      </c>
      <c r="H9" s="13">
        <f>SUM('3 OrigSchedwithEVPVESS'!H3:H18)+SUM('4 BPSOSched with EV, PV, ESS'!H65:H68)</f>
        <v>1989114.468</v>
      </c>
      <c r="I9" s="13">
        <f>SUM('3 OrigSchedwithEVPVESS'!I3:I18)+SUM('4 BPSOSched with EV, PV, ESS'!I65:I68)</f>
        <v>1864363.044</v>
      </c>
      <c r="J9" s="13">
        <f>SUM('3 OrigSchedwithEVPVESS'!J3:J18)+SUM('4 BPSOSched with EV, PV, ESS'!J65:J68)</f>
        <v>1574581.4</v>
      </c>
      <c r="K9" s="13">
        <f>SUM('3 OrigSchedwithEVPVESS'!K3:K18)+SUM('4 BPSOSched with EV, PV, ESS'!K65:K68)</f>
        <v>1602047.977</v>
      </c>
      <c r="L9" s="13">
        <f>SUM('3 OrigSchedwithEVPVESS'!L3:L18)+SUM('4 BPSOSched with EV, PV, ESS'!L65:L68)</f>
        <v>1600110.693</v>
      </c>
      <c r="M9" s="13">
        <f>SUM('3 OrigSchedwithEVPVESS'!M3:M18)+SUM('4 BPSOSched with EV, PV, ESS'!M65:M68)</f>
        <v>3416065.249</v>
      </c>
      <c r="N9" s="13">
        <f>SUM('3 OrigSchedwithEVPVESS'!N3:N18)+SUM('4 BPSOSched with EV, PV, ESS'!N65:N68)</f>
        <v>3884836.729</v>
      </c>
      <c r="O9" s="13">
        <f>SUM('3 OrigSchedwithEVPVESS'!O3:O18)+SUM('4 BPSOSched with EV, PV, ESS'!O65:O68)</f>
        <v>4838762.424</v>
      </c>
      <c r="P9" s="13">
        <f>SUM('3 OrigSchedwithEVPVESS'!P3:P18)+SUM('4 BPSOSched with EV, PV, ESS'!P65:P68)</f>
        <v>18413303.06</v>
      </c>
      <c r="Q9" s="13">
        <f>SUM('3 OrigSchedwithEVPVESS'!Q3:Q18)+SUM('4 BPSOSched with EV, PV, ESS'!Q65:Q68)</f>
        <v>9025828.376</v>
      </c>
      <c r="R9" s="13">
        <f>SUM('3 OrigSchedwithEVPVESS'!R3:R18)+SUM('4 BPSOSched with EV, PV, ESS'!R65:R68)</f>
        <v>6305983.81</v>
      </c>
      <c r="S9" s="13">
        <f>SUM('3 OrigSchedwithEVPVESS'!S3:S18)+SUM('4 BPSOSched with EV, PV, ESS'!S65:S68)</f>
        <v>5991723.385</v>
      </c>
      <c r="T9" s="13">
        <f>SUM('3 OrigSchedwithEVPVESS'!T3:T18)+SUM('4 BPSOSched with EV, PV, ESS'!T65:T68)</f>
        <v>6284563.408</v>
      </c>
      <c r="U9" s="13">
        <f>SUM('3 OrigSchedwithEVPVESS'!U3:U18)+SUM('4 BPSOSched with EV, PV, ESS'!U65:U68)</f>
        <v>6194637.572</v>
      </c>
      <c r="V9" s="13">
        <f>SUM('3 OrigSchedwithEVPVESS'!V3:V18)+SUM('4 BPSOSched with EV, PV, ESS'!V65:V68)</f>
        <v>7189511.26</v>
      </c>
      <c r="W9" s="13">
        <f>SUM('3 OrigSchedwithEVPVESS'!W3:W18)+SUM('4 BPSOSched with EV, PV, ESS'!W65:W68)</f>
        <v>6681572.14</v>
      </c>
      <c r="X9" s="13">
        <f>SUM('3 OrigSchedwithEVPVESS'!X3:X18)+SUM('4 BPSOSched with EV, PV, ESS'!X65:X68)</f>
        <v>6192966.721</v>
      </c>
      <c r="Y9" s="13">
        <f>SUM('3 OrigSchedwithEVPVESS'!Y3:Y18)+SUM('4 BPSOSched with EV, PV, ESS'!Y65:Y68)</f>
        <v>5802754.254</v>
      </c>
      <c r="Z9" s="11">
        <f>SUM('3 OrigSchedwithEVPVESS'!Z3:Z18)+SUM('4 BPSOSched with EV, PV, ESS'!Z65:Z68)</f>
        <v>677204.8169</v>
      </c>
      <c r="AA9" s="11">
        <f>SUM('3 OrigSchedwithEVPVESS'!AA3:AA18)+SUM('4 BPSOSched with EV, PV, ESS'!AA65:AA68)</f>
        <v>1968.204223</v>
      </c>
      <c r="AB9" s="11">
        <f t="shared" si="5"/>
        <v>98.41021114</v>
      </c>
      <c r="AC9" s="11">
        <f t="shared" si="1"/>
        <v>48.37177263</v>
      </c>
      <c r="AD9" s="13">
        <f t="shared" si="2"/>
        <v>3.588586257</v>
      </c>
      <c r="AE9" s="13">
        <f t="shared" si="3"/>
        <v>18413303.06</v>
      </c>
      <c r="AF9" s="13">
        <f t="shared" si="4"/>
        <v>18.41330306</v>
      </c>
    </row>
    <row r="10" ht="15.75" customHeight="1">
      <c r="A10" s="15">
        <v>25.0</v>
      </c>
      <c r="B10" s="13">
        <f>SUM('3 OrigSchedwithEVPVESS'!B3:B17)+SUM('4 BPSOSched with EV, PV, ESS'!B64:B68)</f>
        <v>4023255.484</v>
      </c>
      <c r="C10" s="13">
        <f>SUM('3 OrigSchedwithEVPVESS'!C3:C17)+SUM('4 BPSOSched with EV, PV, ESS'!C64:C68)</f>
        <v>3670796.699</v>
      </c>
      <c r="D10" s="13">
        <f>SUM('3 OrigSchedwithEVPVESS'!D3:D17)+SUM('4 BPSOSched with EV, PV, ESS'!D64:D68)</f>
        <v>3922911.22</v>
      </c>
      <c r="E10" s="13">
        <f>SUM('3 OrigSchedwithEVPVESS'!E3:E17)+SUM('4 BPSOSched with EV, PV, ESS'!E64:E68)</f>
        <v>3965651.106</v>
      </c>
      <c r="F10" s="13">
        <f>SUM('3 OrigSchedwithEVPVESS'!F3:F17)+SUM('4 BPSOSched with EV, PV, ESS'!F64:F68)</f>
        <v>4247116.014</v>
      </c>
      <c r="G10" s="13">
        <f>SUM('3 OrigSchedwithEVPVESS'!G3:G17)+SUM('4 BPSOSched with EV, PV, ESS'!G64:G68)</f>
        <v>4577885.66</v>
      </c>
      <c r="H10" s="13">
        <f>SUM('3 OrigSchedwithEVPVESS'!H3:H17)+SUM('4 BPSOSched with EV, PV, ESS'!H64:H68)</f>
        <v>1977670.204</v>
      </c>
      <c r="I10" s="13">
        <f>SUM('3 OrigSchedwithEVPVESS'!I3:I17)+SUM('4 BPSOSched with EV, PV, ESS'!I64:I68)</f>
        <v>1861335.19</v>
      </c>
      <c r="J10" s="13">
        <f>SUM('3 OrigSchedwithEVPVESS'!J3:J17)+SUM('4 BPSOSched with EV, PV, ESS'!J64:J68)</f>
        <v>1580483.226</v>
      </c>
      <c r="K10" s="13">
        <f>SUM('3 OrigSchedwithEVPVESS'!K3:K17)+SUM('4 BPSOSched with EV, PV, ESS'!K64:K68)</f>
        <v>1601280.372</v>
      </c>
      <c r="L10" s="13">
        <f>SUM('3 OrigSchedwithEVPVESS'!L3:L17)+SUM('4 BPSOSched with EV, PV, ESS'!L64:L68)</f>
        <v>1598912.112</v>
      </c>
      <c r="M10" s="13">
        <f>SUM('3 OrigSchedwithEVPVESS'!M3:M17)+SUM('4 BPSOSched with EV, PV, ESS'!M64:M68)</f>
        <v>3418956.41</v>
      </c>
      <c r="N10" s="13">
        <f>SUM('3 OrigSchedwithEVPVESS'!N3:N17)+SUM('4 BPSOSched with EV, PV, ESS'!N64:N68)</f>
        <v>3871378.912</v>
      </c>
      <c r="O10" s="13">
        <f>SUM('3 OrigSchedwithEVPVESS'!O3:O17)+SUM('4 BPSOSched with EV, PV, ESS'!O64:O68)</f>
        <v>4819543.504</v>
      </c>
      <c r="P10" s="13">
        <f>SUM('3 OrigSchedwithEVPVESS'!P3:P17)+SUM('4 BPSOSched with EV, PV, ESS'!P64:P68)</f>
        <v>17674945.87</v>
      </c>
      <c r="Q10" s="13">
        <f>SUM('3 OrigSchedwithEVPVESS'!Q3:Q17)+SUM('4 BPSOSched with EV, PV, ESS'!Q64:Q68)</f>
        <v>8881684.173</v>
      </c>
      <c r="R10" s="13">
        <f>SUM('3 OrigSchedwithEVPVESS'!R3:R17)+SUM('4 BPSOSched with EV, PV, ESS'!R64:R68)</f>
        <v>6358042.91</v>
      </c>
      <c r="S10" s="13">
        <f>SUM('3 OrigSchedwithEVPVESS'!S3:S17)+SUM('4 BPSOSched with EV, PV, ESS'!S64:S68)</f>
        <v>6107459.415</v>
      </c>
      <c r="T10" s="13">
        <f>SUM('3 OrigSchedwithEVPVESS'!T3:T17)+SUM('4 BPSOSched with EV, PV, ESS'!T64:T68)</f>
        <v>6384573.418</v>
      </c>
      <c r="U10" s="13">
        <f>SUM('3 OrigSchedwithEVPVESS'!U3:U17)+SUM('4 BPSOSched with EV, PV, ESS'!U64:U68)</f>
        <v>6293713.958</v>
      </c>
      <c r="V10" s="13">
        <f>SUM('3 OrigSchedwithEVPVESS'!V3:V17)+SUM('4 BPSOSched with EV, PV, ESS'!V64:V68)</f>
        <v>7256466.098</v>
      </c>
      <c r="W10" s="13">
        <f>SUM('3 OrigSchedwithEVPVESS'!W3:W17)+SUM('4 BPSOSched with EV, PV, ESS'!W64:W68)</f>
        <v>6776821.035</v>
      </c>
      <c r="X10" s="13">
        <f>SUM('3 OrigSchedwithEVPVESS'!X3:X17)+SUM('4 BPSOSched with EV, PV, ESS'!X64:X68)</f>
        <v>6317568.22</v>
      </c>
      <c r="Y10" s="13">
        <f>SUM('3 OrigSchedwithEVPVESS'!Y3:Y17)+SUM('4 BPSOSched with EV, PV, ESS'!Y64:Y68)</f>
        <v>5941595.13</v>
      </c>
      <c r="Z10" s="11">
        <f>SUM('3 OrigSchedwithEVPVESS'!Z3:Z17)+SUM('4 BPSOSched with EV, PV, ESS'!Z64:Z68)</f>
        <v>672474.8951</v>
      </c>
      <c r="AA10" s="11">
        <f>SUM('3 OrigSchedwithEVPVESS'!AA3:AA17)+SUM('4 BPSOSched with EV, PV, ESS'!AA64:AA68)</f>
        <v>1960.435644</v>
      </c>
      <c r="AB10" s="11">
        <f t="shared" si="5"/>
        <v>98.0217822</v>
      </c>
      <c r="AC10" s="11">
        <f t="shared" si="1"/>
        <v>48.03392108</v>
      </c>
      <c r="AD10" s="13">
        <f t="shared" si="2"/>
        <v>3.445127436</v>
      </c>
      <c r="AE10" s="13">
        <f t="shared" si="3"/>
        <v>17674945.87</v>
      </c>
      <c r="AF10" s="13">
        <f t="shared" si="4"/>
        <v>17.67494587</v>
      </c>
    </row>
    <row r="11" ht="15.75" customHeight="1">
      <c r="A11" s="15">
        <v>30.0</v>
      </c>
      <c r="B11" s="13">
        <f>SUM('3 OrigSchedwithEVPVESS'!B3:B16)+SUM('4 BPSOSched with EV, PV, ESS'!B63:B68)</f>
        <v>4072220.894</v>
      </c>
      <c r="C11" s="13">
        <f>SUM('3 OrigSchedwithEVPVESS'!C3:C16)+SUM('4 BPSOSched with EV, PV, ESS'!C63:C68)</f>
        <v>3751013.321</v>
      </c>
      <c r="D11" s="13">
        <f>SUM('3 OrigSchedwithEVPVESS'!D3:D16)+SUM('4 BPSOSched with EV, PV, ESS'!D63:D68)</f>
        <v>3900909.41</v>
      </c>
      <c r="E11" s="13">
        <f>SUM('3 OrigSchedwithEVPVESS'!E3:E16)+SUM('4 BPSOSched with EV, PV, ESS'!E63:E68)</f>
        <v>3975632.85</v>
      </c>
      <c r="F11" s="13">
        <f>SUM('3 OrigSchedwithEVPVESS'!F3:F16)+SUM('4 BPSOSched with EV, PV, ESS'!F63:F68)</f>
        <v>4248824.281</v>
      </c>
      <c r="G11" s="13">
        <f>SUM('3 OrigSchedwithEVPVESS'!G3:G16)+SUM('4 BPSOSched with EV, PV, ESS'!G63:G68)</f>
        <v>4586703.287</v>
      </c>
      <c r="H11" s="13">
        <f>SUM('3 OrigSchedwithEVPVESS'!H3:H16)+SUM('4 BPSOSched with EV, PV, ESS'!H63:H68)</f>
        <v>1969214.275</v>
      </c>
      <c r="I11" s="13">
        <f>SUM('3 OrigSchedwithEVPVESS'!I3:I16)+SUM('4 BPSOSched with EV, PV, ESS'!I63:I68)</f>
        <v>1858118.776</v>
      </c>
      <c r="J11" s="13">
        <f>SUM('3 OrigSchedwithEVPVESS'!J3:J16)+SUM('4 BPSOSched with EV, PV, ESS'!J63:J68)</f>
        <v>1587389.803</v>
      </c>
      <c r="K11" s="13">
        <f>SUM('3 OrigSchedwithEVPVESS'!K3:K16)+SUM('4 BPSOSched with EV, PV, ESS'!K63:K68)</f>
        <v>1599829.973</v>
      </c>
      <c r="L11" s="13">
        <f>SUM('3 OrigSchedwithEVPVESS'!L3:L16)+SUM('4 BPSOSched with EV, PV, ESS'!L63:L68)</f>
        <v>1597840.734</v>
      </c>
      <c r="M11" s="13">
        <f>SUM('3 OrigSchedwithEVPVESS'!M3:M16)+SUM('4 BPSOSched with EV, PV, ESS'!M63:M68)</f>
        <v>3424045.424</v>
      </c>
      <c r="N11" s="13">
        <f>SUM('3 OrigSchedwithEVPVESS'!N3:N16)+SUM('4 BPSOSched with EV, PV, ESS'!N63:N68)</f>
        <v>3872034.456</v>
      </c>
      <c r="O11" s="13">
        <f>SUM('3 OrigSchedwithEVPVESS'!O3:O16)+SUM('4 BPSOSched with EV, PV, ESS'!O63:O68)</f>
        <v>4800301.07</v>
      </c>
      <c r="P11" s="13">
        <f>SUM('3 OrigSchedwithEVPVESS'!P3:P16)+SUM('4 BPSOSched with EV, PV, ESS'!P63:P68)</f>
        <v>16929971.96</v>
      </c>
      <c r="Q11" s="13">
        <f>SUM('3 OrigSchedwithEVPVESS'!Q3:Q16)+SUM('4 BPSOSched with EV, PV, ESS'!Q63:Q68)</f>
        <v>8744804.414</v>
      </c>
      <c r="R11" s="13">
        <f>SUM('3 OrigSchedwithEVPVESS'!R3:R16)+SUM('4 BPSOSched with EV, PV, ESS'!R63:R68)</f>
        <v>6405756.109</v>
      </c>
      <c r="S11" s="13">
        <f>SUM('3 OrigSchedwithEVPVESS'!S3:S16)+SUM('4 BPSOSched with EV, PV, ESS'!S63:S68)</f>
        <v>6203751.582</v>
      </c>
      <c r="T11" s="13">
        <f>SUM('3 OrigSchedwithEVPVESS'!T3:T16)+SUM('4 BPSOSched with EV, PV, ESS'!T63:T68)</f>
        <v>6471274.605</v>
      </c>
      <c r="U11" s="13">
        <f>SUM('3 OrigSchedwithEVPVESS'!U3:U16)+SUM('4 BPSOSched with EV, PV, ESS'!U63:U68)</f>
        <v>6399632.318</v>
      </c>
      <c r="V11" s="13">
        <f>SUM('3 OrigSchedwithEVPVESS'!V3:V16)+SUM('4 BPSOSched with EV, PV, ESS'!V63:V68)</f>
        <v>7333208.361</v>
      </c>
      <c r="W11" s="13">
        <f>SUM('3 OrigSchedwithEVPVESS'!W3:W16)+SUM('4 BPSOSched with EV, PV, ESS'!W63:W68)</f>
        <v>6877404.823</v>
      </c>
      <c r="X11" s="13">
        <f>SUM('3 OrigSchedwithEVPVESS'!X3:X16)+SUM('4 BPSOSched with EV, PV, ESS'!X63:X68)</f>
        <v>6437351.554</v>
      </c>
      <c r="Y11" s="13">
        <f>SUM('3 OrigSchedwithEVPVESS'!Y3:Y16)+SUM('4 BPSOSched with EV, PV, ESS'!Y63:Y68)</f>
        <v>6069264.949</v>
      </c>
      <c r="Z11" s="11">
        <f>SUM('3 OrigSchedwithEVPVESS'!Z3:Z16)+SUM('4 BPSOSched with EV, PV, ESS'!Z63:Z68)</f>
        <v>667958.3323</v>
      </c>
      <c r="AA11" s="11">
        <f>SUM('3 OrigSchedwithEVPVESS'!AA3:AA16)+SUM('4 BPSOSched with EV, PV, ESS'!AA63:AA68)</f>
        <v>1952.732495</v>
      </c>
      <c r="AB11" s="11">
        <f t="shared" si="5"/>
        <v>97.63662476</v>
      </c>
      <c r="AC11" s="11">
        <f t="shared" si="1"/>
        <v>47.71130945</v>
      </c>
      <c r="AD11" s="13">
        <f t="shared" si="2"/>
        <v>3.300283305</v>
      </c>
      <c r="AE11" s="13">
        <f t="shared" si="3"/>
        <v>16929971.96</v>
      </c>
      <c r="AF11" s="13">
        <f t="shared" si="4"/>
        <v>16.92997196</v>
      </c>
    </row>
    <row r="12" ht="15.75" customHeight="1">
      <c r="A12" s="15">
        <v>35.0</v>
      </c>
      <c r="B12" s="13">
        <f>SUM('3 OrigSchedwithEVPVESS'!B3:B15)+SUM('4 BPSOSched with EV, PV, ESS'!B62:B68)</f>
        <v>4113205.804</v>
      </c>
      <c r="C12" s="13">
        <f>SUM('3 OrigSchedwithEVPVESS'!C3:C15)+SUM('4 BPSOSched with EV, PV, ESS'!C62:C68)</f>
        <v>3822452.371</v>
      </c>
      <c r="D12" s="13">
        <f>SUM('3 OrigSchedwithEVPVESS'!D3:D15)+SUM('4 BPSOSched with EV, PV, ESS'!D62:D68)</f>
        <v>3883117.49</v>
      </c>
      <c r="E12" s="13">
        <f>SUM('3 OrigSchedwithEVPVESS'!E3:E15)+SUM('4 BPSOSched with EV, PV, ESS'!E62:E68)</f>
        <v>3971259.86</v>
      </c>
      <c r="F12" s="13">
        <f>SUM('3 OrigSchedwithEVPVESS'!F3:F15)+SUM('4 BPSOSched with EV, PV, ESS'!F62:F68)</f>
        <v>4245181.017</v>
      </c>
      <c r="G12" s="13">
        <f>SUM('3 OrigSchedwithEVPVESS'!G3:G15)+SUM('4 BPSOSched with EV, PV, ESS'!G62:G68)</f>
        <v>4603884.843</v>
      </c>
      <c r="H12" s="13">
        <f>SUM('3 OrigSchedwithEVPVESS'!H3:H15)+SUM('4 BPSOSched with EV, PV, ESS'!H62:H68)</f>
        <v>1953367.293</v>
      </c>
      <c r="I12" s="13">
        <f>SUM('3 OrigSchedwithEVPVESS'!I3:I15)+SUM('4 BPSOSched with EV, PV, ESS'!I62:I68)</f>
        <v>1855127.452</v>
      </c>
      <c r="J12" s="13">
        <f>SUM('3 OrigSchedwithEVPVESS'!J3:J15)+SUM('4 BPSOSched with EV, PV, ESS'!J62:J68)</f>
        <v>1588441.019</v>
      </c>
      <c r="K12" s="13">
        <f>SUM('3 OrigSchedwithEVPVESS'!K3:K15)+SUM('4 BPSOSched with EV, PV, ESS'!K62:K68)</f>
        <v>1613465.755</v>
      </c>
      <c r="L12" s="13">
        <f>SUM('3 OrigSchedwithEVPVESS'!L3:L15)+SUM('4 BPSOSched with EV, PV, ESS'!L62:L68)</f>
        <v>1604023.986</v>
      </c>
      <c r="M12" s="13">
        <f>SUM('3 OrigSchedwithEVPVESS'!M3:M15)+SUM('4 BPSOSched with EV, PV, ESS'!M62:M68)</f>
        <v>3437243.64</v>
      </c>
      <c r="N12" s="13">
        <f>SUM('3 OrigSchedwithEVPVESS'!N3:N15)+SUM('4 BPSOSched with EV, PV, ESS'!N62:N68)</f>
        <v>3883667.758</v>
      </c>
      <c r="O12" s="13">
        <f>SUM('3 OrigSchedwithEVPVESS'!O3:O15)+SUM('4 BPSOSched with EV, PV, ESS'!O62:O68)</f>
        <v>4783999.468</v>
      </c>
      <c r="P12" s="13">
        <f>SUM('3 OrigSchedwithEVPVESS'!P3:P15)+SUM('4 BPSOSched with EV, PV, ESS'!P62:P68)</f>
        <v>16176899.34</v>
      </c>
      <c r="Q12" s="13">
        <f>SUM('3 OrigSchedwithEVPVESS'!Q3:Q15)+SUM('4 BPSOSched with EV, PV, ESS'!Q62:Q68)</f>
        <v>8624320.148</v>
      </c>
      <c r="R12" s="13">
        <f>SUM('3 OrigSchedwithEVPVESS'!R3:R15)+SUM('4 BPSOSched with EV, PV, ESS'!R62:R68)</f>
        <v>6465924.737</v>
      </c>
      <c r="S12" s="13">
        <f>SUM('3 OrigSchedwithEVPVESS'!S3:S15)+SUM('4 BPSOSched with EV, PV, ESS'!S62:S68)</f>
        <v>6305787.83</v>
      </c>
      <c r="T12" s="13">
        <f>SUM('3 OrigSchedwithEVPVESS'!T3:T15)+SUM('4 BPSOSched with EV, PV, ESS'!T62:T68)</f>
        <v>6555912.007</v>
      </c>
      <c r="U12" s="13">
        <f>SUM('3 OrigSchedwithEVPVESS'!U3:U15)+SUM('4 BPSOSched with EV, PV, ESS'!U62:U68)</f>
        <v>6501961.368</v>
      </c>
      <c r="V12" s="13">
        <f>SUM('3 OrigSchedwithEVPVESS'!V3:V15)+SUM('4 BPSOSched with EV, PV, ESS'!V62:V68)</f>
        <v>7395763.449</v>
      </c>
      <c r="W12" s="13">
        <f>SUM('3 OrigSchedwithEVPVESS'!W3:W15)+SUM('4 BPSOSched with EV, PV, ESS'!W62:W68)</f>
        <v>6973301.209</v>
      </c>
      <c r="X12" s="13">
        <f>SUM('3 OrigSchedwithEVPVESS'!X3:X15)+SUM('4 BPSOSched with EV, PV, ESS'!X62:X68)</f>
        <v>6553963.672</v>
      </c>
      <c r="Y12" s="13">
        <f>SUM('3 OrigSchedwithEVPVESS'!Y3:Y15)+SUM('4 BPSOSched with EV, PV, ESS'!Y62:Y68)</f>
        <v>6194843.167</v>
      </c>
      <c r="Z12" s="11">
        <f>SUM('3 OrigSchedwithEVPVESS'!Z3:Z15)+SUM('4 BPSOSched with EV, PV, ESS'!Z62:Z68)</f>
        <v>663549.1177</v>
      </c>
      <c r="AA12" s="11">
        <f>SUM('3 OrigSchedwithEVPVESS'!AA3:AA15)+SUM('4 BPSOSched with EV, PV, ESS'!AA62:AA68)</f>
        <v>1945.035115</v>
      </c>
      <c r="AB12" s="11">
        <f t="shared" si="5"/>
        <v>97.25175576</v>
      </c>
      <c r="AC12" s="11">
        <f t="shared" si="1"/>
        <v>47.39636555</v>
      </c>
      <c r="AD12" s="13">
        <f t="shared" si="2"/>
        <v>3.153721742</v>
      </c>
      <c r="AE12" s="13">
        <f t="shared" si="3"/>
        <v>16176899.34</v>
      </c>
      <c r="AF12" s="13">
        <f t="shared" si="4"/>
        <v>16.17689934</v>
      </c>
    </row>
    <row r="13" ht="15.75" customHeight="1">
      <c r="A13" s="15">
        <v>40.0</v>
      </c>
      <c r="B13" s="13">
        <f>SUM('3 OrigSchedwithEVPVESS'!B3:B14)+SUM('4 BPSOSched with EV, PV, ESS'!B61:B68)</f>
        <v>4154674.754</v>
      </c>
      <c r="C13" s="13">
        <f>SUM('3 OrigSchedwithEVPVESS'!C3:C14)+SUM('4 BPSOSched with EV, PV, ESS'!C61:C68)</f>
        <v>3888920.921</v>
      </c>
      <c r="D13" s="13">
        <f>SUM('3 OrigSchedwithEVPVESS'!D3:D14)+SUM('4 BPSOSched with EV, PV, ESS'!D61:D68)</f>
        <v>3874603.45</v>
      </c>
      <c r="E13" s="13">
        <f>SUM('3 OrigSchedwithEVPVESS'!E3:E14)+SUM('4 BPSOSched with EV, PV, ESS'!E61:E68)</f>
        <v>3972513.254</v>
      </c>
      <c r="F13" s="13">
        <f>SUM('3 OrigSchedwithEVPVESS'!F3:F14)+SUM('4 BPSOSched with EV, PV, ESS'!F61:F68)</f>
        <v>4239270.675</v>
      </c>
      <c r="G13" s="13">
        <f>SUM('3 OrigSchedwithEVPVESS'!G3:G14)+SUM('4 BPSOSched with EV, PV, ESS'!G61:G68)</f>
        <v>4608451.209</v>
      </c>
      <c r="H13" s="13">
        <f>SUM('3 OrigSchedwithEVPVESS'!H3:H14)+SUM('4 BPSOSched with EV, PV, ESS'!H61:H68)</f>
        <v>1944880.125</v>
      </c>
      <c r="I13" s="13">
        <f>SUM('3 OrigSchedwithEVPVESS'!I3:I14)+SUM('4 BPSOSched with EV, PV, ESS'!I61:I68)</f>
        <v>1852149.962</v>
      </c>
      <c r="J13" s="13">
        <f>SUM('3 OrigSchedwithEVPVESS'!J3:J14)+SUM('4 BPSOSched with EV, PV, ESS'!J61:J68)</f>
        <v>1604197.701</v>
      </c>
      <c r="K13" s="13">
        <f>SUM('3 OrigSchedwithEVPVESS'!K3:K14)+SUM('4 BPSOSched with EV, PV, ESS'!K61:K68)</f>
        <v>1617143.715</v>
      </c>
      <c r="L13" s="13">
        <f>SUM('3 OrigSchedwithEVPVESS'!L3:L14)+SUM('4 BPSOSched with EV, PV, ESS'!L61:L68)</f>
        <v>1610601.432</v>
      </c>
      <c r="M13" s="13">
        <f>SUM('3 OrigSchedwithEVPVESS'!M3:M14)+SUM('4 BPSOSched with EV, PV, ESS'!M61:M68)</f>
        <v>3440772.326</v>
      </c>
      <c r="N13" s="13">
        <f>SUM('3 OrigSchedwithEVPVESS'!N3:N14)+SUM('4 BPSOSched with EV, PV, ESS'!N61:N68)</f>
        <v>3878310.514</v>
      </c>
      <c r="O13" s="13">
        <f>SUM('3 OrigSchedwithEVPVESS'!O3:O14)+SUM('4 BPSOSched with EV, PV, ESS'!O61:O68)</f>
        <v>4765371.672</v>
      </c>
      <c r="P13" s="13">
        <f>SUM('3 OrigSchedwithEVPVESS'!P3:P14)+SUM('4 BPSOSched with EV, PV, ESS'!P61:P68)</f>
        <v>15432023.85</v>
      </c>
      <c r="Q13" s="13">
        <f>SUM('3 OrigSchedwithEVPVESS'!Q3:Q14)+SUM('4 BPSOSched with EV, PV, ESS'!Q61:Q68)</f>
        <v>8492559.174</v>
      </c>
      <c r="R13" s="13">
        <f>SUM('3 OrigSchedwithEVPVESS'!R3:R14)+SUM('4 BPSOSched with EV, PV, ESS'!R61:R68)</f>
        <v>6531087.501</v>
      </c>
      <c r="S13" s="13">
        <f>SUM('3 OrigSchedwithEVPVESS'!S3:S14)+SUM('4 BPSOSched with EV, PV, ESS'!S61:S68)</f>
        <v>6401840.536</v>
      </c>
      <c r="T13" s="13">
        <f>SUM('3 OrigSchedwithEVPVESS'!T3:T14)+SUM('4 BPSOSched with EV, PV, ESS'!T61:T68)</f>
        <v>6643764.293</v>
      </c>
      <c r="U13" s="13">
        <f>SUM('3 OrigSchedwithEVPVESS'!U3:U14)+SUM('4 BPSOSched with EV, PV, ESS'!U61:U68)</f>
        <v>6612053.34</v>
      </c>
      <c r="V13" s="13">
        <f>SUM('3 OrigSchedwithEVPVESS'!V3:V14)+SUM('4 BPSOSched with EV, PV, ESS'!V61:V68)</f>
        <v>7452876.045</v>
      </c>
      <c r="W13" s="13">
        <f>SUM('3 OrigSchedwithEVPVESS'!W3:W14)+SUM('4 BPSOSched with EV, PV, ESS'!W61:W68)</f>
        <v>7064422.013</v>
      </c>
      <c r="X13" s="13">
        <f>SUM('3 OrigSchedwithEVPVESS'!X3:X14)+SUM('4 BPSOSched with EV, PV, ESS'!X61:X68)</f>
        <v>6675693.856</v>
      </c>
      <c r="Y13" s="13">
        <f>SUM('3 OrigSchedwithEVPVESS'!Y3:Y14)+SUM('4 BPSOSched with EV, PV, ESS'!Y61:Y68)</f>
        <v>6331952.633</v>
      </c>
      <c r="Z13" s="11">
        <f>SUM('3 OrigSchedwithEVPVESS'!Z3:Z14)+SUM('4 BPSOSched with EV, PV, ESS'!Z61:Z68)</f>
        <v>659074.5048</v>
      </c>
      <c r="AA13" s="11">
        <f>SUM('3 OrigSchedwithEVPVESS'!AA3:AA14)+SUM('4 BPSOSched with EV, PV, ESS'!AA61:AA68)</f>
        <v>1937.400109</v>
      </c>
      <c r="AB13" s="11">
        <f t="shared" si="5"/>
        <v>96.87000543</v>
      </c>
      <c r="AC13" s="11">
        <f t="shared" si="1"/>
        <v>47.07675034</v>
      </c>
      <c r="AD13" s="13">
        <f t="shared" si="2"/>
        <v>3.008921653</v>
      </c>
      <c r="AE13" s="13">
        <f t="shared" si="3"/>
        <v>15432023.85</v>
      </c>
      <c r="AF13" s="13">
        <f t="shared" si="4"/>
        <v>15.43202385</v>
      </c>
    </row>
    <row r="14" ht="15.75" customHeight="1">
      <c r="A14" s="15">
        <v>45.0</v>
      </c>
      <c r="B14" s="13">
        <f>SUM('3 OrigSchedwithEVPVESS'!B3:B13)+SUM('4 BPSOSched with EV, PV, ESS'!B60:B68)</f>
        <v>4197577.614</v>
      </c>
      <c r="C14" s="13">
        <f>SUM('3 OrigSchedwithEVPVESS'!C3:C13)+SUM('4 BPSOSched with EV, PV, ESS'!C60:C68)</f>
        <v>3961864.691</v>
      </c>
      <c r="D14" s="13">
        <f>SUM('3 OrigSchedwithEVPVESS'!D3:D13)+SUM('4 BPSOSched with EV, PV, ESS'!D60:D68)</f>
        <v>3853637.13</v>
      </c>
      <c r="E14" s="13">
        <f>SUM('3 OrigSchedwithEVPVESS'!E3:E13)+SUM('4 BPSOSched with EV, PV, ESS'!E60:E68)</f>
        <v>3978445.118</v>
      </c>
      <c r="F14" s="13">
        <f>SUM('3 OrigSchedwithEVPVESS'!F3:F13)+SUM('4 BPSOSched with EV, PV, ESS'!F60:F68)</f>
        <v>4254496.777</v>
      </c>
      <c r="G14" s="13">
        <f>SUM('3 OrigSchedwithEVPVESS'!G3:G13)+SUM('4 BPSOSched with EV, PV, ESS'!G60:G68)</f>
        <v>4614015.895</v>
      </c>
      <c r="H14" s="13">
        <f>SUM('3 OrigSchedwithEVPVESS'!H3:H13)+SUM('4 BPSOSched with EV, PV, ESS'!H60:H68)</f>
        <v>1932929.411</v>
      </c>
      <c r="I14" s="13">
        <f>SUM('3 OrigSchedwithEVPVESS'!I3:I13)+SUM('4 BPSOSched with EV, PV, ESS'!I60:I68)</f>
        <v>1851268.728</v>
      </c>
      <c r="J14" s="13">
        <f>SUM('3 OrigSchedwithEVPVESS'!J3:J13)+SUM('4 BPSOSched with EV, PV, ESS'!J60:J68)</f>
        <v>1609770.361</v>
      </c>
      <c r="K14" s="13">
        <f>SUM('3 OrigSchedwithEVPVESS'!K3:K13)+SUM('4 BPSOSched with EV, PV, ESS'!K60:K68)</f>
        <v>1625437.889</v>
      </c>
      <c r="L14" s="13">
        <f>SUM('3 OrigSchedwithEVPVESS'!L3:L13)+SUM('4 BPSOSched with EV, PV, ESS'!L60:L68)</f>
        <v>1618527.03</v>
      </c>
      <c r="M14" s="13">
        <f>SUM('3 OrigSchedwithEVPVESS'!M3:M13)+SUM('4 BPSOSched with EV, PV, ESS'!M60:M68)</f>
        <v>3456763.92</v>
      </c>
      <c r="N14" s="13">
        <f>SUM('3 OrigSchedwithEVPVESS'!N3:N13)+SUM('4 BPSOSched with EV, PV, ESS'!N60:N68)</f>
        <v>3875973.182</v>
      </c>
      <c r="O14" s="13">
        <f>SUM('3 OrigSchedwithEVPVESS'!O3:O13)+SUM('4 BPSOSched with EV, PV, ESS'!O60:O68)</f>
        <v>4732250.412</v>
      </c>
      <c r="P14" s="13">
        <f>SUM('3 OrigSchedwithEVPVESS'!P3:P13)+SUM('4 BPSOSched with EV, PV, ESS'!P60:P68)</f>
        <v>14684308.8</v>
      </c>
      <c r="Q14" s="13">
        <f>SUM('3 OrigSchedwithEVPVESS'!Q3:Q13)+SUM('4 BPSOSched with EV, PV, ESS'!Q60:Q68)</f>
        <v>8365870.348</v>
      </c>
      <c r="R14" s="13">
        <f>SUM('3 OrigSchedwithEVPVESS'!R3:R13)+SUM('4 BPSOSched with EV, PV, ESS'!R60:R68)</f>
        <v>6578813.855</v>
      </c>
      <c r="S14" s="13">
        <f>SUM('3 OrigSchedwithEVPVESS'!S3:S13)+SUM('4 BPSOSched with EV, PV, ESS'!S60:S68)</f>
        <v>6511093.55</v>
      </c>
      <c r="T14" s="13">
        <f>SUM('3 OrigSchedwithEVPVESS'!T3:T13)+SUM('4 BPSOSched with EV, PV, ESS'!T60:T68)</f>
        <v>6728225.723</v>
      </c>
      <c r="U14" s="13">
        <f>SUM('3 OrigSchedwithEVPVESS'!U3:U13)+SUM('4 BPSOSched with EV, PV, ESS'!U60:U68)</f>
        <v>6702616.59</v>
      </c>
      <c r="V14" s="13">
        <f>SUM('3 OrigSchedwithEVPVESS'!V3:V13)+SUM('4 BPSOSched with EV, PV, ESS'!V60:V68)</f>
        <v>7520509.729</v>
      </c>
      <c r="W14" s="13">
        <f>SUM('3 OrigSchedwithEVPVESS'!W3:W13)+SUM('4 BPSOSched with EV, PV, ESS'!W60:W68)</f>
        <v>7150588.277</v>
      </c>
      <c r="X14" s="13">
        <f>SUM('3 OrigSchedwithEVPVESS'!X3:X13)+SUM('4 BPSOSched with EV, PV, ESS'!X60:X68)</f>
        <v>6793125.212</v>
      </c>
      <c r="Y14" s="13">
        <f>SUM('3 OrigSchedwithEVPVESS'!Y3:Y13)+SUM('4 BPSOSched with EV, PV, ESS'!Y60:Y68)</f>
        <v>6469976.121</v>
      </c>
      <c r="Z14" s="11">
        <f>SUM('3 OrigSchedwithEVPVESS'!Z3:Z13)+SUM('4 BPSOSched with EV, PV, ESS'!Z60:Z68)</f>
        <v>654474.0495</v>
      </c>
      <c r="AA14" s="11">
        <f>SUM('3 OrigSchedwithEVPVESS'!AA3:AA13)+SUM('4 BPSOSched with EV, PV, ESS'!AA60:AA68)</f>
        <v>1929.518703</v>
      </c>
      <c r="AB14" s="11">
        <f t="shared" si="5"/>
        <v>96.47593517</v>
      </c>
      <c r="AC14" s="11">
        <f t="shared" si="1"/>
        <v>46.74814639</v>
      </c>
      <c r="AD14" s="13">
        <f t="shared" si="2"/>
        <v>2.863645821</v>
      </c>
      <c r="AE14" s="13">
        <f t="shared" si="3"/>
        <v>14684308.8</v>
      </c>
      <c r="AF14" s="13">
        <f t="shared" si="4"/>
        <v>14.6843088</v>
      </c>
    </row>
    <row r="15" ht="15.75" customHeight="1">
      <c r="A15" s="15">
        <v>50.0</v>
      </c>
      <c r="B15" s="13">
        <f>SUM('3 OrigSchedwithEVPVESS'!B3:B12)+SUM('4 BPSOSched with EV, PV, ESS'!B59:B68)</f>
        <v>4238915.934</v>
      </c>
      <c r="C15" s="13">
        <f>SUM('3 OrigSchedwithEVPVESS'!C3:C12)+SUM('4 BPSOSched with EV, PV, ESS'!C59:C68)</f>
        <v>4033876.141</v>
      </c>
      <c r="D15" s="13">
        <f>SUM('3 OrigSchedwithEVPVESS'!D3:D12)+SUM('4 BPSOSched with EV, PV, ESS'!D59:D68)</f>
        <v>3855516.13</v>
      </c>
      <c r="E15" s="13">
        <f>SUM('3 OrigSchedwithEVPVESS'!E3:E12)+SUM('4 BPSOSched with EV, PV, ESS'!E59:E68)</f>
        <v>3981399.814</v>
      </c>
      <c r="F15" s="13">
        <f>SUM('3 OrigSchedwithEVPVESS'!F3:F12)+SUM('4 BPSOSched with EV, PV, ESS'!F59:F68)</f>
        <v>4253609.289</v>
      </c>
      <c r="G15" s="13">
        <f>SUM('3 OrigSchedwithEVPVESS'!G3:G12)+SUM('4 BPSOSched with EV, PV, ESS'!G59:G68)</f>
        <v>4621221.359</v>
      </c>
      <c r="H15" s="13">
        <f>SUM('3 OrigSchedwithEVPVESS'!H3:H12)+SUM('4 BPSOSched with EV, PV, ESS'!H59:H68)</f>
        <v>1927818.907</v>
      </c>
      <c r="I15" s="13">
        <f>SUM('3 OrigSchedwithEVPVESS'!I3:I12)+SUM('4 BPSOSched with EV, PV, ESS'!I59:I68)</f>
        <v>1842614.22</v>
      </c>
      <c r="J15" s="13">
        <f>SUM('3 OrigSchedwithEVPVESS'!J3:J12)+SUM('4 BPSOSched with EV, PV, ESS'!J59:J68)</f>
        <v>1618600.331</v>
      </c>
      <c r="K15" s="13">
        <f>SUM('3 OrigSchedwithEVPVESS'!K3:K12)+SUM('4 BPSOSched with EV, PV, ESS'!K59:K68)</f>
        <v>1628472.223</v>
      </c>
      <c r="L15" s="13">
        <f>SUM('3 OrigSchedwithEVPVESS'!L3:L12)+SUM('4 BPSOSched with EV, PV, ESS'!L59:L68)</f>
        <v>1624267.218</v>
      </c>
      <c r="M15" s="13">
        <f>SUM('3 OrigSchedwithEVPVESS'!M3:M12)+SUM('4 BPSOSched with EV, PV, ESS'!M59:M68)</f>
        <v>3462390.522</v>
      </c>
      <c r="N15" s="13">
        <f>SUM('3 OrigSchedwithEVPVESS'!N3:N12)+SUM('4 BPSOSched with EV, PV, ESS'!N59:N68)</f>
        <v>3888827.428</v>
      </c>
      <c r="O15" s="13">
        <f>SUM('3 OrigSchedwithEVPVESS'!O3:O12)+SUM('4 BPSOSched with EV, PV, ESS'!O59:O68)</f>
        <v>4714744.178</v>
      </c>
      <c r="P15" s="13">
        <f>SUM('3 OrigSchedwithEVPVESS'!P3:P12)+SUM('4 BPSOSched with EV, PV, ESS'!P59:P68)</f>
        <v>13949441.31</v>
      </c>
      <c r="Q15" s="13">
        <f>SUM('3 OrigSchedwithEVPVESS'!Q3:Q12)+SUM('4 BPSOSched with EV, PV, ESS'!Q59:Q68)</f>
        <v>8234255.55</v>
      </c>
      <c r="R15" s="13">
        <f>SUM('3 OrigSchedwithEVPVESS'!R3:R12)+SUM('4 BPSOSched with EV, PV, ESS'!R59:R68)</f>
        <v>6625232.597</v>
      </c>
      <c r="S15" s="13">
        <f>SUM('3 OrigSchedwithEVPVESS'!S3:S12)+SUM('4 BPSOSched with EV, PV, ESS'!S59:S68)</f>
        <v>6609516.526</v>
      </c>
      <c r="T15" s="13">
        <f>SUM('3 OrigSchedwithEVPVESS'!T3:T12)+SUM('4 BPSOSched with EV, PV, ESS'!T59:T68)</f>
        <v>6824083.015</v>
      </c>
      <c r="U15" s="13">
        <f>SUM('3 OrigSchedwithEVPVESS'!U3:U12)+SUM('4 BPSOSched with EV, PV, ESS'!U59:U68)</f>
        <v>6802068.294</v>
      </c>
      <c r="V15" s="13">
        <f>SUM('3 OrigSchedwithEVPVESS'!V3:V12)+SUM('4 BPSOSched with EV, PV, ESS'!V59:V68)</f>
        <v>7584231.679</v>
      </c>
      <c r="W15" s="13">
        <f>SUM('3 OrigSchedwithEVPVESS'!W3:W12)+SUM('4 BPSOSched with EV, PV, ESS'!W59:W68)</f>
        <v>7232852.955</v>
      </c>
      <c r="X15" s="13">
        <f>SUM('3 OrigSchedwithEVPVESS'!X3:X12)+SUM('4 BPSOSched with EV, PV, ESS'!X59:X68)</f>
        <v>6907310.364</v>
      </c>
      <c r="Y15" s="13">
        <f>SUM('3 OrigSchedwithEVPVESS'!Y3:Y12)+SUM('4 BPSOSched with EV, PV, ESS'!Y59:Y68)</f>
        <v>6602132.017</v>
      </c>
      <c r="Z15" s="11">
        <f>SUM('3 OrigSchedwithEVPVESS'!Z3:Z12)+SUM('4 BPSOSched with EV, PV, ESS'!Z59:Z68)</f>
        <v>649838.891</v>
      </c>
      <c r="AA15" s="11">
        <f>SUM('3 OrigSchedwithEVPVESS'!AA3:AA12)+SUM('4 BPSOSched with EV, PV, ESS'!AA59:AA68)</f>
        <v>1922.032528</v>
      </c>
      <c r="AB15" s="11">
        <f t="shared" si="5"/>
        <v>96.1016264</v>
      </c>
      <c r="AC15" s="11">
        <f t="shared" si="1"/>
        <v>46.41706364</v>
      </c>
      <c r="AD15" s="13">
        <f t="shared" si="2"/>
        <v>2.720440007</v>
      </c>
      <c r="AE15" s="13">
        <f t="shared" si="3"/>
        <v>13949441.31</v>
      </c>
      <c r="AF15" s="13">
        <f t="shared" si="4"/>
        <v>13.94944131</v>
      </c>
    </row>
    <row r="16" ht="15.75" customHeight="1">
      <c r="A16" s="15">
        <v>55.0</v>
      </c>
      <c r="B16" s="13">
        <f>SUM('3 OrigSchedwithEVPVESS'!B3:B11)+SUM('4 BPSOSched with EV, PV, ESS'!B58:B68)</f>
        <v>4288737.934</v>
      </c>
      <c r="C16" s="13">
        <f>SUM('3 OrigSchedwithEVPVESS'!C3:C11)+SUM('4 BPSOSched with EV, PV, ESS'!C58:C68)</f>
        <v>4111990.371</v>
      </c>
      <c r="D16" s="13">
        <f>SUM('3 OrigSchedwithEVPVESS'!D3:D11)+SUM('4 BPSOSched with EV, PV, ESS'!D58:D68)</f>
        <v>3838169.38</v>
      </c>
      <c r="E16" s="13">
        <f>SUM('3 OrigSchedwithEVPVESS'!E3:E11)+SUM('4 BPSOSched with EV, PV, ESS'!E58:E68)</f>
        <v>3980613.62</v>
      </c>
      <c r="F16" s="13">
        <f>SUM('3 OrigSchedwithEVPVESS'!F3:F11)+SUM('4 BPSOSched with EV, PV, ESS'!F58:F68)</f>
        <v>4256310.329</v>
      </c>
      <c r="G16" s="13">
        <f>SUM('3 OrigSchedwithEVPVESS'!G3:G11)+SUM('4 BPSOSched with EV, PV, ESS'!G58:G68)</f>
        <v>4616023.801</v>
      </c>
      <c r="H16" s="13">
        <f>SUM('3 OrigSchedwithEVPVESS'!H3:H11)+SUM('4 BPSOSched with EV, PV, ESS'!H58:H68)</f>
        <v>1917806.829</v>
      </c>
      <c r="I16" s="13">
        <f>SUM('3 OrigSchedwithEVPVESS'!I3:I11)+SUM('4 BPSOSched with EV, PV, ESS'!I58:I68)</f>
        <v>1841287.412</v>
      </c>
      <c r="J16" s="13">
        <f>SUM('3 OrigSchedwithEVPVESS'!J3:J11)+SUM('4 BPSOSched with EV, PV, ESS'!J58:J68)</f>
        <v>1628075.347</v>
      </c>
      <c r="K16" s="13">
        <f>SUM('3 OrigSchedwithEVPVESS'!K3:K11)+SUM('4 BPSOSched with EV, PV, ESS'!K58:K68)</f>
        <v>1631150.449</v>
      </c>
      <c r="L16" s="13">
        <f>SUM('3 OrigSchedwithEVPVESS'!L3:L11)+SUM('4 BPSOSched with EV, PV, ESS'!L58:L68)</f>
        <v>1621608.026</v>
      </c>
      <c r="M16" s="13">
        <f>SUM('3 OrigSchedwithEVPVESS'!M3:M11)+SUM('4 BPSOSched with EV, PV, ESS'!M58:M68)</f>
        <v>3469162.706</v>
      </c>
      <c r="N16" s="13">
        <f>SUM('3 OrigSchedwithEVPVESS'!N3:N11)+SUM('4 BPSOSched with EV, PV, ESS'!N58:N68)</f>
        <v>3894237.03</v>
      </c>
      <c r="O16" s="13">
        <f>SUM('3 OrigSchedwithEVPVESS'!O3:O11)+SUM('4 BPSOSched with EV, PV, ESS'!O58:O68)</f>
        <v>4693551.768</v>
      </c>
      <c r="P16" s="13">
        <f>SUM('3 OrigSchedwithEVPVESS'!P3:P11)+SUM('4 BPSOSched with EV, PV, ESS'!P58:P68)</f>
        <v>13193479.74</v>
      </c>
      <c r="Q16" s="13">
        <f>SUM('3 OrigSchedwithEVPVESS'!Q3:Q11)+SUM('4 BPSOSched with EV, PV, ESS'!Q58:Q68)</f>
        <v>8096988.702</v>
      </c>
      <c r="R16" s="13">
        <f>SUM('3 OrigSchedwithEVPVESS'!R3:R11)+SUM('4 BPSOSched with EV, PV, ESS'!R58:R68)</f>
        <v>6687502.799</v>
      </c>
      <c r="S16" s="13">
        <f>SUM('3 OrigSchedwithEVPVESS'!S3:S11)+SUM('4 BPSOSched with EV, PV, ESS'!S58:S68)</f>
        <v>6709671.208</v>
      </c>
      <c r="T16" s="13">
        <f>SUM('3 OrigSchedwithEVPVESS'!T3:T11)+SUM('4 BPSOSched with EV, PV, ESS'!T58:T68)</f>
        <v>6922699.469</v>
      </c>
      <c r="U16" s="13">
        <f>SUM('3 OrigSchedwithEVPVESS'!U3:U11)+SUM('4 BPSOSched with EV, PV, ESS'!U58:U68)</f>
        <v>6904166.276</v>
      </c>
      <c r="V16" s="13">
        <f>SUM('3 OrigSchedwithEVPVESS'!V3:V11)+SUM('4 BPSOSched with EV, PV, ESS'!V58:V68)</f>
        <v>7656477.781</v>
      </c>
      <c r="W16" s="13">
        <f>SUM('3 OrigSchedwithEVPVESS'!W3:W11)+SUM('4 BPSOSched with EV, PV, ESS'!W58:W68)</f>
        <v>7327135.745</v>
      </c>
      <c r="X16" s="13">
        <f>SUM('3 OrigSchedwithEVPVESS'!X3:X11)+SUM('4 BPSOSched with EV, PV, ESS'!X58:X68)</f>
        <v>7027716.242</v>
      </c>
      <c r="Y16" s="13">
        <f>SUM('3 OrigSchedwithEVPVESS'!Y3:Y11)+SUM('4 BPSOSched with EV, PV, ESS'!Y58:Y68)</f>
        <v>6737312.875</v>
      </c>
      <c r="Z16" s="11">
        <f>SUM('3 OrigSchedwithEVPVESS'!Z3:Z11)+SUM('4 BPSOSched with EV, PV, ESS'!Z58:Z68)</f>
        <v>645329.727</v>
      </c>
      <c r="AA16" s="11">
        <f>SUM('3 OrigSchedwithEVPVESS'!AA3:AA11)+SUM('4 BPSOSched with EV, PV, ESS'!AA58:AA68)</f>
        <v>1914.447883</v>
      </c>
      <c r="AB16" s="11">
        <f t="shared" si="5"/>
        <v>95.72239415</v>
      </c>
      <c r="AC16" s="11">
        <f t="shared" si="1"/>
        <v>46.0949805</v>
      </c>
      <c r="AD16" s="13">
        <f t="shared" si="2"/>
        <v>2.573252229</v>
      </c>
      <c r="AE16" s="13">
        <f t="shared" si="3"/>
        <v>13193479.74</v>
      </c>
      <c r="AF16" s="13">
        <f t="shared" si="4"/>
        <v>13.19347974</v>
      </c>
    </row>
    <row r="17" ht="15.75" customHeight="1">
      <c r="A17" s="15">
        <v>60.0</v>
      </c>
      <c r="B17" s="13">
        <f>SUM('3 OrigSchedwithEVPVESS'!B3:B10)+SUM('4 BPSOSched with EV, PV, ESS'!B57:B68)</f>
        <v>4337093.364</v>
      </c>
      <c r="C17" s="13">
        <f>SUM('3 OrigSchedwithEVPVESS'!C3:C10)+SUM('4 BPSOSched with EV, PV, ESS'!C57:C68)</f>
        <v>4193358.231</v>
      </c>
      <c r="D17" s="13">
        <f>SUM('3 OrigSchedwithEVPVESS'!D3:D10)+SUM('4 BPSOSched with EV, PV, ESS'!D57:D68)</f>
        <v>3828648.18</v>
      </c>
      <c r="E17" s="13">
        <f>SUM('3 OrigSchedwithEVPVESS'!E3:E10)+SUM('4 BPSOSched with EV, PV, ESS'!E57:E68)</f>
        <v>3969331.118</v>
      </c>
      <c r="F17" s="13">
        <f>SUM('3 OrigSchedwithEVPVESS'!F3:F10)+SUM('4 BPSOSched with EV, PV, ESS'!F57:F68)</f>
        <v>4263521.297</v>
      </c>
      <c r="G17" s="13">
        <f>SUM('3 OrigSchedwithEVPVESS'!G3:G10)+SUM('4 BPSOSched with EV, PV, ESS'!G57:G68)</f>
        <v>4622594.275</v>
      </c>
      <c r="H17" s="13">
        <f>SUM('3 OrigSchedwithEVPVESS'!H3:H10)+SUM('4 BPSOSched with EV, PV, ESS'!H57:H68)</f>
        <v>1907108.915</v>
      </c>
      <c r="I17" s="13">
        <f>SUM('3 OrigSchedwithEVPVESS'!I3:I10)+SUM('4 BPSOSched with EV, PV, ESS'!I57:I68)</f>
        <v>1830529.328</v>
      </c>
      <c r="J17" s="13">
        <f>SUM('3 OrigSchedwithEVPVESS'!J3:J10)+SUM('4 BPSOSched with EV, PV, ESS'!J57:J68)</f>
        <v>1640632.363</v>
      </c>
      <c r="K17" s="13">
        <f>SUM('3 OrigSchedwithEVPVESS'!K3:K10)+SUM('4 BPSOSched with EV, PV, ESS'!K57:K68)</f>
        <v>1634853.281</v>
      </c>
      <c r="L17" s="13">
        <f>SUM('3 OrigSchedwithEVPVESS'!L3:L10)+SUM('4 BPSOSched with EV, PV, ESS'!L57:L68)</f>
        <v>1623805.982</v>
      </c>
      <c r="M17" s="13">
        <f>SUM('3 OrigSchedwithEVPVESS'!M3:M10)+SUM('4 BPSOSched with EV, PV, ESS'!M57:M68)</f>
        <v>3478227.702</v>
      </c>
      <c r="N17" s="13">
        <f>SUM('3 OrigSchedwithEVPVESS'!N3:N10)+SUM('4 BPSOSched with EV, PV, ESS'!N57:N68)</f>
        <v>3892455.138</v>
      </c>
      <c r="O17" s="13">
        <f>SUM('3 OrigSchedwithEVPVESS'!O3:O10)+SUM('4 BPSOSched with EV, PV, ESS'!O57:O68)</f>
        <v>4669987.196</v>
      </c>
      <c r="P17" s="13">
        <f>SUM('3 OrigSchedwithEVPVESS'!P3:P10)+SUM('4 BPSOSched with EV, PV, ESS'!P57:P68)</f>
        <v>12447136.64</v>
      </c>
      <c r="Q17" s="13">
        <f>SUM('3 OrigSchedwithEVPVESS'!Q3:Q10)+SUM('4 BPSOSched with EV, PV, ESS'!Q57:Q68)</f>
        <v>7946828.082</v>
      </c>
      <c r="R17" s="13">
        <f>SUM('3 OrigSchedwithEVPVESS'!R3:R10)+SUM('4 BPSOSched with EV, PV, ESS'!R57:R68)</f>
        <v>6753405.711</v>
      </c>
      <c r="S17" s="13">
        <f>SUM('3 OrigSchedwithEVPVESS'!S3:S10)+SUM('4 BPSOSched with EV, PV, ESS'!S57:S68)</f>
        <v>6811758.856</v>
      </c>
      <c r="T17" s="13">
        <f>SUM('3 OrigSchedwithEVPVESS'!T3:T10)+SUM('4 BPSOSched with EV, PV, ESS'!T57:T68)</f>
        <v>7012602.285</v>
      </c>
      <c r="U17" s="13">
        <f>SUM('3 OrigSchedwithEVPVESS'!U3:U10)+SUM('4 BPSOSched with EV, PV, ESS'!U57:U68)</f>
        <v>7008664.126</v>
      </c>
      <c r="V17" s="13">
        <f>SUM('3 OrigSchedwithEVPVESS'!V3:V10)+SUM('4 BPSOSched with EV, PV, ESS'!V57:V68)</f>
        <v>7726862.807</v>
      </c>
      <c r="W17" s="13">
        <f>SUM('3 OrigSchedwithEVPVESS'!W3:W10)+SUM('4 BPSOSched with EV, PV, ESS'!W57:W68)</f>
        <v>7425028.853</v>
      </c>
      <c r="X17" s="13">
        <f>SUM('3 OrigSchedwithEVPVESS'!X3:X10)+SUM('4 BPSOSched with EV, PV, ESS'!X57:X68)</f>
        <v>7151609.232</v>
      </c>
      <c r="Y17" s="13">
        <f>SUM('3 OrigSchedwithEVPVESS'!Y3:Y10)+SUM('4 BPSOSched with EV, PV, ESS'!Y57:Y68)</f>
        <v>6872261.819</v>
      </c>
      <c r="Z17" s="11">
        <f>SUM('3 OrigSchedwithEVPVESS'!Z3:Z10)+SUM('4 BPSOSched with EV, PV, ESS'!Z57:Z68)</f>
        <v>640715.3782</v>
      </c>
      <c r="AA17" s="11">
        <f>SUM('3 OrigSchedwithEVPVESS'!AA3:AA10)+SUM('4 BPSOSched with EV, PV, ESS'!AA57:AA68)</f>
        <v>1906.999932</v>
      </c>
      <c r="AB17" s="11">
        <f t="shared" si="5"/>
        <v>95.34999658</v>
      </c>
      <c r="AC17" s="11">
        <f t="shared" si="1"/>
        <v>45.76538415</v>
      </c>
      <c r="AD17" s="13">
        <f t="shared" si="2"/>
        <v>2.427756156</v>
      </c>
      <c r="AE17" s="13">
        <f t="shared" si="3"/>
        <v>12447136.64</v>
      </c>
      <c r="AF17" s="13">
        <f t="shared" si="4"/>
        <v>12.44713664</v>
      </c>
    </row>
    <row r="18" ht="15.75" customHeight="1">
      <c r="A18" s="15">
        <v>65.0</v>
      </c>
      <c r="B18" s="13">
        <f>SUM('3 OrigSchedwithEVPVESS'!B3:B9)+SUM('4 BPSOSched with EV, PV, ESS'!B56:B68)</f>
        <v>4383625.244</v>
      </c>
      <c r="C18" s="13">
        <f>SUM('3 OrigSchedwithEVPVESS'!C3:C9)+SUM('4 BPSOSched with EV, PV, ESS'!C56:C68)</f>
        <v>4266261.651</v>
      </c>
      <c r="D18" s="13">
        <f>SUM('3 OrigSchedwithEVPVESS'!D3:D9)+SUM('4 BPSOSched with EV, PV, ESS'!D56:D68)</f>
        <v>3829566.37</v>
      </c>
      <c r="E18" s="13">
        <f>SUM('3 OrigSchedwithEVPVESS'!E3:E9)+SUM('4 BPSOSched with EV, PV, ESS'!E56:E68)</f>
        <v>3971998.8</v>
      </c>
      <c r="F18" s="13">
        <f>SUM('3 OrigSchedwithEVPVESS'!F3:F9)+SUM('4 BPSOSched with EV, PV, ESS'!F56:F68)</f>
        <v>4259971.339</v>
      </c>
      <c r="G18" s="13">
        <f>SUM('3 OrigSchedwithEVPVESS'!G3:G9)+SUM('4 BPSOSched with EV, PV, ESS'!G56:G68)</f>
        <v>4640712.957</v>
      </c>
      <c r="H18" s="13">
        <f>SUM('3 OrigSchedwithEVPVESS'!H3:H9)+SUM('4 BPSOSched with EV, PV, ESS'!H56:H68)</f>
        <v>1903777.021</v>
      </c>
      <c r="I18" s="13">
        <f>SUM('3 OrigSchedwithEVPVESS'!I3:I9)+SUM('4 BPSOSched with EV, PV, ESS'!I56:I68)</f>
        <v>1823183.608</v>
      </c>
      <c r="J18" s="13">
        <f>SUM('3 OrigSchedwithEVPVESS'!J3:J9)+SUM('4 BPSOSched with EV, PV, ESS'!J56:J68)</f>
        <v>1656188.709</v>
      </c>
      <c r="K18" s="13">
        <f>SUM('3 OrigSchedwithEVPVESS'!K3:K9)+SUM('4 BPSOSched with EV, PV, ESS'!K56:K68)</f>
        <v>1641104.581</v>
      </c>
      <c r="L18" s="13">
        <f>SUM('3 OrigSchedwithEVPVESS'!L3:L9)+SUM('4 BPSOSched with EV, PV, ESS'!L56:L68)</f>
        <v>1625225.428</v>
      </c>
      <c r="M18" s="13">
        <f>SUM('3 OrigSchedwithEVPVESS'!M3:M9)+SUM('4 BPSOSched with EV, PV, ESS'!M56:M68)</f>
        <v>3482194.286</v>
      </c>
      <c r="N18" s="13">
        <f>SUM('3 OrigSchedwithEVPVESS'!N3:N9)+SUM('4 BPSOSched with EV, PV, ESS'!N56:N68)</f>
        <v>3905465.844</v>
      </c>
      <c r="O18" s="13">
        <f>SUM('3 OrigSchedwithEVPVESS'!O3:O9)+SUM('4 BPSOSched with EV, PV, ESS'!O56:O68)</f>
        <v>4651623.3</v>
      </c>
      <c r="P18" s="13">
        <f>SUM('3 OrigSchedwithEVPVESS'!P3:P9)+SUM('4 BPSOSched with EV, PV, ESS'!P56:P68)</f>
        <v>11696292.6</v>
      </c>
      <c r="Q18" s="13">
        <f>SUM('3 OrigSchedwithEVPVESS'!Q3:Q9)+SUM('4 BPSOSched with EV, PV, ESS'!Q56:Q68)</f>
        <v>7786674.914</v>
      </c>
      <c r="R18" s="13">
        <f>SUM('3 OrigSchedwithEVPVESS'!R3:R9)+SUM('4 BPSOSched with EV, PV, ESS'!R56:R68)</f>
        <v>6811083.011</v>
      </c>
      <c r="S18" s="13">
        <f>SUM('3 OrigSchedwithEVPVESS'!S3:S9)+SUM('4 BPSOSched with EV, PV, ESS'!S56:S68)</f>
        <v>6913913.104</v>
      </c>
      <c r="T18" s="13">
        <f>SUM('3 OrigSchedwithEVPVESS'!T3:T9)+SUM('4 BPSOSched with EV, PV, ESS'!T56:T68)</f>
        <v>7100515.557</v>
      </c>
      <c r="U18" s="13">
        <f>SUM('3 OrigSchedwithEVPVESS'!U3:U9)+SUM('4 BPSOSched with EV, PV, ESS'!U56:U68)</f>
        <v>7114347.218</v>
      </c>
      <c r="V18" s="13">
        <f>SUM('3 OrigSchedwithEVPVESS'!V3:V9)+SUM('4 BPSOSched with EV, PV, ESS'!V56:V68)</f>
        <v>7786634.961</v>
      </c>
      <c r="W18" s="13">
        <f>SUM('3 OrigSchedwithEVPVESS'!W3:W9)+SUM('4 BPSOSched with EV, PV, ESS'!W56:W68)</f>
        <v>7523045.713</v>
      </c>
      <c r="X18" s="13">
        <f>SUM('3 OrigSchedwithEVPVESS'!X3:X9)+SUM('4 BPSOSched with EV, PV, ESS'!X56:X68)</f>
        <v>7272775.428</v>
      </c>
      <c r="Y18" s="13">
        <f>SUM('3 OrigSchedwithEVPVESS'!Y3:Y9)+SUM('4 BPSOSched with EV, PV, ESS'!Y56:Y68)</f>
        <v>7003366.729</v>
      </c>
      <c r="Z18" s="11">
        <f>SUM('3 OrigSchedwithEVPVESS'!Z3:Z9)+SUM('4 BPSOSched with EV, PV, ESS'!Z56:Z68)</f>
        <v>636017.4711</v>
      </c>
      <c r="AA18" s="11">
        <f>SUM('3 OrigSchedwithEVPVESS'!AA3:AA9)+SUM('4 BPSOSched with EV, PV, ESS'!AA56:AA68)</f>
        <v>1899.381696</v>
      </c>
      <c r="AB18" s="11">
        <f t="shared" si="5"/>
        <v>94.96908482</v>
      </c>
      <c r="AC18" s="11">
        <f t="shared" si="1"/>
        <v>45.42981936</v>
      </c>
      <c r="AD18" s="13">
        <f t="shared" si="2"/>
        <v>2.281284458</v>
      </c>
      <c r="AE18" s="13">
        <f t="shared" si="3"/>
        <v>11696292.6</v>
      </c>
      <c r="AF18" s="13">
        <f t="shared" si="4"/>
        <v>11.6962926</v>
      </c>
    </row>
    <row r="19" ht="15.75" customHeight="1">
      <c r="A19" s="15">
        <v>70.0</v>
      </c>
      <c r="B19" s="13">
        <f>SUM('3 OrigSchedwithEVPVESS'!B3:B8)+SUM('4 BPSOSched with EV, PV, ESS'!B55:B68)</f>
        <v>4435500.956</v>
      </c>
      <c r="C19" s="13">
        <f>SUM('3 OrigSchedwithEVPVESS'!C3:C8)+SUM('4 BPSOSched with EV, PV, ESS'!C55:C68)</f>
        <v>4338843.873</v>
      </c>
      <c r="D19" s="13">
        <f>SUM('3 OrigSchedwithEVPVESS'!D3:D8)+SUM('4 BPSOSched with EV, PV, ESS'!D55:D68)</f>
        <v>3805585.05</v>
      </c>
      <c r="E19" s="13">
        <f>SUM('3 OrigSchedwithEVPVESS'!E3:E8)+SUM('4 BPSOSched with EV, PV, ESS'!E55:E68)</f>
        <v>3975444.865</v>
      </c>
      <c r="F19" s="13">
        <f>SUM('3 OrigSchedwithEVPVESS'!F3:F8)+SUM('4 BPSOSched with EV, PV, ESS'!F55:F68)</f>
        <v>4270338.861</v>
      </c>
      <c r="G19" s="13">
        <f>SUM('3 OrigSchedwithEVPVESS'!G3:G8)+SUM('4 BPSOSched with EV, PV, ESS'!G55:G68)</f>
        <v>4647305.882</v>
      </c>
      <c r="H19" s="13">
        <f>SUM('3 OrigSchedwithEVPVESS'!H3:H8)+SUM('4 BPSOSched with EV, PV, ESS'!H55:H68)</f>
        <v>1895301.339</v>
      </c>
      <c r="I19" s="13">
        <f>SUM('3 OrigSchedwithEVPVESS'!I3:I8)+SUM('4 BPSOSched with EV, PV, ESS'!I55:I68)</f>
        <v>1810110.472</v>
      </c>
      <c r="J19" s="13">
        <f>SUM('3 OrigSchedwithEVPVESS'!J3:J8)+SUM('4 BPSOSched with EV, PV, ESS'!J55:J68)</f>
        <v>1661336.373</v>
      </c>
      <c r="K19" s="13">
        <f>SUM('3 OrigSchedwithEVPVESS'!K3:K8)+SUM('4 BPSOSched with EV, PV, ESS'!K55:K68)</f>
        <v>1645596.94</v>
      </c>
      <c r="L19" s="13">
        <f>SUM('3 OrigSchedwithEVPVESS'!L3:L8)+SUM('4 BPSOSched with EV, PV, ESS'!L55:L68)</f>
        <v>1629787.898</v>
      </c>
      <c r="M19" s="13">
        <f>SUM('3 OrigSchedwithEVPVESS'!M3:M8)+SUM('4 BPSOSched with EV, PV, ESS'!M55:M68)</f>
        <v>3494334.351</v>
      </c>
      <c r="N19" s="13">
        <f>SUM('3 OrigSchedwithEVPVESS'!N3:N8)+SUM('4 BPSOSched with EV, PV, ESS'!N55:N68)</f>
        <v>3919057.891</v>
      </c>
      <c r="O19" s="13">
        <f>SUM('3 OrigSchedwithEVPVESS'!O3:O8)+SUM('4 BPSOSched with EV, PV, ESS'!O55:O68)</f>
        <v>4629537.39</v>
      </c>
      <c r="P19" s="13">
        <f>SUM('3 OrigSchedwithEVPVESS'!P3:P8)+SUM('4 BPSOSched with EV, PV, ESS'!P55:P68)</f>
        <v>10938849.32</v>
      </c>
      <c r="Q19" s="13">
        <f>SUM('3 OrigSchedwithEVPVESS'!Q3:Q8)+SUM('4 BPSOSched with EV, PV, ESS'!Q55:Q68)</f>
        <v>7630925.725</v>
      </c>
      <c r="R19" s="13">
        <f>SUM('3 OrigSchedwithEVPVESS'!R3:R8)+SUM('4 BPSOSched with EV, PV, ESS'!R55:R68)</f>
        <v>6865450.432</v>
      </c>
      <c r="S19" s="13">
        <f>SUM('3 OrigSchedwithEVPVESS'!S3:S8)+SUM('4 BPSOSched with EV, PV, ESS'!S55:S68)</f>
        <v>7021987.208</v>
      </c>
      <c r="T19" s="13">
        <f>SUM('3 OrigSchedwithEVPVESS'!T3:T8)+SUM('4 BPSOSched with EV, PV, ESS'!T55:T68)</f>
        <v>7198943.316</v>
      </c>
      <c r="U19" s="13">
        <f>SUM('3 OrigSchedwithEVPVESS'!U3:U8)+SUM('4 BPSOSched with EV, PV, ESS'!U55:U68)</f>
        <v>7221198.646</v>
      </c>
      <c r="V19" s="13">
        <f>SUM('3 OrigSchedwithEVPVESS'!V3:V8)+SUM('4 BPSOSched with EV, PV, ESS'!V55:V68)</f>
        <v>7852878.976</v>
      </c>
      <c r="W19" s="13">
        <f>SUM('3 OrigSchedwithEVPVESS'!W3:W8)+SUM('4 BPSOSched with EV, PV, ESS'!W55:W68)</f>
        <v>7615672.909</v>
      </c>
      <c r="X19" s="13">
        <f>SUM('3 OrigSchedwithEVPVESS'!X3:X8)+SUM('4 BPSOSched with EV, PV, ESS'!X55:X68)</f>
        <v>7401993.014</v>
      </c>
      <c r="Y19" s="13">
        <f>SUM('3 OrigSchedwithEVPVESS'!Y3:Y8)+SUM('4 BPSOSched with EV, PV, ESS'!Y55:Y68)</f>
        <v>7140556.658</v>
      </c>
      <c r="Z19" s="11">
        <f>SUM('3 OrigSchedwithEVPVESS'!Z3:Z8)+SUM('4 BPSOSched with EV, PV, ESS'!Z55:Z68)</f>
        <v>632919.3004</v>
      </c>
      <c r="AA19" s="11">
        <f>SUM('3 OrigSchedwithEVPVESS'!AA3:AA8)+SUM('4 BPSOSched with EV, PV, ESS'!AA55:AA68)</f>
        <v>1891.747833</v>
      </c>
      <c r="AB19" s="11">
        <f t="shared" si="5"/>
        <v>94.58739165</v>
      </c>
      <c r="AC19" s="11">
        <f t="shared" si="1"/>
        <v>45.20852146</v>
      </c>
      <c r="AD19" s="13">
        <f t="shared" si="2"/>
        <v>2.133602352</v>
      </c>
      <c r="AE19" s="13">
        <f t="shared" si="3"/>
        <v>10938849.32</v>
      </c>
      <c r="AF19" s="13">
        <f t="shared" si="4"/>
        <v>10.93884932</v>
      </c>
    </row>
    <row r="20" ht="15.75" customHeight="1">
      <c r="A20" s="15">
        <v>75.0</v>
      </c>
      <c r="B20" s="13">
        <f>SUM('3 OrigSchedwithEVPVESS'!B3:B7)+SUM('4 BPSOSched with EV, PV, ESS'!B54:B68)</f>
        <v>4483574.683</v>
      </c>
      <c r="C20" s="13">
        <f>SUM('3 OrigSchedwithEVPVESS'!C3:C7)+SUM('4 BPSOSched with EV, PV, ESS'!C54:C68)</f>
        <v>4416238.772</v>
      </c>
      <c r="D20" s="13">
        <f>SUM('3 OrigSchedwithEVPVESS'!D3:D7)+SUM('4 BPSOSched with EV, PV, ESS'!D54:D68)</f>
        <v>3794524.92</v>
      </c>
      <c r="E20" s="13">
        <f>SUM('3 OrigSchedwithEVPVESS'!E3:E7)+SUM('4 BPSOSched with EV, PV, ESS'!E54:E68)</f>
        <v>3979221.549</v>
      </c>
      <c r="F20" s="13">
        <f>SUM('3 OrigSchedwithEVPVESS'!F3:F7)+SUM('4 BPSOSched with EV, PV, ESS'!F54:F68)</f>
        <v>4273973.1</v>
      </c>
      <c r="G20" s="13">
        <f>SUM('3 OrigSchedwithEVPVESS'!G3:G7)+SUM('4 BPSOSched with EV, PV, ESS'!G54:G68)</f>
        <v>4659711.691</v>
      </c>
      <c r="H20" s="13">
        <f>SUM('3 OrigSchedwithEVPVESS'!H3:H7)+SUM('4 BPSOSched with EV, PV, ESS'!H54:H68)</f>
        <v>1884736.058</v>
      </c>
      <c r="I20" s="13">
        <f>SUM('3 OrigSchedwithEVPVESS'!I3:I7)+SUM('4 BPSOSched with EV, PV, ESS'!I54:I68)</f>
        <v>1805021.519</v>
      </c>
      <c r="J20" s="13">
        <f>SUM('3 OrigSchedwithEVPVESS'!J3:J7)+SUM('4 BPSOSched with EV, PV, ESS'!J54:J68)</f>
        <v>1666369.257</v>
      </c>
      <c r="K20" s="13">
        <f>SUM('3 OrigSchedwithEVPVESS'!K3:K7)+SUM('4 BPSOSched with EV, PV, ESS'!K54:K68)</f>
        <v>1649415.232</v>
      </c>
      <c r="L20" s="13">
        <f>SUM('3 OrigSchedwithEVPVESS'!L3:L7)+SUM('4 BPSOSched with EV, PV, ESS'!L54:L68)</f>
        <v>1634013.054</v>
      </c>
      <c r="M20" s="13">
        <f>SUM('3 OrigSchedwithEVPVESS'!M3:M7)+SUM('4 BPSOSched with EV, PV, ESS'!M54:M68)</f>
        <v>3506141.389</v>
      </c>
      <c r="N20" s="13">
        <f>SUM('3 OrigSchedwithEVPVESS'!N3:N7)+SUM('4 BPSOSched with EV, PV, ESS'!N54:N68)</f>
        <v>3923712.097</v>
      </c>
      <c r="O20" s="13">
        <f>SUM('3 OrigSchedwithEVPVESS'!O3:O7)+SUM('4 BPSOSched with EV, PV, ESS'!O54:O68)</f>
        <v>4600027.798</v>
      </c>
      <c r="P20" s="13">
        <f>SUM('3 OrigSchedwithEVPVESS'!P3:P7)+SUM('4 BPSOSched with EV, PV, ESS'!P54:P68)</f>
        <v>10186342.58</v>
      </c>
      <c r="Q20" s="13">
        <f>SUM('3 OrigSchedwithEVPVESS'!Q3:Q7)+SUM('4 BPSOSched with EV, PV, ESS'!Q54:Q68)</f>
        <v>7479765.389</v>
      </c>
      <c r="R20" s="13">
        <f>SUM('3 OrigSchedwithEVPVESS'!R3:R7)+SUM('4 BPSOSched with EV, PV, ESS'!R54:R68)</f>
        <v>6911238.627</v>
      </c>
      <c r="S20" s="13">
        <f>SUM('3 OrigSchedwithEVPVESS'!S3:S7)+SUM('4 BPSOSched with EV, PV, ESS'!S54:S68)</f>
        <v>7124815.507</v>
      </c>
      <c r="T20" s="13">
        <f>SUM('3 OrigSchedwithEVPVESS'!T3:T7)+SUM('4 BPSOSched with EV, PV, ESS'!T54:T68)</f>
        <v>7297385.426</v>
      </c>
      <c r="U20" s="13">
        <f>SUM('3 OrigSchedwithEVPVESS'!U3:U7)+SUM('4 BPSOSched with EV, PV, ESS'!U54:U68)</f>
        <v>7335835.777</v>
      </c>
      <c r="V20" s="13">
        <f>SUM('3 OrigSchedwithEVPVESS'!V3:V7)+SUM('4 BPSOSched with EV, PV, ESS'!V54:V68)</f>
        <v>7917198.859</v>
      </c>
      <c r="W20" s="13">
        <f>SUM('3 OrigSchedwithEVPVESS'!W3:W7)+SUM('4 BPSOSched with EV, PV, ESS'!W54:W68)</f>
        <v>7713372.513</v>
      </c>
      <c r="X20" s="13">
        <f>SUM('3 OrigSchedwithEVPVESS'!X3:X7)+SUM('4 BPSOSched with EV, PV, ESS'!X54:X68)</f>
        <v>7526784.615</v>
      </c>
      <c r="Y20" s="13">
        <f>SUM('3 OrigSchedwithEVPVESS'!Y3:Y7)+SUM('4 BPSOSched with EV, PV, ESS'!Y54:Y68)</f>
        <v>7275118.489</v>
      </c>
      <c r="Z20" s="11">
        <f>SUM('3 OrigSchedwithEVPVESS'!Z3:Z7)+SUM('4 BPSOSched with EV, PV, ESS'!Z54:Z68)</f>
        <v>629388.1311</v>
      </c>
      <c r="AA20" s="11">
        <f>SUM('3 OrigSchedwithEVPVESS'!AA3:AA7)+SUM('4 BPSOSched with EV, PV, ESS'!AA54:AA68)</f>
        <v>1883.933602</v>
      </c>
      <c r="AB20" s="11">
        <f t="shared" si="5"/>
        <v>94.19668008</v>
      </c>
      <c r="AC20" s="11">
        <f t="shared" si="1"/>
        <v>44.95629508</v>
      </c>
      <c r="AD20" s="13">
        <f t="shared" si="2"/>
        <v>1.986859588</v>
      </c>
      <c r="AE20" s="13">
        <f t="shared" si="3"/>
        <v>10186342.58</v>
      </c>
      <c r="AF20" s="13">
        <f t="shared" si="4"/>
        <v>10.18634258</v>
      </c>
    </row>
    <row r="21" ht="15.75" customHeight="1">
      <c r="A21" s="15">
        <v>80.0</v>
      </c>
      <c r="B21" s="13">
        <f>SUM('3 OrigSchedwithEVPVESS'!B3:B6)+SUM('4 BPSOSched with EV, PV, ESS'!B53:B68)</f>
        <v>4527488.629</v>
      </c>
      <c r="C21" s="13">
        <f>SUM('3 OrigSchedwithEVPVESS'!C3:C6)+SUM('4 BPSOSched with EV, PV, ESS'!C53:C68)</f>
        <v>4500395.78</v>
      </c>
      <c r="D21" s="13">
        <f>SUM('3 OrigSchedwithEVPVESS'!D3:D6)+SUM('4 BPSOSched with EV, PV, ESS'!D53:D68)</f>
        <v>3785904.18</v>
      </c>
      <c r="E21" s="13">
        <f>SUM('3 OrigSchedwithEVPVESS'!E3:E6)+SUM('4 BPSOSched with EV, PV, ESS'!E53:E68)</f>
        <v>3978577.71</v>
      </c>
      <c r="F21" s="13">
        <f>SUM('3 OrigSchedwithEVPVESS'!F3:F6)+SUM('4 BPSOSched with EV, PV, ESS'!F53:F68)</f>
        <v>4270712.337</v>
      </c>
      <c r="G21" s="13">
        <f>SUM('3 OrigSchedwithEVPVESS'!G3:G6)+SUM('4 BPSOSched with EV, PV, ESS'!G53:G68)</f>
        <v>4663614.211</v>
      </c>
      <c r="H21" s="13">
        <f>SUM('3 OrigSchedwithEVPVESS'!H3:H6)+SUM('4 BPSOSched with EV, PV, ESS'!H53:H68)</f>
        <v>1879866.104</v>
      </c>
      <c r="I21" s="13">
        <f>SUM('3 OrigSchedwithEVPVESS'!I3:I6)+SUM('4 BPSOSched with EV, PV, ESS'!I53:I68)</f>
        <v>1810073.844</v>
      </c>
      <c r="J21" s="13">
        <f>SUM('3 OrigSchedwithEVPVESS'!J3:J6)+SUM('4 BPSOSched with EV, PV, ESS'!J53:J68)</f>
        <v>1679422.466</v>
      </c>
      <c r="K21" s="13">
        <f>SUM('3 OrigSchedwithEVPVESS'!K3:K6)+SUM('4 BPSOSched with EV, PV, ESS'!K53:K68)</f>
        <v>1647940.857</v>
      </c>
      <c r="L21" s="13">
        <f>SUM('3 OrigSchedwithEVPVESS'!L3:L6)+SUM('4 BPSOSched with EV, PV, ESS'!L53:L68)</f>
        <v>1638303.985</v>
      </c>
      <c r="M21" s="13">
        <f>SUM('3 OrigSchedwithEVPVESS'!M3:M6)+SUM('4 BPSOSched with EV, PV, ESS'!M53:M68)</f>
        <v>3523715.846</v>
      </c>
      <c r="N21" s="13">
        <f>SUM('3 OrigSchedwithEVPVESS'!N3:N6)+SUM('4 BPSOSched with EV, PV, ESS'!N53:N68)</f>
        <v>3934170.006</v>
      </c>
      <c r="O21" s="13">
        <f>SUM('3 OrigSchedwithEVPVESS'!O3:O6)+SUM('4 BPSOSched with EV, PV, ESS'!O53:O68)</f>
        <v>4585357.492</v>
      </c>
      <c r="P21" s="13">
        <f>SUM('3 OrigSchedwithEVPVESS'!P3:P6)+SUM('4 BPSOSched with EV, PV, ESS'!P53:P68)</f>
        <v>9439533.472</v>
      </c>
      <c r="Q21" s="13">
        <f>SUM('3 OrigSchedwithEVPVESS'!Q3:Q6)+SUM('4 BPSOSched with EV, PV, ESS'!Q53:Q68)</f>
        <v>7344529.335</v>
      </c>
      <c r="R21" s="13">
        <f>SUM('3 OrigSchedwithEVPVESS'!R3:R6)+SUM('4 BPSOSched with EV, PV, ESS'!R53:R68)</f>
        <v>6971409.311</v>
      </c>
      <c r="S21" s="13">
        <f>SUM('3 OrigSchedwithEVPVESS'!S3:S6)+SUM('4 BPSOSched with EV, PV, ESS'!S53:S68)</f>
        <v>7231002.146</v>
      </c>
      <c r="T21" s="13">
        <f>SUM('3 OrigSchedwithEVPVESS'!T3:T6)+SUM('4 BPSOSched with EV, PV, ESS'!T53:T68)</f>
        <v>7392930.335</v>
      </c>
      <c r="U21" s="13">
        <f>SUM('3 OrigSchedwithEVPVESS'!U3:U6)+SUM('4 BPSOSched with EV, PV, ESS'!U53:U68)</f>
        <v>7440530.029</v>
      </c>
      <c r="V21" s="13">
        <f>SUM('3 OrigSchedwithEVPVESS'!V3:V6)+SUM('4 BPSOSched with EV, PV, ESS'!V53:V68)</f>
        <v>7986190.166</v>
      </c>
      <c r="W21" s="13">
        <f>SUM('3 OrigSchedwithEVPVESS'!W3:W6)+SUM('4 BPSOSched with EV, PV, ESS'!W53:W68)</f>
        <v>7804159.611</v>
      </c>
      <c r="X21" s="13">
        <f>SUM('3 OrigSchedwithEVPVESS'!X3:X6)+SUM('4 BPSOSched with EV, PV, ESS'!X53:X68)</f>
        <v>7645706.864</v>
      </c>
      <c r="Y21" s="13">
        <f>SUM('3 OrigSchedwithEVPVESS'!Y3:Y6)+SUM('4 BPSOSched with EV, PV, ESS'!Y53:Y68)</f>
        <v>7404415.622</v>
      </c>
      <c r="Z21" s="11">
        <f>SUM('3 OrigSchedwithEVPVESS'!Z3:Z6)+SUM('4 BPSOSched with EV, PV, ESS'!Z53:Z68)</f>
        <v>626511.6056</v>
      </c>
      <c r="AA21" s="11">
        <f>SUM('3 OrigSchedwithEVPVESS'!AA3:AA6)+SUM('4 BPSOSched with EV, PV, ESS'!AA53:AA68)</f>
        <v>1875.706619</v>
      </c>
      <c r="AB21" s="11">
        <f t="shared" si="5"/>
        <v>93.78533096</v>
      </c>
      <c r="AC21" s="11">
        <f t="shared" si="1"/>
        <v>44.75082897</v>
      </c>
      <c r="AD21" s="13">
        <f t="shared" si="2"/>
        <v>1.840574027</v>
      </c>
      <c r="AE21" s="13">
        <f t="shared" si="3"/>
        <v>9439533.472</v>
      </c>
      <c r="AF21" s="13">
        <f t="shared" si="4"/>
        <v>9.439533472</v>
      </c>
    </row>
    <row r="22" ht="15.75" customHeight="1">
      <c r="A22" s="15">
        <v>85.0</v>
      </c>
      <c r="B22" s="13">
        <f>SUM('3 OrigSchedwithEVPVESS'!B3:B5)+SUM('4 BPSOSched with EV, PV, ESS'!B52:B68)</f>
        <v>4580649.976</v>
      </c>
      <c r="C22" s="13">
        <f>SUM('3 OrigSchedwithEVPVESS'!C3:C5)+SUM('4 BPSOSched with EV, PV, ESS'!C52:C68)</f>
        <v>4579333.468</v>
      </c>
      <c r="D22" s="13">
        <f>SUM('3 OrigSchedwithEVPVESS'!D3:D5)+SUM('4 BPSOSched with EV, PV, ESS'!D52:D68)</f>
        <v>3766923.85</v>
      </c>
      <c r="E22" s="13">
        <f>SUM('3 OrigSchedwithEVPVESS'!E3:E5)+SUM('4 BPSOSched with EV, PV, ESS'!E52:E68)</f>
        <v>3980857.482</v>
      </c>
      <c r="F22" s="13">
        <f>SUM('3 OrigSchedwithEVPVESS'!F3:F5)+SUM('4 BPSOSched with EV, PV, ESS'!F52:F68)</f>
        <v>4278646.306</v>
      </c>
      <c r="G22" s="13">
        <f>SUM('3 OrigSchedwithEVPVESS'!G3:G5)+SUM('4 BPSOSched with EV, PV, ESS'!G52:G68)</f>
        <v>4673379.396</v>
      </c>
      <c r="H22" s="13">
        <f>SUM('3 OrigSchedwithEVPVESS'!H3:H5)+SUM('4 BPSOSched with EV, PV, ESS'!H52:H68)</f>
        <v>1869619.938</v>
      </c>
      <c r="I22" s="13">
        <f>SUM('3 OrigSchedwithEVPVESS'!I3:I5)+SUM('4 BPSOSched with EV, PV, ESS'!I52:I68)</f>
        <v>1812036.929</v>
      </c>
      <c r="J22" s="13">
        <f>SUM('3 OrigSchedwithEVPVESS'!J3:J5)+SUM('4 BPSOSched with EV, PV, ESS'!J52:J68)</f>
        <v>1684805.422</v>
      </c>
      <c r="K22" s="13">
        <f>SUM('3 OrigSchedwithEVPVESS'!K3:K5)+SUM('4 BPSOSched with EV, PV, ESS'!K52:K68)</f>
        <v>1648036.311</v>
      </c>
      <c r="L22" s="13">
        <f>SUM('3 OrigSchedwithEVPVESS'!L3:L5)+SUM('4 BPSOSched with EV, PV, ESS'!L52:L68)</f>
        <v>1640874.939</v>
      </c>
      <c r="M22" s="13">
        <f>SUM('3 OrigSchedwithEVPVESS'!M3:M5)+SUM('4 BPSOSched with EV, PV, ESS'!M52:M68)</f>
        <v>3531673.296</v>
      </c>
      <c r="N22" s="13">
        <f>SUM('3 OrigSchedwithEVPVESS'!N3:N5)+SUM('4 BPSOSched with EV, PV, ESS'!N52:N68)</f>
        <v>3937393.976</v>
      </c>
      <c r="O22" s="13">
        <f>SUM('3 OrigSchedwithEVPVESS'!O3:O5)+SUM('4 BPSOSched with EV, PV, ESS'!O52:O68)</f>
        <v>4562056.532</v>
      </c>
      <c r="P22" s="13">
        <f>SUM('3 OrigSchedwithEVPVESS'!P3:P5)+SUM('4 BPSOSched with EV, PV, ESS'!P52:P68)</f>
        <v>8702348.244</v>
      </c>
      <c r="Q22" s="13">
        <f>SUM('3 OrigSchedwithEVPVESS'!Q3:Q5)+SUM('4 BPSOSched with EV, PV, ESS'!Q52:Q68)</f>
        <v>7214285.734</v>
      </c>
      <c r="R22" s="13">
        <f>SUM('3 OrigSchedwithEVPVESS'!R3:R5)+SUM('4 BPSOSched with EV, PV, ESS'!R52:R68)</f>
        <v>7025472.998</v>
      </c>
      <c r="S22" s="13">
        <f>SUM('3 OrigSchedwithEVPVESS'!S3:S5)+SUM('4 BPSOSched with EV, PV, ESS'!S52:S68)</f>
        <v>7325923.177</v>
      </c>
      <c r="T22" s="13">
        <f>SUM('3 OrigSchedwithEVPVESS'!T3:T5)+SUM('4 BPSOSched with EV, PV, ESS'!T52:T68)</f>
        <v>7483989.493</v>
      </c>
      <c r="U22" s="13">
        <f>SUM('3 OrigSchedwithEVPVESS'!U3:U5)+SUM('4 BPSOSched with EV, PV, ESS'!U52:U68)</f>
        <v>7540984.755</v>
      </c>
      <c r="V22" s="13">
        <f>SUM('3 OrigSchedwithEVPVESS'!V3:V5)+SUM('4 BPSOSched with EV, PV, ESS'!V52:V68)</f>
        <v>8048301.626</v>
      </c>
      <c r="W22" s="13">
        <f>SUM('3 OrigSchedwithEVPVESS'!W3:W5)+SUM('4 BPSOSched with EV, PV, ESS'!W52:W68)</f>
        <v>7895415.502</v>
      </c>
      <c r="X22" s="13">
        <f>SUM('3 OrigSchedwithEVPVESS'!X3:X5)+SUM('4 BPSOSched with EV, PV, ESS'!X52:X68)</f>
        <v>7760629.566</v>
      </c>
      <c r="Y22" s="13">
        <f>SUM('3 OrigSchedwithEVPVESS'!Y3:Y5)+SUM('4 BPSOSched with EV, PV, ESS'!Y52:Y68)</f>
        <v>7535605.161</v>
      </c>
      <c r="Z22" s="11">
        <f>SUM('3 OrigSchedwithEVPVESS'!Z3:Z5)+SUM('4 BPSOSched with EV, PV, ESS'!Z52:Z68)</f>
        <v>623593.2366</v>
      </c>
      <c r="AA22" s="11">
        <f>SUM('3 OrigSchedwithEVPVESS'!AA3:AA5)+SUM('4 BPSOSched with EV, PV, ESS'!AA52:AA68)</f>
        <v>1867.819225</v>
      </c>
      <c r="AB22" s="11">
        <f t="shared" si="5"/>
        <v>93.39096126</v>
      </c>
      <c r="AC22" s="11">
        <f t="shared" si="1"/>
        <v>44.54237404</v>
      </c>
      <c r="AD22" s="13">
        <f t="shared" si="2"/>
        <v>1.696925907</v>
      </c>
      <c r="AE22" s="13">
        <f t="shared" si="3"/>
        <v>8702348.244</v>
      </c>
      <c r="AF22" s="13">
        <f t="shared" si="4"/>
        <v>8.702348244</v>
      </c>
    </row>
    <row r="23" ht="15.75" customHeight="1">
      <c r="A23" s="15">
        <v>90.0</v>
      </c>
      <c r="B23" s="13">
        <f>SUM('3 OrigSchedwithEVPVESS'!B3:B4)+SUM('4 BPSOSched with EV, PV, ESS'!B51:B68)</f>
        <v>4627998.75</v>
      </c>
      <c r="C23" s="13">
        <f>SUM('3 OrigSchedwithEVPVESS'!C3:C4)+SUM('4 BPSOSched with EV, PV, ESS'!C51:C68)</f>
        <v>4648487.378</v>
      </c>
      <c r="D23" s="13">
        <f>SUM('3 OrigSchedwithEVPVESS'!D3:D4)+SUM('4 BPSOSched with EV, PV, ESS'!D51:D68)</f>
        <v>3755427.47</v>
      </c>
      <c r="E23" s="13">
        <f>SUM('3 OrigSchedwithEVPVESS'!E3:E4)+SUM('4 BPSOSched with EV, PV, ESS'!E51:E68)</f>
        <v>3975534.421</v>
      </c>
      <c r="F23" s="13">
        <f>SUM('3 OrigSchedwithEVPVESS'!F3:F4)+SUM('4 BPSOSched with EV, PV, ESS'!F51:F68)</f>
        <v>4274747.024</v>
      </c>
      <c r="G23" s="13">
        <f>SUM('3 OrigSchedwithEVPVESS'!G3:G4)+SUM('4 BPSOSched with EV, PV, ESS'!G51:G68)</f>
        <v>4677384.829</v>
      </c>
      <c r="H23" s="13">
        <f>SUM('3 OrigSchedwithEVPVESS'!H3:H4)+SUM('4 BPSOSched with EV, PV, ESS'!H51:H68)</f>
        <v>1860841.84</v>
      </c>
      <c r="I23" s="13">
        <f>SUM('3 OrigSchedwithEVPVESS'!I3:I4)+SUM('4 BPSOSched with EV, PV, ESS'!I51:I68)</f>
        <v>1796909.694</v>
      </c>
      <c r="J23" s="13">
        <f>SUM('3 OrigSchedwithEVPVESS'!J3:J4)+SUM('4 BPSOSched with EV, PV, ESS'!J51:J68)</f>
        <v>1689479.79</v>
      </c>
      <c r="K23" s="13">
        <f>SUM('3 OrigSchedwithEVPVESS'!K3:K4)+SUM('4 BPSOSched with EV, PV, ESS'!K51:K68)</f>
        <v>1659923.879</v>
      </c>
      <c r="L23" s="13">
        <f>SUM('3 OrigSchedwithEVPVESS'!L3:L4)+SUM('4 BPSOSched with EV, PV, ESS'!L51:L68)</f>
        <v>1648485.026</v>
      </c>
      <c r="M23" s="13">
        <f>SUM('3 OrigSchedwithEVPVESS'!M3:M4)+SUM('4 BPSOSched with EV, PV, ESS'!M51:M68)</f>
        <v>3539560.118</v>
      </c>
      <c r="N23" s="13">
        <f>SUM('3 OrigSchedwithEVPVESS'!N3:N4)+SUM('4 BPSOSched with EV, PV, ESS'!N51:N68)</f>
        <v>3941113.41</v>
      </c>
      <c r="O23" s="13">
        <f>SUM('3 OrigSchedwithEVPVESS'!O3:O4)+SUM('4 BPSOSched with EV, PV, ESS'!O51:O68)</f>
        <v>4539584.183</v>
      </c>
      <c r="P23" s="13">
        <f>SUM('3 OrigSchedwithEVPVESS'!P3:P4)+SUM('4 BPSOSched with EV, PV, ESS'!P51:P68)</f>
        <v>7952137.075</v>
      </c>
      <c r="Q23" s="13">
        <f>SUM('3 OrigSchedwithEVPVESS'!Q3:Q4)+SUM('4 BPSOSched with EV, PV, ESS'!Q51:Q68)</f>
        <v>7079617.029</v>
      </c>
      <c r="R23" s="13">
        <f>SUM('3 OrigSchedwithEVPVESS'!R3:R4)+SUM('4 BPSOSched with EV, PV, ESS'!R51:R68)</f>
        <v>7091242.148</v>
      </c>
      <c r="S23" s="13">
        <f>SUM('3 OrigSchedwithEVPVESS'!S3:S4)+SUM('4 BPSOSched with EV, PV, ESS'!S51:S68)</f>
        <v>7436520.736</v>
      </c>
      <c r="T23" s="13">
        <f>SUM('3 OrigSchedwithEVPVESS'!T3:T4)+SUM('4 BPSOSched with EV, PV, ESS'!T51:T68)</f>
        <v>7583358.274</v>
      </c>
      <c r="U23" s="13">
        <f>SUM('3 OrigSchedwithEVPVESS'!U3:U4)+SUM('4 BPSOSched with EV, PV, ESS'!U51:U68)</f>
        <v>7650088.989</v>
      </c>
      <c r="V23" s="13">
        <f>SUM('3 OrigSchedwithEVPVESS'!V3:V4)+SUM('4 BPSOSched with EV, PV, ESS'!V51:V68)</f>
        <v>8111840.141</v>
      </c>
      <c r="W23" s="13">
        <f>SUM('3 OrigSchedwithEVPVESS'!W3:W4)+SUM('4 BPSOSched with EV, PV, ESS'!W51:W68)</f>
        <v>7984316.206</v>
      </c>
      <c r="X23" s="13">
        <f>SUM('3 OrigSchedwithEVPVESS'!X3:X4)+SUM('4 BPSOSched with EV, PV, ESS'!X51:X68)</f>
        <v>7872764.443</v>
      </c>
      <c r="Y23" s="13">
        <f>SUM('3 OrigSchedwithEVPVESS'!Y3:Y4)+SUM('4 BPSOSched with EV, PV, ESS'!Y51:Y68)</f>
        <v>7663988.405</v>
      </c>
      <c r="Z23" s="11">
        <f>SUM('3 OrigSchedwithEVPVESS'!Z3:Z4)+SUM('4 BPSOSched with EV, PV, ESS'!Z51:Z68)</f>
        <v>620465.3509</v>
      </c>
      <c r="AA23" s="11">
        <f>SUM('3 OrigSchedwithEVPVESS'!AA3:AA4)+SUM('4 BPSOSched with EV, PV, ESS'!AA51:AA68)</f>
        <v>1859.995079</v>
      </c>
      <c r="AB23" s="11">
        <f t="shared" si="5"/>
        <v>92.99975396</v>
      </c>
      <c r="AC23" s="11">
        <f t="shared" si="1"/>
        <v>44.31895363</v>
      </c>
      <c r="AD23" s="13">
        <f t="shared" si="2"/>
        <v>1.582008985</v>
      </c>
      <c r="AE23" s="13">
        <f t="shared" si="3"/>
        <v>8111840.141</v>
      </c>
      <c r="AF23" s="13">
        <f t="shared" si="4"/>
        <v>8.111840141</v>
      </c>
    </row>
    <row r="24" ht="15.75" customHeight="1">
      <c r="A24" s="15">
        <v>95.0</v>
      </c>
      <c r="B24" s="13">
        <f>SUM('3 OrigSchedwithEVPVESS'!B3)+SUM('4 BPSOSched with EV, PV, ESS'!B50:B68)</f>
        <v>4675499.075</v>
      </c>
      <c r="C24" s="13">
        <f>SUM('3 OrigSchedwithEVPVESS'!C3)+SUM('4 BPSOSched with EV, PV, ESS'!C50:C68)</f>
        <v>4719470.578</v>
      </c>
      <c r="D24" s="13">
        <f>SUM('3 OrigSchedwithEVPVESS'!D3)+SUM('4 BPSOSched with EV, PV, ESS'!D50:D68)</f>
        <v>3742385.29</v>
      </c>
      <c r="E24" s="13">
        <f>SUM('3 OrigSchedwithEVPVESS'!E3)+SUM('4 BPSOSched with EV, PV, ESS'!E50:E68)</f>
        <v>3973817.314</v>
      </c>
      <c r="F24" s="13">
        <f>SUM('3 OrigSchedwithEVPVESS'!F3)+SUM('4 BPSOSched with EV, PV, ESS'!F50:F68)</f>
        <v>4272937.486</v>
      </c>
      <c r="G24" s="13">
        <f>SUM('3 OrigSchedwithEVPVESS'!G3)+SUM('4 BPSOSched with EV, PV, ESS'!G50:G68)</f>
        <v>4676175.184</v>
      </c>
      <c r="H24" s="13">
        <f>SUM('3 OrigSchedwithEVPVESS'!H3)+SUM('4 BPSOSched with EV, PV, ESS'!H50:H68)</f>
        <v>1847815.734</v>
      </c>
      <c r="I24" s="13">
        <f>SUM('3 OrigSchedwithEVPVESS'!I3)+SUM('4 BPSOSched with EV, PV, ESS'!I50:I68)</f>
        <v>1794171.522</v>
      </c>
      <c r="J24" s="13">
        <f>SUM('3 OrigSchedwithEVPVESS'!J3)+SUM('4 BPSOSched with EV, PV, ESS'!J50:J68)</f>
        <v>1700573.987</v>
      </c>
      <c r="K24" s="13">
        <f>SUM('3 OrigSchedwithEVPVESS'!K3)+SUM('4 BPSOSched with EV, PV, ESS'!K50:K68)</f>
        <v>1666472.254</v>
      </c>
      <c r="L24" s="13">
        <f>SUM('3 OrigSchedwithEVPVESS'!L3)+SUM('4 BPSOSched with EV, PV, ESS'!L50:L68)</f>
        <v>1655786.813</v>
      </c>
      <c r="M24" s="13">
        <f>SUM('3 OrigSchedwithEVPVESS'!M3)+SUM('4 BPSOSched with EV, PV, ESS'!M50:M68)</f>
        <v>3551111.759</v>
      </c>
      <c r="N24" s="13">
        <f>SUM('3 OrigSchedwithEVPVESS'!N3)+SUM('4 BPSOSched with EV, PV, ESS'!N50:N68)</f>
        <v>3954031.612</v>
      </c>
      <c r="O24" s="13">
        <f>SUM('3 OrigSchedwithEVPVESS'!O3)+SUM('4 BPSOSched with EV, PV, ESS'!O50:O68)</f>
        <v>4520682.913</v>
      </c>
      <c r="P24" s="13">
        <f>SUM('3 OrigSchedwithEVPVESS'!P3)+SUM('4 BPSOSched with EV, PV, ESS'!P50:P68)</f>
        <v>7209583.007</v>
      </c>
      <c r="Q24" s="13">
        <f>SUM('3 OrigSchedwithEVPVESS'!Q3)+SUM('4 BPSOSched with EV, PV, ESS'!Q50:Q68)</f>
        <v>6953347.466</v>
      </c>
      <c r="R24" s="13">
        <f>SUM('3 OrigSchedwithEVPVESS'!R3)+SUM('4 BPSOSched with EV, PV, ESS'!R50:R68)</f>
        <v>7145682.478</v>
      </c>
      <c r="S24" s="13">
        <f>SUM('3 OrigSchedwithEVPVESS'!S3)+SUM('4 BPSOSched with EV, PV, ESS'!S50:S68)</f>
        <v>7537432.482</v>
      </c>
      <c r="T24" s="13">
        <f>SUM('3 OrigSchedwithEVPVESS'!T3)+SUM('4 BPSOSched with EV, PV, ESS'!T50:T68)</f>
        <v>7662392.014</v>
      </c>
      <c r="U24" s="13">
        <f>SUM('3 OrigSchedwithEVPVESS'!U3)+SUM('4 BPSOSched with EV, PV, ESS'!U50:U68)</f>
        <v>7738955.282</v>
      </c>
      <c r="V24" s="13">
        <f>SUM('3 OrigSchedwithEVPVESS'!V3)+SUM('4 BPSOSched with EV, PV, ESS'!V50:V68)</f>
        <v>8167977.535</v>
      </c>
      <c r="W24" s="13">
        <f>SUM('3 OrigSchedwithEVPVESS'!W3)+SUM('4 BPSOSched with EV, PV, ESS'!W50:W68)</f>
        <v>8075149.571</v>
      </c>
      <c r="X24" s="13">
        <f>SUM('3 OrigSchedwithEVPVESS'!X3)+SUM('4 BPSOSched with EV, PV, ESS'!X50:X68)</f>
        <v>7997844.453</v>
      </c>
      <c r="Y24" s="13">
        <f>SUM('3 OrigSchedwithEVPVESS'!Y3)+SUM('4 BPSOSched with EV, PV, ESS'!Y50:Y68)</f>
        <v>7807892.624</v>
      </c>
      <c r="Z24" s="11">
        <f>SUM('3 OrigSchedwithEVPVESS'!Z3)+SUM('4 BPSOSched with EV, PV, ESS'!Z50:Z68)</f>
        <v>617280.609</v>
      </c>
      <c r="AA24" s="11">
        <f>SUM('3 OrigSchedwithEVPVESS'!AA3)+SUM('4 BPSOSched with EV, PV, ESS'!AA50:AA68)</f>
        <v>1852.234401</v>
      </c>
      <c r="AB24" s="11">
        <f t="shared" si="5"/>
        <v>92.61172006</v>
      </c>
      <c r="AC24" s="11">
        <f t="shared" si="1"/>
        <v>44.09147207</v>
      </c>
      <c r="AD24" s="13">
        <f t="shared" si="2"/>
        <v>1.593140512</v>
      </c>
      <c r="AE24" s="13">
        <f t="shared" si="3"/>
        <v>8167977.535</v>
      </c>
      <c r="AF24" s="13">
        <f t="shared" si="4"/>
        <v>8.167977535</v>
      </c>
    </row>
    <row r="25" ht="15.75" customHeight="1">
      <c r="A25" s="15">
        <v>100.0</v>
      </c>
      <c r="B25" s="13">
        <f>SUM('4 BPSOSched with EV, PV, ESS'!B49:B68)</f>
        <v>4715837.521</v>
      </c>
      <c r="C25" s="13">
        <f>SUM('4 BPSOSched with EV, PV, ESS'!C49:C68)</f>
        <v>4782142.395</v>
      </c>
      <c r="D25" s="13">
        <f>SUM('4 BPSOSched with EV, PV, ESS'!D49:D68)</f>
        <v>3737418.58</v>
      </c>
      <c r="E25" s="13">
        <f>SUM('4 BPSOSched with EV, PV, ESS'!E49:E68)</f>
        <v>3979329.176</v>
      </c>
      <c r="F25" s="13">
        <f>SUM('4 BPSOSched with EV, PV, ESS'!F49:F68)</f>
        <v>4274144.265</v>
      </c>
      <c r="G25" s="13">
        <f>SUM('4 BPSOSched with EV, PV, ESS'!G49:G68)</f>
        <v>4683844.198</v>
      </c>
      <c r="H25" s="13">
        <f>SUM('4 BPSOSched with EV, PV, ESS'!H49:H68)</f>
        <v>1836815.915</v>
      </c>
      <c r="I25" s="13">
        <f>SUM('4 BPSOSched with EV, PV, ESS'!I49:I68)</f>
        <v>1787342.602</v>
      </c>
      <c r="J25" s="13">
        <f>SUM('4 BPSOSched with EV, PV, ESS'!J49:J68)</f>
        <v>1712498.859</v>
      </c>
      <c r="K25" s="13">
        <f>SUM('4 BPSOSched with EV, PV, ESS'!K49:K68)</f>
        <v>1667962.095</v>
      </c>
      <c r="L25" s="13">
        <f>SUM('4 BPSOSched with EV, PV, ESS'!L49:L68)</f>
        <v>1654554.71</v>
      </c>
      <c r="M25" s="13">
        <f>SUM('4 BPSOSched with EV, PV, ESS'!M49:M68)</f>
        <v>3553405.749</v>
      </c>
      <c r="N25" s="13">
        <f>SUM('4 BPSOSched with EV, PV, ESS'!N49:N68)</f>
        <v>3949484.278</v>
      </c>
      <c r="O25" s="13">
        <f>SUM('4 BPSOSched with EV, PV, ESS'!O49:O68)</f>
        <v>4501410.998</v>
      </c>
      <c r="P25" s="13">
        <f>SUM('4 BPSOSched with EV, PV, ESS'!P49:P68)</f>
        <v>6463415.322</v>
      </c>
      <c r="Q25" s="13">
        <f>SUM('4 BPSOSched with EV, PV, ESS'!Q49:Q68)</f>
        <v>6804677.714</v>
      </c>
      <c r="R25" s="13">
        <f>SUM('4 BPSOSched with EV, PV, ESS'!R49:R68)</f>
        <v>7195845.48</v>
      </c>
      <c r="S25" s="13">
        <f>SUM('4 BPSOSched with EV, PV, ESS'!S49:S68)</f>
        <v>7645693.674</v>
      </c>
      <c r="T25" s="13">
        <f>SUM('4 BPSOSched with EV, PV, ESS'!T49:T68)</f>
        <v>7755415.109</v>
      </c>
      <c r="U25" s="13">
        <f>SUM('4 BPSOSched with EV, PV, ESS'!U49:U68)</f>
        <v>7851348.999</v>
      </c>
      <c r="V25" s="13">
        <f>SUM('4 BPSOSched with EV, PV, ESS'!V49:V68)</f>
        <v>8238317.759</v>
      </c>
      <c r="W25" s="13">
        <f>SUM('4 BPSOSched with EV, PV, ESS'!W49:W68)</f>
        <v>8169892.564</v>
      </c>
      <c r="X25" s="13">
        <f>SUM('4 BPSOSched with EV, PV, ESS'!X49:X68)</f>
        <v>8117728.828</v>
      </c>
      <c r="Y25" s="13">
        <f>SUM('4 BPSOSched with EV, PV, ESS'!Y49:Y68)</f>
        <v>7945047.785</v>
      </c>
      <c r="Z25" s="11">
        <f>SUM('4 BPSOSched with EV, PV, ESS'!Z49:Z68)</f>
        <v>614094.9559</v>
      </c>
      <c r="AA25" s="11">
        <f>SUM('4 BPSOSched with EV, PV, ESS'!AA49:AA68)</f>
        <v>1844.536331</v>
      </c>
      <c r="AB25" s="11">
        <f t="shared" si="5"/>
        <v>92.22681653</v>
      </c>
      <c r="AC25" s="11">
        <f t="shared" si="1"/>
        <v>43.86392542</v>
      </c>
      <c r="AD25" s="13">
        <f t="shared" si="2"/>
        <v>1.607168601</v>
      </c>
      <c r="AE25" s="13">
        <f t="shared" si="3"/>
        <v>8238317.759</v>
      </c>
      <c r="AF25" s="13">
        <f t="shared" si="4"/>
        <v>8.238317759</v>
      </c>
    </row>
    <row r="26" ht="15.75" customHeight="1">
      <c r="Z26" s="11"/>
      <c r="AA26" s="11"/>
      <c r="AB26" s="11"/>
      <c r="AC26" s="11"/>
    </row>
    <row r="27" ht="15.75" customHeight="1">
      <c r="Z27" s="11"/>
      <c r="AA27" s="11"/>
      <c r="AB27" s="11"/>
      <c r="AC27" s="11"/>
    </row>
    <row r="28" ht="15.75" customHeight="1">
      <c r="A28" s="12" t="s">
        <v>2070</v>
      </c>
    </row>
    <row r="29" ht="15.0" customHeight="1">
      <c r="B29" s="13">
        <v>1.0</v>
      </c>
      <c r="C29" s="13">
        <v>2.0</v>
      </c>
      <c r="D29" s="13">
        <v>3.0</v>
      </c>
      <c r="E29" s="13">
        <v>4.0</v>
      </c>
      <c r="F29" s="13">
        <v>5.0</v>
      </c>
      <c r="G29" s="13">
        <v>6.0</v>
      </c>
      <c r="H29" s="13">
        <v>7.0</v>
      </c>
      <c r="I29" s="13">
        <v>8.0</v>
      </c>
      <c r="J29" s="13">
        <v>9.0</v>
      </c>
      <c r="K29" s="13">
        <v>10.0</v>
      </c>
      <c r="L29" s="13">
        <v>11.0</v>
      </c>
      <c r="M29" s="13">
        <v>12.0</v>
      </c>
      <c r="N29" s="13">
        <v>13.0</v>
      </c>
      <c r="O29" s="13">
        <v>14.0</v>
      </c>
      <c r="P29" s="13">
        <v>15.0</v>
      </c>
      <c r="Q29" s="13">
        <v>16.0</v>
      </c>
      <c r="R29" s="13">
        <v>17.0</v>
      </c>
      <c r="S29" s="13">
        <v>18.0</v>
      </c>
      <c r="T29" s="13">
        <v>19.0</v>
      </c>
      <c r="U29" s="13">
        <v>20.0</v>
      </c>
      <c r="V29" s="13">
        <v>21.0</v>
      </c>
      <c r="W29" s="13">
        <v>22.0</v>
      </c>
      <c r="X29" s="13">
        <v>23.0</v>
      </c>
      <c r="Y29" s="13">
        <v>24.0</v>
      </c>
      <c r="Z29" s="11" t="s">
        <v>7</v>
      </c>
      <c r="AA29" s="11"/>
      <c r="AB29" s="11"/>
      <c r="AC29" s="11" t="s">
        <v>2065</v>
      </c>
      <c r="AD29" s="11" t="s">
        <v>13</v>
      </c>
      <c r="AE29" s="11" t="s">
        <v>2066</v>
      </c>
      <c r="AF29" s="11" t="s">
        <v>2067</v>
      </c>
    </row>
    <row r="30" ht="15.75" customHeight="1">
      <c r="A30" s="15">
        <v>0.0</v>
      </c>
      <c r="B30" s="13">
        <f>SUM('1 OrigSched'!B3:B22)</f>
        <v>6093162.29</v>
      </c>
      <c r="C30" s="13">
        <f>SUM('1 OrigSched'!C3:C22)</f>
        <v>5431171.94</v>
      </c>
      <c r="D30" s="13">
        <f>SUM('1 OrigSched'!D3:D22)</f>
        <v>6297997.88</v>
      </c>
      <c r="E30" s="13">
        <f>SUM('1 OrigSched'!E3:E22)</f>
        <v>6324845.01</v>
      </c>
      <c r="F30" s="13">
        <f>SUM('1 OrigSched'!F3:F22)</f>
        <v>6490691.21</v>
      </c>
      <c r="G30" s="13">
        <f>SUM('1 OrigSched'!G3:G22)</f>
        <v>6327854.19</v>
      </c>
      <c r="H30" s="13">
        <f>SUM('1 OrigSched'!H3:H22)</f>
        <v>7238688</v>
      </c>
      <c r="I30" s="13">
        <f>SUM('1 OrigSched'!I3:I22)</f>
        <v>6881825.94</v>
      </c>
      <c r="J30" s="13">
        <f>SUM('1 OrigSched'!J3:J22)</f>
        <v>6000088.77</v>
      </c>
      <c r="K30" s="13">
        <f>SUM('1 OrigSched'!K3:K22)</f>
        <v>6219806.35</v>
      </c>
      <c r="L30" s="13">
        <f>SUM('1 OrigSched'!L3:L22)</f>
        <v>6078233.58</v>
      </c>
      <c r="M30" s="13">
        <f>SUM('1 OrigSched'!M3:M22)</f>
        <v>5854984.39</v>
      </c>
      <c r="N30" s="13">
        <f>SUM('1 OrigSched'!N3:N22)</f>
        <v>5878016.09</v>
      </c>
      <c r="O30" s="13">
        <f>SUM('1 OrigSched'!O3:O22)</f>
        <v>6800809.41</v>
      </c>
      <c r="P30" s="13">
        <f>SUM('1 OrigSched'!P3:P22)</f>
        <v>7479114.41</v>
      </c>
      <c r="Q30" s="13">
        <f>SUM('1 OrigSched'!Q3:Q22)</f>
        <v>6533148.5</v>
      </c>
      <c r="R30" s="13">
        <f>SUM('1 OrigSched'!R3:R22)</f>
        <v>6429302.28</v>
      </c>
      <c r="S30" s="13">
        <f>SUM('1 OrigSched'!S3:S22)</f>
        <v>6296554.7</v>
      </c>
      <c r="T30" s="13">
        <f>SUM('1 OrigSched'!T3:T22)</f>
        <v>6441136.14</v>
      </c>
      <c r="U30" s="13">
        <f>SUM('1 OrigSched'!U3:U22)</f>
        <v>6147975.7</v>
      </c>
      <c r="V30" s="13">
        <f>SUM('1 OrigSched'!V3:V22)</f>
        <v>7272880.64</v>
      </c>
      <c r="W30" s="13">
        <f>SUM('1 OrigSched'!W3:W22)</f>
        <v>6490473.42</v>
      </c>
      <c r="X30" s="13">
        <f>SUM('1 OrigSched'!X3:X22)</f>
        <v>5807223.14</v>
      </c>
      <c r="Y30" s="13">
        <f>SUM('1 OrigSched'!Y3:Y22)</f>
        <v>5296322.1</v>
      </c>
      <c r="Z30" s="11">
        <f>SUM('1 OrigSched'!Z3:Z22)</f>
        <v>866349.8019</v>
      </c>
      <c r="AA30" s="11"/>
      <c r="AB30" s="11"/>
      <c r="AC30" s="11">
        <f t="shared" ref="AC30:AC50" si="6">Z30/14000</f>
        <v>61.88212871</v>
      </c>
      <c r="AD30" s="13">
        <f t="shared" ref="AD30:AD50" si="7">MAX(B30:Y30)/AVERAGE(B30:Y30)</f>
        <v>1.180040922</v>
      </c>
      <c r="AE30" s="13">
        <f t="shared" ref="AE30:AE50" si="8">MAX(B30:Y30)</f>
        <v>7479114.41</v>
      </c>
      <c r="AF30" s="13">
        <f t="shared" ref="AF30:AF50" si="9">AE30/1000000</f>
        <v>7.47911441</v>
      </c>
    </row>
    <row r="31" ht="15.75" customHeight="1">
      <c r="A31" s="15">
        <v>5.0</v>
      </c>
      <c r="B31" s="13">
        <f>SUM('1 OrigSched'!B$3:B21)+SUM('4 BPSOSched with EV, PV, ESS'!B22)</f>
        <v>6048987.93</v>
      </c>
      <c r="C31" s="13">
        <f>SUM('1 OrigSched'!C$3:C21)+SUM('4 BPSOSched with EV, PV, ESS'!C22)</f>
        <v>5428861.1</v>
      </c>
      <c r="D31" s="13">
        <f>SUM('1 OrigSched'!D$3:D21)+SUM('4 BPSOSched with EV, PV, ESS'!D22)</f>
        <v>6287520.17</v>
      </c>
      <c r="E31" s="13">
        <f>SUM('1 OrigSched'!E$3:E21)+SUM('4 BPSOSched with EV, PV, ESS'!E22)</f>
        <v>6328824.03</v>
      </c>
      <c r="F31" s="13">
        <f>SUM('1 OrigSched'!F$3:F21)+SUM('4 BPSOSched with EV, PV, ESS'!F22)</f>
        <v>6474485.16</v>
      </c>
      <c r="G31" s="13">
        <f>SUM('1 OrigSched'!G$3:G21)+SUM('4 BPSOSched with EV, PV, ESS'!G22)</f>
        <v>6312658.73</v>
      </c>
      <c r="H31" s="13">
        <f>SUM('1 OrigSched'!H$3:H21)+SUM('4 BPSOSched with EV, PV, ESS'!H22)</f>
        <v>7224072.9</v>
      </c>
      <c r="I31" s="13">
        <f>SUM('1 OrigSched'!I$3:I21)+SUM('4 BPSOSched with EV, PV, ESS'!I22)</f>
        <v>6865437.38</v>
      </c>
      <c r="J31" s="13">
        <f>SUM('1 OrigSched'!J$3:J21)+SUM('4 BPSOSched with EV, PV, ESS'!J22)</f>
        <v>6027295.72</v>
      </c>
      <c r="K31" s="13">
        <f>SUM('1 OrigSched'!K$3:K21)+SUM('4 BPSOSched with EV, PV, ESS'!K22)</f>
        <v>6232242.49</v>
      </c>
      <c r="L31" s="13">
        <f>SUM('1 OrigSched'!L$3:L21)+SUM('4 BPSOSched with EV, PV, ESS'!L22)</f>
        <v>6077896.77</v>
      </c>
      <c r="M31" s="13">
        <f>SUM('1 OrigSched'!M$3:M21)+SUM('4 BPSOSched with EV, PV, ESS'!M22)</f>
        <v>5861475.33</v>
      </c>
      <c r="N31" s="13">
        <f>SUM('1 OrigSched'!N$3:N21)+SUM('4 BPSOSched with EV, PV, ESS'!N22)</f>
        <v>5887942.93</v>
      </c>
      <c r="O31" s="13">
        <f>SUM('1 OrigSched'!O$3:O21)+SUM('4 BPSOSched with EV, PV, ESS'!O22)</f>
        <v>6768751.51</v>
      </c>
      <c r="P31" s="13">
        <f>SUM('1 OrigSched'!P$3:P21)+SUM('4 BPSOSched with EV, PV, ESS'!P22)</f>
        <v>7459187.28</v>
      </c>
      <c r="Q31" s="13">
        <f>SUM('1 OrigSched'!Q$3:Q21)+SUM('4 BPSOSched with EV, PV, ESS'!Q22)</f>
        <v>6541295.38</v>
      </c>
      <c r="R31" s="13">
        <f>SUM('1 OrigSched'!R$3:R21)+SUM('4 BPSOSched with EV, PV, ESS'!R22)</f>
        <v>6428008.34</v>
      </c>
      <c r="S31" s="13">
        <f>SUM('1 OrigSched'!S$3:S21)+SUM('4 BPSOSched with EV, PV, ESS'!S22)</f>
        <v>6317682.85</v>
      </c>
      <c r="T31" s="13">
        <f>SUM('1 OrigSched'!T$3:T21)+SUM('4 BPSOSched with EV, PV, ESS'!T22)</f>
        <v>6454927.19</v>
      </c>
      <c r="U31" s="13">
        <f>SUM('1 OrigSched'!U$3:U21)+SUM('4 BPSOSched with EV, PV, ESS'!U22)</f>
        <v>6165742.62</v>
      </c>
      <c r="V31" s="13">
        <f>SUM('1 OrigSched'!V$3:V21)+SUM('4 BPSOSched with EV, PV, ESS'!V22)</f>
        <v>7255403.3</v>
      </c>
      <c r="W31" s="13">
        <f>SUM('1 OrigSched'!W$3:W21)+SUM('4 BPSOSched with EV, PV, ESS'!W22)</f>
        <v>6506233.15</v>
      </c>
      <c r="X31" s="13">
        <f>SUM('1 OrigSched'!X$3:X21)+SUM('4 BPSOSched with EV, PV, ESS'!X22)</f>
        <v>5836112.57</v>
      </c>
      <c r="Y31" s="13">
        <f>SUM('1 OrigSched'!Y$3:Y21)+SUM('4 BPSOSched with EV, PV, ESS'!Y22)</f>
        <v>5334232.58</v>
      </c>
      <c r="Z31" s="11">
        <f>SUM('1 OrigSched'!Z$3:Z21)+SUM('4 BPSOSched with EV, PV, ESS'!Z22)</f>
        <v>866402.398</v>
      </c>
      <c r="AA31" s="11"/>
      <c r="AB31" s="11"/>
      <c r="AC31" s="11">
        <f t="shared" si="6"/>
        <v>61.88588557</v>
      </c>
      <c r="AD31" s="13">
        <f t="shared" si="7"/>
        <v>1.176796505</v>
      </c>
      <c r="AE31" s="13">
        <f t="shared" si="8"/>
        <v>7459187.28</v>
      </c>
      <c r="AF31" s="13">
        <f t="shared" si="9"/>
        <v>7.45918728</v>
      </c>
    </row>
    <row r="32" ht="15.75" customHeight="1">
      <c r="A32" s="15">
        <v>10.0</v>
      </c>
      <c r="B32" s="13">
        <f>SUM('1 OrigSched'!B$3:B20)+SUM('4 BPSOSched with EV, PV, ESS'!B21:B$22)</f>
        <v>6019275.02</v>
      </c>
      <c r="C32" s="13">
        <f>SUM('1 OrigSched'!C$3:C20)+SUM('4 BPSOSched with EV, PV, ESS'!C21:C$22)</f>
        <v>5425428.99</v>
      </c>
      <c r="D32" s="13">
        <f>SUM('1 OrigSched'!D$3:D20)+SUM('4 BPSOSched with EV, PV, ESS'!D21:D$22)</f>
        <v>6279212.43</v>
      </c>
      <c r="E32" s="13">
        <f>SUM('1 OrigSched'!E$3:E20)+SUM('4 BPSOSched with EV, PV, ESS'!E21:E$22)</f>
        <v>6335248.83</v>
      </c>
      <c r="F32" s="13">
        <f>SUM('1 OrigSched'!F$3:F20)+SUM('4 BPSOSched with EV, PV, ESS'!F21:F$22)</f>
        <v>6440923.23</v>
      </c>
      <c r="G32" s="13">
        <f>SUM('1 OrigSched'!G$3:G20)+SUM('4 BPSOSched with EV, PV, ESS'!G21:G$22)</f>
        <v>6303880.86</v>
      </c>
      <c r="H32" s="13">
        <f>SUM('1 OrigSched'!H$3:H20)+SUM('4 BPSOSched with EV, PV, ESS'!H21:H$22)</f>
        <v>7207441.09</v>
      </c>
      <c r="I32" s="13">
        <f>SUM('1 OrigSched'!I$3:I20)+SUM('4 BPSOSched with EV, PV, ESS'!I21:I$22)</f>
        <v>6864774.91</v>
      </c>
      <c r="J32" s="13">
        <f>SUM('1 OrigSched'!J$3:J20)+SUM('4 BPSOSched with EV, PV, ESS'!J21:J$22)</f>
        <v>6048684.49</v>
      </c>
      <c r="K32" s="13">
        <f>SUM('1 OrigSched'!K$3:K20)+SUM('4 BPSOSched with EV, PV, ESS'!K21:K$22)</f>
        <v>6236385.41</v>
      </c>
      <c r="L32" s="13">
        <f>SUM('1 OrigSched'!L$3:L20)+SUM('4 BPSOSched with EV, PV, ESS'!L21:L$22)</f>
        <v>6080980.2</v>
      </c>
      <c r="M32" s="13">
        <f>SUM('1 OrigSched'!M$3:M20)+SUM('4 BPSOSched with EV, PV, ESS'!M21:M$22)</f>
        <v>5870587.33</v>
      </c>
      <c r="N32" s="13">
        <f>SUM('1 OrigSched'!N$3:N20)+SUM('4 BPSOSched with EV, PV, ESS'!N21:N$22)</f>
        <v>5893606.13</v>
      </c>
      <c r="O32" s="13">
        <f>SUM('1 OrigSched'!O$3:O20)+SUM('4 BPSOSched with EV, PV, ESS'!O21:O$22)</f>
        <v>6752467.93</v>
      </c>
      <c r="P32" s="13">
        <f>SUM('1 OrigSched'!P$3:P20)+SUM('4 BPSOSched with EV, PV, ESS'!P21:P$22)</f>
        <v>7417437.07</v>
      </c>
      <c r="Q32" s="13">
        <f>SUM('1 OrigSched'!Q$3:Q20)+SUM('4 BPSOSched with EV, PV, ESS'!Q21:Q$22)</f>
        <v>6541062.99</v>
      </c>
      <c r="R32" s="13">
        <f>SUM('1 OrigSched'!R$3:R20)+SUM('4 BPSOSched with EV, PV, ESS'!R21:R$22)</f>
        <v>6426019.19</v>
      </c>
      <c r="S32" s="13">
        <f>SUM('1 OrigSched'!S$3:S20)+SUM('4 BPSOSched with EV, PV, ESS'!S21:S$22)</f>
        <v>6341675.37</v>
      </c>
      <c r="T32" s="13">
        <f>SUM('1 OrigSched'!T$3:T20)+SUM('4 BPSOSched with EV, PV, ESS'!T21:T$22)</f>
        <v>6466679.81</v>
      </c>
      <c r="U32" s="13">
        <f>SUM('1 OrigSched'!U$3:U20)+SUM('4 BPSOSched with EV, PV, ESS'!U21:U$22)</f>
        <v>6178158.2</v>
      </c>
      <c r="V32" s="13">
        <f>SUM('1 OrigSched'!V$3:V20)+SUM('4 BPSOSched with EV, PV, ESS'!V21:V$22)</f>
        <v>7238394.52</v>
      </c>
      <c r="W32" s="13">
        <f>SUM('1 OrigSched'!W$3:W20)+SUM('4 BPSOSched with EV, PV, ESS'!W21:W$22)</f>
        <v>6524423.74</v>
      </c>
      <c r="X32" s="13">
        <f>SUM('1 OrigSched'!X$3:X20)+SUM('4 BPSOSched with EV, PV, ESS'!X21:X$22)</f>
        <v>5881645.59</v>
      </c>
      <c r="Y32" s="13">
        <f>SUM('1 OrigSched'!Y$3:Y20)+SUM('4 BPSOSched with EV, PV, ESS'!Y21:Y$22)</f>
        <v>5374535.97</v>
      </c>
      <c r="Z32" s="11">
        <f>SUM('1 OrigSched'!Z$3:Z20)+SUM('4 BPSOSched with EV, PV, ESS'!Z21:Z$22)</f>
        <v>866518.0331</v>
      </c>
      <c r="AA32" s="11"/>
      <c r="AB32" s="11"/>
      <c r="AC32" s="11">
        <f t="shared" si="6"/>
        <v>61.89414522</v>
      </c>
      <c r="AD32" s="13">
        <f t="shared" si="7"/>
        <v>1.170027883</v>
      </c>
      <c r="AE32" s="13">
        <f t="shared" si="8"/>
        <v>7417437.07</v>
      </c>
      <c r="AF32" s="13">
        <f t="shared" si="9"/>
        <v>7.41743707</v>
      </c>
    </row>
    <row r="33" ht="15.75" customHeight="1">
      <c r="A33" s="15">
        <v>15.0</v>
      </c>
      <c r="B33" s="13">
        <f>SUM('1 OrigSched'!B$3:B19)+SUM('4 BPSOSched with EV, PV, ESS'!B20:B$22)</f>
        <v>5988156.75</v>
      </c>
      <c r="C33" s="13">
        <f>SUM('1 OrigSched'!C$3:C19)+SUM('4 BPSOSched with EV, PV, ESS'!C20:C$22)</f>
        <v>5425892.37</v>
      </c>
      <c r="D33" s="13">
        <f>SUM('1 OrigSched'!D$3:D19)+SUM('4 BPSOSched with EV, PV, ESS'!D20:D$22)</f>
        <v>6269075.09</v>
      </c>
      <c r="E33" s="13">
        <f>SUM('1 OrigSched'!E$3:E19)+SUM('4 BPSOSched with EV, PV, ESS'!E20:E$22)</f>
        <v>6334778.8</v>
      </c>
      <c r="F33" s="13">
        <f>SUM('1 OrigSched'!F$3:F19)+SUM('4 BPSOSched with EV, PV, ESS'!F20:F$22)</f>
        <v>6414519.56</v>
      </c>
      <c r="G33" s="13">
        <f>SUM('1 OrigSched'!G$3:G19)+SUM('4 BPSOSched with EV, PV, ESS'!G20:G$22)</f>
        <v>6288504.94</v>
      </c>
      <c r="H33" s="13">
        <f>SUM('1 OrigSched'!H$3:H19)+SUM('4 BPSOSched with EV, PV, ESS'!H20:H$22)</f>
        <v>7192917.46</v>
      </c>
      <c r="I33" s="13">
        <f>SUM('1 OrigSched'!I$3:I19)+SUM('4 BPSOSched with EV, PV, ESS'!I20:I$22)</f>
        <v>6867496.5</v>
      </c>
      <c r="J33" s="13">
        <f>SUM('1 OrigSched'!J$3:J19)+SUM('4 BPSOSched with EV, PV, ESS'!J20:J$22)</f>
        <v>6079800.67</v>
      </c>
      <c r="K33" s="13">
        <f>SUM('1 OrigSched'!K$3:K19)+SUM('4 BPSOSched with EV, PV, ESS'!K20:K$22)</f>
        <v>6239355.92</v>
      </c>
      <c r="L33" s="13">
        <f>SUM('1 OrigSched'!L$3:L19)+SUM('4 BPSOSched with EV, PV, ESS'!L20:L$22)</f>
        <v>6073442</v>
      </c>
      <c r="M33" s="13">
        <f>SUM('1 OrigSched'!M$3:M19)+SUM('4 BPSOSched with EV, PV, ESS'!M20:M$22)</f>
        <v>5875607.79</v>
      </c>
      <c r="N33" s="13">
        <f>SUM('1 OrigSched'!N$3:N19)+SUM('4 BPSOSched with EV, PV, ESS'!N20:N$22)</f>
        <v>5910647.44</v>
      </c>
      <c r="O33" s="13">
        <f>SUM('1 OrigSched'!O$3:O19)+SUM('4 BPSOSched with EV, PV, ESS'!O20:O$22)</f>
        <v>6723633.42</v>
      </c>
      <c r="P33" s="13">
        <f>SUM('1 OrigSched'!P$3:P19)+SUM('4 BPSOSched with EV, PV, ESS'!P20:P$22)</f>
        <v>7367550.14</v>
      </c>
      <c r="Q33" s="13">
        <f>SUM('1 OrigSched'!Q$3:Q19)+SUM('4 BPSOSched with EV, PV, ESS'!Q20:Q$22)</f>
        <v>6539757.37</v>
      </c>
      <c r="R33" s="13">
        <f>SUM('1 OrigSched'!R$3:R19)+SUM('4 BPSOSched with EV, PV, ESS'!R20:R$22)</f>
        <v>6442727.75</v>
      </c>
      <c r="S33" s="13">
        <f>SUM('1 OrigSched'!S$3:S19)+SUM('4 BPSOSched with EV, PV, ESS'!S20:S$22)</f>
        <v>6369740.8</v>
      </c>
      <c r="T33" s="13">
        <f>SUM('1 OrigSched'!T$3:T19)+SUM('4 BPSOSched with EV, PV, ESS'!T20:T$22)</f>
        <v>6470556.94</v>
      </c>
      <c r="U33" s="13">
        <f>SUM('1 OrigSched'!U$3:U19)+SUM('4 BPSOSched with EV, PV, ESS'!U20:U$22)</f>
        <v>6186635.3</v>
      </c>
      <c r="V33" s="13">
        <f>SUM('1 OrigSched'!V$3:V19)+SUM('4 BPSOSched with EV, PV, ESS'!V20:V$22)</f>
        <v>7228954.46</v>
      </c>
      <c r="W33" s="13">
        <f>SUM('1 OrigSched'!W$3:W19)+SUM('4 BPSOSched with EV, PV, ESS'!W20:W$22)</f>
        <v>6545032.79</v>
      </c>
      <c r="X33" s="13">
        <f>SUM('1 OrigSched'!X$3:X19)+SUM('4 BPSOSched with EV, PV, ESS'!X20:X$22)</f>
        <v>5916009.79</v>
      </c>
      <c r="Y33" s="13">
        <f>SUM('1 OrigSched'!Y$3:Y19)+SUM('4 BPSOSched with EV, PV, ESS'!Y20:Y$22)</f>
        <v>5410379.72</v>
      </c>
      <c r="Z33" s="11">
        <f>SUM('1 OrigSched'!Z$3:Z19)+SUM('4 BPSOSched with EV, PV, ESS'!Z20:Z$22)</f>
        <v>866546.4912</v>
      </c>
      <c r="AA33" s="11"/>
      <c r="AB33" s="11"/>
      <c r="AC33" s="11">
        <f t="shared" si="6"/>
        <v>61.89617794</v>
      </c>
      <c r="AD33" s="13">
        <f t="shared" si="7"/>
        <v>1.16206519</v>
      </c>
      <c r="AE33" s="13">
        <f t="shared" si="8"/>
        <v>7367550.14</v>
      </c>
      <c r="AF33" s="13">
        <f t="shared" si="9"/>
        <v>7.36755014</v>
      </c>
    </row>
    <row r="34" ht="15.75" customHeight="1">
      <c r="A34" s="15">
        <v>20.0</v>
      </c>
      <c r="B34" s="13">
        <f>SUM('1 OrigSched'!B$3:B18)+SUM('4 BPSOSched with EV, PV, ESS'!B19:B$22)</f>
        <v>5951100.36</v>
      </c>
      <c r="C34" s="13">
        <f>SUM('1 OrigSched'!C$3:C18)+SUM('4 BPSOSched with EV, PV, ESS'!C19:C$22)</f>
        <v>5428095.04</v>
      </c>
      <c r="D34" s="13">
        <f>SUM('1 OrigSched'!D$3:D18)+SUM('4 BPSOSched with EV, PV, ESS'!D19:D$22)</f>
        <v>6253772.38</v>
      </c>
      <c r="E34" s="13">
        <f>SUM('1 OrigSched'!E$3:E18)+SUM('4 BPSOSched with EV, PV, ESS'!E19:E$22)</f>
        <v>6325940.29</v>
      </c>
      <c r="F34" s="13">
        <f>SUM('1 OrigSched'!F$3:F18)+SUM('4 BPSOSched with EV, PV, ESS'!F19:F$22)</f>
        <v>6391135.42</v>
      </c>
      <c r="G34" s="13">
        <f>SUM('1 OrigSched'!G$3:G18)+SUM('4 BPSOSched with EV, PV, ESS'!G19:G$22)</f>
        <v>6281038.79</v>
      </c>
      <c r="H34" s="13">
        <f>SUM('1 OrigSched'!H$3:H18)+SUM('4 BPSOSched with EV, PV, ESS'!H19:H$22)</f>
        <v>7182419.73</v>
      </c>
      <c r="I34" s="13">
        <f>SUM('1 OrigSched'!I$3:I18)+SUM('4 BPSOSched with EV, PV, ESS'!I19:I$22)</f>
        <v>6865049.43</v>
      </c>
      <c r="J34" s="13">
        <f>SUM('1 OrigSched'!J$3:J18)+SUM('4 BPSOSched with EV, PV, ESS'!J19:J$22)</f>
        <v>6109017.61</v>
      </c>
      <c r="K34" s="13">
        <f>SUM('1 OrigSched'!K$3:K18)+SUM('4 BPSOSched with EV, PV, ESS'!K19:K$22)</f>
        <v>6252694.58</v>
      </c>
      <c r="L34" s="13">
        <f>SUM('1 OrigSched'!L$3:L18)+SUM('4 BPSOSched with EV, PV, ESS'!L19:L$22)</f>
        <v>6075425.27</v>
      </c>
      <c r="M34" s="13">
        <f>SUM('1 OrigSched'!M$3:M18)+SUM('4 BPSOSched with EV, PV, ESS'!M19:M$22)</f>
        <v>5880545.73</v>
      </c>
      <c r="N34" s="13">
        <f>SUM('1 OrigSched'!N$3:N18)+SUM('4 BPSOSched with EV, PV, ESS'!N19:N$22)</f>
        <v>5912911.38</v>
      </c>
      <c r="O34" s="13">
        <f>SUM('1 OrigSched'!O$3:O18)+SUM('4 BPSOSched with EV, PV, ESS'!O19:O$22)</f>
        <v>6700727.5</v>
      </c>
      <c r="P34" s="13">
        <f>SUM('1 OrigSched'!P$3:P18)+SUM('4 BPSOSched with EV, PV, ESS'!P19:P$22)</f>
        <v>7325078.33</v>
      </c>
      <c r="Q34" s="13">
        <f>SUM('1 OrigSched'!Q$3:Q18)+SUM('4 BPSOSched with EV, PV, ESS'!Q19:Q$22)</f>
        <v>6534904.36</v>
      </c>
      <c r="R34" s="13">
        <f>SUM('1 OrigSched'!R$3:R18)+SUM('4 BPSOSched with EV, PV, ESS'!R19:R$22)</f>
        <v>6455816.57</v>
      </c>
      <c r="S34" s="13">
        <f>SUM('1 OrigSched'!S$3:S18)+SUM('4 BPSOSched with EV, PV, ESS'!S19:S$22)</f>
        <v>6397883.25</v>
      </c>
      <c r="T34" s="13">
        <f>SUM('1 OrigSched'!T$3:T18)+SUM('4 BPSOSched with EV, PV, ESS'!T19:T$22)</f>
        <v>6476312.96</v>
      </c>
      <c r="U34" s="13">
        <f>SUM('1 OrigSched'!U$3:U18)+SUM('4 BPSOSched with EV, PV, ESS'!U19:U$22)</f>
        <v>6195327.24</v>
      </c>
      <c r="V34" s="13">
        <f>SUM('1 OrigSched'!V$3:V18)+SUM('4 BPSOSched with EV, PV, ESS'!V19:V$22)</f>
        <v>7213151.68</v>
      </c>
      <c r="W34" s="13">
        <f>SUM('1 OrigSched'!W$3:W18)+SUM('4 BPSOSched with EV, PV, ESS'!W19:W$22)</f>
        <v>6557897.23</v>
      </c>
      <c r="X34" s="13">
        <f>SUM('1 OrigSched'!X$3:X18)+SUM('4 BPSOSched with EV, PV, ESS'!X19:X$22)</f>
        <v>5957238.49</v>
      </c>
      <c r="Y34" s="13">
        <f>SUM('1 OrigSched'!Y$3:Y18)+SUM('4 BPSOSched with EV, PV, ESS'!Y19:Y$22)</f>
        <v>5448131.57</v>
      </c>
      <c r="Z34" s="11">
        <f>SUM('1 OrigSched'!Z$3:Z18)+SUM('4 BPSOSched with EV, PV, ESS'!Z19:Z$22)</f>
        <v>866593.2771</v>
      </c>
      <c r="AA34" s="11"/>
      <c r="AB34" s="11"/>
      <c r="AC34" s="11">
        <f t="shared" si="6"/>
        <v>61.89951979</v>
      </c>
      <c r="AD34" s="13">
        <f t="shared" si="7"/>
        <v>1.155286942</v>
      </c>
      <c r="AE34" s="13">
        <f t="shared" si="8"/>
        <v>7325078.33</v>
      </c>
      <c r="AF34" s="13">
        <f t="shared" si="9"/>
        <v>7.32507833</v>
      </c>
    </row>
    <row r="35" ht="15.75" customHeight="1">
      <c r="A35" s="15">
        <v>25.0</v>
      </c>
      <c r="B35" s="13">
        <f>SUM('1 OrigSched'!B$3:B17)+SUM('4 BPSOSched with EV, PV, ESS'!B18:B$22)</f>
        <v>5916978.3</v>
      </c>
      <c r="C35" s="13">
        <f>SUM('1 OrigSched'!C$3:C17)+SUM('4 BPSOSched with EV, PV, ESS'!C18:C$22)</f>
        <v>5426886.92</v>
      </c>
      <c r="D35" s="13">
        <f>SUM('1 OrigSched'!D$3:D17)+SUM('4 BPSOSched with EV, PV, ESS'!D18:D$22)</f>
        <v>6238857.71</v>
      </c>
      <c r="E35" s="13">
        <f>SUM('1 OrigSched'!E$3:E17)+SUM('4 BPSOSched with EV, PV, ESS'!E18:E$22)</f>
        <v>6326612.65</v>
      </c>
      <c r="F35" s="13">
        <f>SUM('1 OrigSched'!F$3:F17)+SUM('4 BPSOSched with EV, PV, ESS'!F18:F$22)</f>
        <v>6379342.99</v>
      </c>
      <c r="G35" s="13">
        <f>SUM('1 OrigSched'!G$3:G17)+SUM('4 BPSOSched with EV, PV, ESS'!G18:G$22)</f>
        <v>6268123</v>
      </c>
      <c r="H35" s="13">
        <f>SUM('1 OrigSched'!H$3:H17)+SUM('4 BPSOSched with EV, PV, ESS'!H18:H$22)</f>
        <v>7165480.27</v>
      </c>
      <c r="I35" s="13">
        <f>SUM('1 OrigSched'!I$3:I17)+SUM('4 BPSOSched with EV, PV, ESS'!I18:I$22)</f>
        <v>6867932.28</v>
      </c>
      <c r="J35" s="13">
        <f>SUM('1 OrigSched'!J$3:J17)+SUM('4 BPSOSched with EV, PV, ESS'!J18:J$22)</f>
        <v>6126326.13</v>
      </c>
      <c r="K35" s="13">
        <f>SUM('1 OrigSched'!K$3:K17)+SUM('4 BPSOSched with EV, PV, ESS'!K18:K$22)</f>
        <v>6255039.23</v>
      </c>
      <c r="L35" s="13">
        <f>SUM('1 OrigSched'!L$3:L17)+SUM('4 BPSOSched with EV, PV, ESS'!L18:L$22)</f>
        <v>6074829.3</v>
      </c>
      <c r="M35" s="13">
        <f>SUM('1 OrigSched'!M$3:M17)+SUM('4 BPSOSched with EV, PV, ESS'!M18:M$22)</f>
        <v>5880648.82</v>
      </c>
      <c r="N35" s="13">
        <f>SUM('1 OrigSched'!N$3:N17)+SUM('4 BPSOSched with EV, PV, ESS'!N18:N$22)</f>
        <v>5900371.03</v>
      </c>
      <c r="O35" s="13">
        <f>SUM('1 OrigSched'!O$3:O17)+SUM('4 BPSOSched with EV, PV, ESS'!O18:O$22)</f>
        <v>6674885.61</v>
      </c>
      <c r="P35" s="13">
        <f>SUM('1 OrigSched'!P$3:P17)+SUM('4 BPSOSched with EV, PV, ESS'!P18:P$22)</f>
        <v>7293662.74</v>
      </c>
      <c r="Q35" s="13">
        <f>SUM('1 OrigSched'!Q$3:Q17)+SUM('4 BPSOSched with EV, PV, ESS'!Q18:Q$22)</f>
        <v>6537278.97</v>
      </c>
      <c r="R35" s="13">
        <f>SUM('1 OrigSched'!R$3:R17)+SUM('4 BPSOSched with EV, PV, ESS'!R18:R$22)</f>
        <v>6464986.63</v>
      </c>
      <c r="S35" s="13">
        <f>SUM('1 OrigSched'!S$3:S17)+SUM('4 BPSOSched with EV, PV, ESS'!S18:S$22)</f>
        <v>6434406.24</v>
      </c>
      <c r="T35" s="13">
        <f>SUM('1 OrigSched'!T$3:T17)+SUM('4 BPSOSched with EV, PV, ESS'!T18:T$22)</f>
        <v>6489233.85</v>
      </c>
      <c r="U35" s="13">
        <f>SUM('1 OrigSched'!U$3:U17)+SUM('4 BPSOSched with EV, PV, ESS'!U18:U$22)</f>
        <v>6197936.45</v>
      </c>
      <c r="V35" s="13">
        <f>SUM('1 OrigSched'!V$3:V17)+SUM('4 BPSOSched with EV, PV, ESS'!V18:V$22)</f>
        <v>7202026.26</v>
      </c>
      <c r="W35" s="13">
        <f>SUM('1 OrigSched'!W$3:W17)+SUM('4 BPSOSched with EV, PV, ESS'!W18:W$22)</f>
        <v>6576277.82</v>
      </c>
      <c r="X35" s="13">
        <f>SUM('1 OrigSched'!X$3:X17)+SUM('4 BPSOSched with EV, PV, ESS'!X18:X$22)</f>
        <v>5996254.37</v>
      </c>
      <c r="Y35" s="13">
        <f>SUM('1 OrigSched'!Y$3:Y17)+SUM('4 BPSOSched with EV, PV, ESS'!Y18:Y$22)</f>
        <v>5491036.78</v>
      </c>
      <c r="Z35" s="11">
        <f>SUM('1 OrigSched'!Z$3:Z17)+SUM('4 BPSOSched with EV, PV, ESS'!Z18:Z$22)</f>
        <v>866563.2674</v>
      </c>
      <c r="AA35" s="11"/>
      <c r="AB35" s="11"/>
      <c r="AC35" s="11">
        <f t="shared" si="6"/>
        <v>61.89737625</v>
      </c>
      <c r="AD35" s="13">
        <f t="shared" si="7"/>
        <v>1.150227875</v>
      </c>
      <c r="AE35" s="13">
        <f t="shared" si="8"/>
        <v>7293662.74</v>
      </c>
      <c r="AF35" s="13">
        <f t="shared" si="9"/>
        <v>7.29366274</v>
      </c>
    </row>
    <row r="36" ht="15.75" customHeight="1">
      <c r="A36" s="15">
        <v>30.0</v>
      </c>
      <c r="B36" s="13">
        <f>SUM('1 OrigSched'!B$3:B16)+SUM('4 BPSOSched with EV, PV, ESS'!B17:B$22)</f>
        <v>5882476.79</v>
      </c>
      <c r="C36" s="13">
        <f>SUM('1 OrigSched'!C$3:C16)+SUM('4 BPSOSched with EV, PV, ESS'!C17:C$22)</f>
        <v>5425962.99</v>
      </c>
      <c r="D36" s="13">
        <f>SUM('1 OrigSched'!D$3:D16)+SUM('4 BPSOSched with EV, PV, ESS'!D17:D$22)</f>
        <v>6215581.64</v>
      </c>
      <c r="E36" s="13">
        <f>SUM('1 OrigSched'!E$3:E16)+SUM('4 BPSOSched with EV, PV, ESS'!E17:E$22)</f>
        <v>6338208.46</v>
      </c>
      <c r="F36" s="13">
        <f>SUM('1 OrigSched'!F$3:F16)+SUM('4 BPSOSched with EV, PV, ESS'!F17:F$22)</f>
        <v>6367676.99</v>
      </c>
      <c r="G36" s="13">
        <f>SUM('1 OrigSched'!G$3:G16)+SUM('4 BPSOSched with EV, PV, ESS'!G17:G$22)</f>
        <v>6263752.79</v>
      </c>
      <c r="H36" s="13">
        <f>SUM('1 OrigSched'!H$3:H16)+SUM('4 BPSOSched with EV, PV, ESS'!H17:H$22)</f>
        <v>7149338.16</v>
      </c>
      <c r="I36" s="13">
        <f>SUM('1 OrigSched'!I$3:I16)+SUM('4 BPSOSched with EV, PV, ESS'!I17:I$22)</f>
        <v>6859698.08</v>
      </c>
      <c r="J36" s="13">
        <f>SUM('1 OrigSched'!J$3:J16)+SUM('4 BPSOSched with EV, PV, ESS'!J17:J$22)</f>
        <v>6150027.36</v>
      </c>
      <c r="K36" s="13">
        <f>SUM('1 OrigSched'!K$3:K16)+SUM('4 BPSOSched with EV, PV, ESS'!K17:K$22)</f>
        <v>6256587.98</v>
      </c>
      <c r="L36" s="13">
        <f>SUM('1 OrigSched'!L$3:L16)+SUM('4 BPSOSched with EV, PV, ESS'!L17:L$22)</f>
        <v>6072539.67</v>
      </c>
      <c r="M36" s="13">
        <f>SUM('1 OrigSched'!M$3:M16)+SUM('4 BPSOSched with EV, PV, ESS'!M17:M$22)</f>
        <v>5883083.48</v>
      </c>
      <c r="N36" s="13">
        <f>SUM('1 OrigSched'!N$3:N16)+SUM('4 BPSOSched with EV, PV, ESS'!N17:N$22)</f>
        <v>5901241.86</v>
      </c>
      <c r="O36" s="13">
        <f>SUM('1 OrigSched'!O$3:O16)+SUM('4 BPSOSched with EV, PV, ESS'!O17:O$22)</f>
        <v>6655399.86</v>
      </c>
      <c r="P36" s="13">
        <f>SUM('1 OrigSched'!P$3:P16)+SUM('4 BPSOSched with EV, PV, ESS'!P17:P$22)</f>
        <v>7266133.4</v>
      </c>
      <c r="Q36" s="13">
        <f>SUM('1 OrigSched'!Q$3:Q16)+SUM('4 BPSOSched with EV, PV, ESS'!Q17:Q$22)</f>
        <v>6543573.84</v>
      </c>
      <c r="R36" s="13">
        <f>SUM('1 OrigSched'!R$3:R16)+SUM('4 BPSOSched with EV, PV, ESS'!R17:R$22)</f>
        <v>6468367.83</v>
      </c>
      <c r="S36" s="13">
        <f>SUM('1 OrigSched'!S$3:S16)+SUM('4 BPSOSched with EV, PV, ESS'!S17:S$22)</f>
        <v>6455709.19</v>
      </c>
      <c r="T36" s="13">
        <f>SUM('1 OrigSched'!T$3:T16)+SUM('4 BPSOSched with EV, PV, ESS'!T17:T$22)</f>
        <v>6491559.45</v>
      </c>
      <c r="U36" s="13">
        <f>SUM('1 OrigSched'!U$3:U16)+SUM('4 BPSOSched with EV, PV, ESS'!U17:U$22)</f>
        <v>6213642.97</v>
      </c>
      <c r="V36" s="13">
        <f>SUM('1 OrigSched'!V$3:V16)+SUM('4 BPSOSched with EV, PV, ESS'!V17:V$22)</f>
        <v>7198835.14</v>
      </c>
      <c r="W36" s="13">
        <f>SUM('1 OrigSched'!W$3:W16)+SUM('4 BPSOSched with EV, PV, ESS'!W17:W$22)</f>
        <v>6591963.19</v>
      </c>
      <c r="X36" s="13">
        <f>SUM('1 OrigSched'!X$3:X16)+SUM('4 BPSOSched with EV, PV, ESS'!X17:X$22)</f>
        <v>6028094.67</v>
      </c>
      <c r="Y36" s="13">
        <f>SUM('1 OrigSched'!Y$3:Y16)+SUM('4 BPSOSched with EV, PV, ESS'!Y17:Y$22)</f>
        <v>5524882.83</v>
      </c>
      <c r="Z36" s="11">
        <f>SUM('1 OrigSched'!Z$3:Z16)+SUM('4 BPSOSched with EV, PV, ESS'!Z17:Z$22)</f>
        <v>866716.0438</v>
      </c>
      <c r="AA36" s="11"/>
      <c r="AB36" s="11"/>
      <c r="AC36" s="11">
        <f t="shared" si="6"/>
        <v>61.90828884</v>
      </c>
      <c r="AD36" s="13">
        <f t="shared" si="7"/>
        <v>1.14574396</v>
      </c>
      <c r="AE36" s="13">
        <f t="shared" si="8"/>
        <v>7266133.4</v>
      </c>
      <c r="AF36" s="13">
        <f t="shared" si="9"/>
        <v>7.2661334</v>
      </c>
    </row>
    <row r="37" ht="15.75" customHeight="1">
      <c r="A37" s="15">
        <v>35.0</v>
      </c>
      <c r="B37" s="13">
        <f>SUM('1 OrigSched'!B$3:B15)+SUM('4 BPSOSched with EV, PV, ESS'!B16:B$22)</f>
        <v>5846879.46</v>
      </c>
      <c r="C37" s="13">
        <f>SUM('1 OrigSched'!C$3:C15)+SUM('4 BPSOSched with EV, PV, ESS'!C16:C$22)</f>
        <v>5424870.98</v>
      </c>
      <c r="D37" s="13">
        <f>SUM('1 OrigSched'!D$3:D15)+SUM('4 BPSOSched with EV, PV, ESS'!D16:D$22)</f>
        <v>6199239.1</v>
      </c>
      <c r="E37" s="13">
        <f>SUM('1 OrigSched'!E$3:E15)+SUM('4 BPSOSched with EV, PV, ESS'!E16:E$22)</f>
        <v>6336582.5</v>
      </c>
      <c r="F37" s="13">
        <f>SUM('1 OrigSched'!F$3:F15)+SUM('4 BPSOSched with EV, PV, ESS'!F16:F$22)</f>
        <v>6352346.64</v>
      </c>
      <c r="G37" s="13">
        <f>SUM('1 OrigSched'!G$3:G15)+SUM('4 BPSOSched with EV, PV, ESS'!G16:G$22)</f>
        <v>6264491.26</v>
      </c>
      <c r="H37" s="13">
        <f>SUM('1 OrigSched'!H$3:H15)+SUM('4 BPSOSched with EV, PV, ESS'!H16:H$22)</f>
        <v>7122172.19</v>
      </c>
      <c r="I37" s="13">
        <f>SUM('1 OrigSched'!I$3:I15)+SUM('4 BPSOSched with EV, PV, ESS'!I16:I$22)</f>
        <v>6860052.44</v>
      </c>
      <c r="J37" s="13">
        <f>SUM('1 OrigSched'!J$3:J15)+SUM('4 BPSOSched with EV, PV, ESS'!J16:J$22)</f>
        <v>6165944.51</v>
      </c>
      <c r="K37" s="13">
        <f>SUM('1 OrigSched'!K$3:K15)+SUM('4 BPSOSched with EV, PV, ESS'!K16:K$22)</f>
        <v>6271487.39</v>
      </c>
      <c r="L37" s="13">
        <f>SUM('1 OrigSched'!L$3:L15)+SUM('4 BPSOSched with EV, PV, ESS'!L16:L$22)</f>
        <v>6084660.68</v>
      </c>
      <c r="M37" s="13">
        <f>SUM('1 OrigSched'!M$3:M15)+SUM('4 BPSOSched with EV, PV, ESS'!M16:M$22)</f>
        <v>5898774.06</v>
      </c>
      <c r="N37" s="13">
        <f>SUM('1 OrigSched'!N$3:N15)+SUM('4 BPSOSched with EV, PV, ESS'!N16:N$22)</f>
        <v>5909659.88</v>
      </c>
      <c r="O37" s="13">
        <f>SUM('1 OrigSched'!O$3:O15)+SUM('4 BPSOSched with EV, PV, ESS'!O16:O$22)</f>
        <v>6626683.02</v>
      </c>
      <c r="P37" s="13">
        <f>SUM('1 OrigSched'!P$3:P15)+SUM('4 BPSOSched with EV, PV, ESS'!P16:P$22)</f>
        <v>7221325.62</v>
      </c>
      <c r="Q37" s="13">
        <f>SUM('1 OrigSched'!Q$3:Q15)+SUM('4 BPSOSched with EV, PV, ESS'!Q16:Q$22)</f>
        <v>6546201.26</v>
      </c>
      <c r="R37" s="13">
        <f>SUM('1 OrigSched'!R$3:R15)+SUM('4 BPSOSched with EV, PV, ESS'!R16:R$22)</f>
        <v>6480447.63</v>
      </c>
      <c r="S37" s="13">
        <f>SUM('1 OrigSched'!S$3:S15)+SUM('4 BPSOSched with EV, PV, ESS'!S16:S$22)</f>
        <v>6479883.69</v>
      </c>
      <c r="T37" s="13">
        <f>SUM('1 OrigSched'!T$3:T15)+SUM('4 BPSOSched with EV, PV, ESS'!T16:T$22)</f>
        <v>6494595.04</v>
      </c>
      <c r="U37" s="13">
        <f>SUM('1 OrigSched'!U$3:U15)+SUM('4 BPSOSched with EV, PV, ESS'!U16:U$22)</f>
        <v>6218307.91</v>
      </c>
      <c r="V37" s="13">
        <f>SUM('1 OrigSched'!V$3:V15)+SUM('4 BPSOSched with EV, PV, ESS'!V16:V$22)</f>
        <v>7180265.81</v>
      </c>
      <c r="W37" s="13">
        <f>SUM('1 OrigSched'!W$3:W15)+SUM('4 BPSOSched with EV, PV, ESS'!W16:W$22)</f>
        <v>6607698.76</v>
      </c>
      <c r="X37" s="13">
        <f>SUM('1 OrigSched'!X$3:X15)+SUM('4 BPSOSched with EV, PV, ESS'!X16:X$22)</f>
        <v>6062969.58</v>
      </c>
      <c r="Y37" s="13">
        <f>SUM('1 OrigSched'!Y$3:Y15)+SUM('4 BPSOSched with EV, PV, ESS'!Y16:Y$22)</f>
        <v>5559708.34</v>
      </c>
      <c r="Z37" s="11">
        <f>SUM('1 OrigSched'!Z$3:Z15)+SUM('4 BPSOSched with EV, PV, ESS'!Z16:Z$22)</f>
        <v>866900.0031</v>
      </c>
      <c r="AA37" s="11"/>
      <c r="AB37" s="11"/>
      <c r="AC37" s="11">
        <f t="shared" si="6"/>
        <v>61.9214288</v>
      </c>
      <c r="AD37" s="13">
        <f t="shared" si="7"/>
        <v>1.138596937</v>
      </c>
      <c r="AE37" s="13">
        <f t="shared" si="8"/>
        <v>7221325.62</v>
      </c>
      <c r="AF37" s="13">
        <f t="shared" si="9"/>
        <v>7.22132562</v>
      </c>
    </row>
    <row r="38" ht="15.75" customHeight="1">
      <c r="A38" s="15">
        <v>40.0</v>
      </c>
      <c r="B38" s="13">
        <f>SUM('1 OrigSched'!B$3:B14)+SUM('4 BPSOSched with EV, PV, ESS'!B15:B$22)</f>
        <v>5807122.48</v>
      </c>
      <c r="C38" s="13">
        <f>SUM('1 OrigSched'!C$3:C14)+SUM('4 BPSOSched with EV, PV, ESS'!C15:C$22)</f>
        <v>5412932</v>
      </c>
      <c r="D38" s="13">
        <f>SUM('1 OrigSched'!D$3:D14)+SUM('4 BPSOSched with EV, PV, ESS'!D15:D$22)</f>
        <v>6186820.22</v>
      </c>
      <c r="E38" s="13">
        <f>SUM('1 OrigSched'!E$3:E14)+SUM('4 BPSOSched with EV, PV, ESS'!E15:E$22)</f>
        <v>6336041.14</v>
      </c>
      <c r="F38" s="13">
        <f>SUM('1 OrigSched'!F$3:F14)+SUM('4 BPSOSched with EV, PV, ESS'!F15:F$22)</f>
        <v>6336818.4</v>
      </c>
      <c r="G38" s="13">
        <f>SUM('1 OrigSched'!G$3:G14)+SUM('4 BPSOSched with EV, PV, ESS'!G15:G$22)</f>
        <v>6257361.04</v>
      </c>
      <c r="H38" s="13">
        <f>SUM('1 OrigSched'!H$3:H14)+SUM('4 BPSOSched with EV, PV, ESS'!H15:H$22)</f>
        <v>7109113.4</v>
      </c>
      <c r="I38" s="13">
        <f>SUM('1 OrigSched'!I$3:I14)+SUM('4 BPSOSched with EV, PV, ESS'!I15:I$22)</f>
        <v>6858914.47</v>
      </c>
      <c r="J38" s="13">
        <f>SUM('1 OrigSched'!J$3:J14)+SUM('4 BPSOSched with EV, PV, ESS'!J15:J$22)</f>
        <v>6203210.93</v>
      </c>
      <c r="K38" s="13">
        <f>SUM('1 OrigSched'!K$3:K14)+SUM('4 BPSOSched with EV, PV, ESS'!K15:K$22)</f>
        <v>6271465.89</v>
      </c>
      <c r="L38" s="13">
        <f>SUM('1 OrigSched'!L$3:L14)+SUM('4 BPSOSched with EV, PV, ESS'!L15:L$22)</f>
        <v>6086455.1</v>
      </c>
      <c r="M38" s="13">
        <f>SUM('1 OrigSched'!M$3:M14)+SUM('4 BPSOSched with EV, PV, ESS'!M15:M$22)</f>
        <v>5902226.39</v>
      </c>
      <c r="N38" s="13">
        <f>SUM('1 OrigSched'!N$3:N14)+SUM('4 BPSOSched with EV, PV, ESS'!N15:N$22)</f>
        <v>5903680.03</v>
      </c>
      <c r="O38" s="13">
        <f>SUM('1 OrigSched'!O$3:O14)+SUM('4 BPSOSched with EV, PV, ESS'!O15:O$22)</f>
        <v>6597227.73</v>
      </c>
      <c r="P38" s="13">
        <f>SUM('1 OrigSched'!P$3:P14)+SUM('4 BPSOSched with EV, PV, ESS'!P15:P$22)</f>
        <v>7194160.88</v>
      </c>
      <c r="Q38" s="13">
        <f>SUM('1 OrigSched'!Q$3:Q14)+SUM('4 BPSOSched with EV, PV, ESS'!Q15:Q$22)</f>
        <v>6549961.91</v>
      </c>
      <c r="R38" s="13">
        <f>SUM('1 OrigSched'!R$3:R14)+SUM('4 BPSOSched with EV, PV, ESS'!R15:R$22)</f>
        <v>6495593.25</v>
      </c>
      <c r="S38" s="13">
        <f>SUM('1 OrigSched'!S$3:S14)+SUM('4 BPSOSched with EV, PV, ESS'!S15:S$22)</f>
        <v>6503618.45</v>
      </c>
      <c r="T38" s="13">
        <f>SUM('1 OrigSched'!T$3:T14)+SUM('4 BPSOSched with EV, PV, ESS'!T15:T$22)</f>
        <v>6500316.73</v>
      </c>
      <c r="U38" s="13">
        <f>SUM('1 OrigSched'!U$3:U14)+SUM('4 BPSOSched with EV, PV, ESS'!U15:U$22)</f>
        <v>6236381.85</v>
      </c>
      <c r="V38" s="13">
        <f>SUM('1 OrigSched'!V$3:V14)+SUM('4 BPSOSched with EV, PV, ESS'!V15:V$22)</f>
        <v>7159355.33</v>
      </c>
      <c r="W38" s="13">
        <f>SUM('1 OrigSched'!W$3:W14)+SUM('4 BPSOSched with EV, PV, ESS'!W15:W$22)</f>
        <v>6618049.15</v>
      </c>
      <c r="X38" s="13">
        <f>SUM('1 OrigSched'!X$3:X14)+SUM('4 BPSOSched with EV, PV, ESS'!X15:X$22)</f>
        <v>6103206.75</v>
      </c>
      <c r="Y38" s="13">
        <f>SUM('1 OrigSched'!Y$3:Y14)+SUM('4 BPSOSched with EV, PV, ESS'!Y15:Y$22)</f>
        <v>5604197.23</v>
      </c>
      <c r="Z38" s="11">
        <f>SUM('1 OrigSched'!Z$3:Z14)+SUM('4 BPSOSched with EV, PV, ESS'!Z15:Z$22)</f>
        <v>867134.9736</v>
      </c>
      <c r="AA38" s="11"/>
      <c r="AB38" s="11"/>
      <c r="AC38" s="11">
        <f t="shared" si="6"/>
        <v>61.9382124</v>
      </c>
      <c r="AD38" s="13">
        <f t="shared" si="7"/>
        <v>1.134172389</v>
      </c>
      <c r="AE38" s="13">
        <f t="shared" si="8"/>
        <v>7194160.88</v>
      </c>
      <c r="AF38" s="13">
        <f t="shared" si="9"/>
        <v>7.19416088</v>
      </c>
    </row>
    <row r="39" ht="15.75" customHeight="1">
      <c r="A39" s="15">
        <v>45.0</v>
      </c>
      <c r="B39" s="13">
        <f>SUM('1 OrigSched'!B$3:B13)+SUM('4 BPSOSched with EV, PV, ESS'!B14:B$22)</f>
        <v>5768531.75</v>
      </c>
      <c r="C39" s="13">
        <f>SUM('1 OrigSched'!C$3:C13)+SUM('4 BPSOSched with EV, PV, ESS'!C14:C$22)</f>
        <v>5414319.64</v>
      </c>
      <c r="D39" s="13">
        <f>SUM('1 OrigSched'!D$3:D13)+SUM('4 BPSOSched with EV, PV, ESS'!D14:D$22)</f>
        <v>6166764.97</v>
      </c>
      <c r="E39" s="13">
        <f>SUM('1 OrigSched'!E$3:E13)+SUM('4 BPSOSched with EV, PV, ESS'!E14:E$22)</f>
        <v>6341721.29</v>
      </c>
      <c r="F39" s="13">
        <f>SUM('1 OrigSched'!F$3:F13)+SUM('4 BPSOSched with EV, PV, ESS'!F14:F$22)</f>
        <v>6332991.62</v>
      </c>
      <c r="G39" s="13">
        <f>SUM('1 OrigSched'!G$3:G13)+SUM('4 BPSOSched with EV, PV, ESS'!G14:G$22)</f>
        <v>6246684.14</v>
      </c>
      <c r="H39" s="13">
        <f>SUM('1 OrigSched'!H$3:H13)+SUM('4 BPSOSched with EV, PV, ESS'!H14:H$22)</f>
        <v>7090806.22</v>
      </c>
      <c r="I39" s="13">
        <f>SUM('1 OrigSched'!I$3:I13)+SUM('4 BPSOSched with EV, PV, ESS'!I14:I$22)</f>
        <v>6858743.92</v>
      </c>
      <c r="J39" s="13">
        <f>SUM('1 OrigSched'!J$3:J13)+SUM('4 BPSOSched with EV, PV, ESS'!J14:J$22)</f>
        <v>6217873.85</v>
      </c>
      <c r="K39" s="13">
        <f>SUM('1 OrigSched'!K$3:K13)+SUM('4 BPSOSched with EV, PV, ESS'!K14:K$22)</f>
        <v>6287725</v>
      </c>
      <c r="L39" s="13">
        <f>SUM('1 OrigSched'!L$3:L13)+SUM('4 BPSOSched with EV, PV, ESS'!L14:L$22)</f>
        <v>6100725.53</v>
      </c>
      <c r="M39" s="13">
        <f>SUM('1 OrigSched'!M$3:M13)+SUM('4 BPSOSched with EV, PV, ESS'!M14:M$22)</f>
        <v>5918162.58</v>
      </c>
      <c r="N39" s="13">
        <f>SUM('1 OrigSched'!N$3:N13)+SUM('4 BPSOSched with EV, PV, ESS'!N14:N$22)</f>
        <v>5903437.42</v>
      </c>
      <c r="O39" s="13">
        <f>SUM('1 OrigSched'!O$3:O13)+SUM('4 BPSOSched with EV, PV, ESS'!O14:O$22)</f>
        <v>6558459.53</v>
      </c>
      <c r="P39" s="13">
        <f>SUM('1 OrigSched'!P$3:P13)+SUM('4 BPSOSched with EV, PV, ESS'!P14:P$22)</f>
        <v>7146688.43</v>
      </c>
      <c r="Q39" s="13">
        <f>SUM('1 OrigSched'!Q$3:Q13)+SUM('4 BPSOSched with EV, PV, ESS'!Q14:Q$22)</f>
        <v>6553797.95</v>
      </c>
      <c r="R39" s="13">
        <f>SUM('1 OrigSched'!R$3:R13)+SUM('4 BPSOSched with EV, PV, ESS'!R14:R$22)</f>
        <v>6496902.28</v>
      </c>
      <c r="S39" s="13">
        <f>SUM('1 OrigSched'!S$3:S13)+SUM('4 BPSOSched with EV, PV, ESS'!S14:S$22)</f>
        <v>6540804.36</v>
      </c>
      <c r="T39" s="13">
        <f>SUM('1 OrigSched'!T$3:T13)+SUM('4 BPSOSched with EV, PV, ESS'!T14:T$22)</f>
        <v>6498581.65</v>
      </c>
      <c r="U39" s="13">
        <f>SUM('1 OrigSched'!U$3:U13)+SUM('4 BPSOSched with EV, PV, ESS'!U14:U$22)</f>
        <v>6234077.92</v>
      </c>
      <c r="V39" s="13">
        <f>SUM('1 OrigSched'!V$3:V13)+SUM('4 BPSOSched with EV, PV, ESS'!V14:V$22)</f>
        <v>7153842.94</v>
      </c>
      <c r="W39" s="13">
        <f>SUM('1 OrigSched'!W$3:W13)+SUM('4 BPSOSched with EV, PV, ESS'!W14:W$22)</f>
        <v>6625521.99</v>
      </c>
      <c r="X39" s="13">
        <f>SUM('1 OrigSched'!X$3:X13)+SUM('4 BPSOSched with EV, PV, ESS'!X14:X$22)</f>
        <v>6137190.38</v>
      </c>
      <c r="Y39" s="13">
        <f>SUM('1 OrigSched'!Y$3:Y13)+SUM('4 BPSOSched with EV, PV, ESS'!Y14:Y$22)</f>
        <v>5647608.51</v>
      </c>
      <c r="Z39" s="11">
        <f>SUM('1 OrigSched'!Z$3:Z13)+SUM('4 BPSOSched with EV, PV, ESS'!Z14:Z$22)</f>
        <v>867134.4645</v>
      </c>
      <c r="AA39" s="11"/>
      <c r="AB39" s="11"/>
      <c r="AC39" s="11">
        <f t="shared" si="6"/>
        <v>61.93817603</v>
      </c>
      <c r="AD39" s="13">
        <f t="shared" si="7"/>
        <v>1.127758906</v>
      </c>
      <c r="AE39" s="13">
        <f t="shared" si="8"/>
        <v>7153842.94</v>
      </c>
      <c r="AF39" s="13">
        <f t="shared" si="9"/>
        <v>7.15384294</v>
      </c>
    </row>
    <row r="40" ht="15.75" customHeight="1">
      <c r="A40" s="15">
        <v>50.0</v>
      </c>
      <c r="B40" s="13">
        <f>SUM('1 OrigSched'!B$3:B12)+SUM('4 BPSOSched with EV, PV, ESS'!B13:B$22)</f>
        <v>5732786.28</v>
      </c>
      <c r="C40" s="13">
        <f>SUM('1 OrigSched'!C$3:C12)+SUM('4 BPSOSched with EV, PV, ESS'!C13:C$22)</f>
        <v>5413581.58</v>
      </c>
      <c r="D40" s="13">
        <f>SUM('1 OrigSched'!D$3:D12)+SUM('4 BPSOSched with EV, PV, ESS'!D13:D$22)</f>
        <v>6163791.07</v>
      </c>
      <c r="E40" s="13">
        <f>SUM('1 OrigSched'!E$3:E12)+SUM('4 BPSOSched with EV, PV, ESS'!E13:E$22)</f>
        <v>6341636.84</v>
      </c>
      <c r="F40" s="13">
        <f>SUM('1 OrigSched'!F$3:F12)+SUM('4 BPSOSched with EV, PV, ESS'!F13:F$22)</f>
        <v>6320095.83</v>
      </c>
      <c r="G40" s="13">
        <f>SUM('1 OrigSched'!G$3:G12)+SUM('4 BPSOSched with EV, PV, ESS'!G13:G$22)</f>
        <v>6241694.34</v>
      </c>
      <c r="H40" s="13">
        <f>SUM('1 OrigSched'!H$3:H12)+SUM('4 BPSOSched with EV, PV, ESS'!H13:H$22)</f>
        <v>7076022.98</v>
      </c>
      <c r="I40" s="13">
        <f>SUM('1 OrigSched'!I$3:I12)+SUM('4 BPSOSched with EV, PV, ESS'!I13:I$22)</f>
        <v>6840089.92</v>
      </c>
      <c r="J40" s="13">
        <f>SUM('1 OrigSched'!J$3:J12)+SUM('4 BPSOSched with EV, PV, ESS'!J13:J$22)</f>
        <v>6247167</v>
      </c>
      <c r="K40" s="13">
        <f>SUM('1 OrigSched'!K$3:K12)+SUM('4 BPSOSched with EV, PV, ESS'!K13:K$22)</f>
        <v>6301689.71</v>
      </c>
      <c r="L40" s="13">
        <f>SUM('1 OrigSched'!L$3:L12)+SUM('4 BPSOSched with EV, PV, ESS'!L13:L$22)</f>
        <v>6100456.49</v>
      </c>
      <c r="M40" s="13">
        <f>SUM('1 OrigSched'!M$3:M12)+SUM('4 BPSOSched with EV, PV, ESS'!M13:M$22)</f>
        <v>5923623.85</v>
      </c>
      <c r="N40" s="13">
        <f>SUM('1 OrigSched'!N$3:N12)+SUM('4 BPSOSched with EV, PV, ESS'!N13:N$22)</f>
        <v>5915953.79</v>
      </c>
      <c r="O40" s="13">
        <f>SUM('1 OrigSched'!O$3:O12)+SUM('4 BPSOSched with EV, PV, ESS'!O13:O$22)</f>
        <v>6535065.82</v>
      </c>
      <c r="P40" s="13">
        <f>SUM('1 OrigSched'!P$3:P12)+SUM('4 BPSOSched with EV, PV, ESS'!P13:P$22)</f>
        <v>7103061.66</v>
      </c>
      <c r="Q40" s="13">
        <f>SUM('1 OrigSched'!Q$3:Q12)+SUM('4 BPSOSched with EV, PV, ESS'!Q13:Q$22)</f>
        <v>6557209.54</v>
      </c>
      <c r="R40" s="13">
        <f>SUM('1 OrigSched'!R$3:R12)+SUM('4 BPSOSched with EV, PV, ESS'!R13:R$22)</f>
        <v>6497532.43</v>
      </c>
      <c r="S40" s="13">
        <f>SUM('1 OrigSched'!S$3:S12)+SUM('4 BPSOSched with EV, PV, ESS'!S13:S$22)</f>
        <v>6560179.53</v>
      </c>
      <c r="T40" s="13">
        <f>SUM('1 OrigSched'!T$3:T12)+SUM('4 BPSOSched with EV, PV, ESS'!T13:T$22)</f>
        <v>6508232.6</v>
      </c>
      <c r="U40" s="13">
        <f>SUM('1 OrigSched'!U$3:U12)+SUM('4 BPSOSched with EV, PV, ESS'!U13:U$22)</f>
        <v>6247114.13</v>
      </c>
      <c r="V40" s="13">
        <f>SUM('1 OrigSched'!V$3:V12)+SUM('4 BPSOSched with EV, PV, ESS'!V13:V$22)</f>
        <v>7144287.09</v>
      </c>
      <c r="W40" s="13">
        <f>SUM('1 OrigSched'!W$3:W12)+SUM('4 BPSOSched with EV, PV, ESS'!W13:W$22)</f>
        <v>6628002.77</v>
      </c>
      <c r="X40" s="13">
        <f>SUM('1 OrigSched'!X$3:X12)+SUM('4 BPSOSched with EV, PV, ESS'!X13:X$22)</f>
        <v>6171705.89</v>
      </c>
      <c r="Y40" s="13">
        <f>SUM('1 OrigSched'!Y$3:Y12)+SUM('4 BPSOSched with EV, PV, ESS'!Y13:Y$22)</f>
        <v>5689428.07</v>
      </c>
      <c r="Z40" s="11">
        <f>SUM('1 OrigSched'!Z$3:Z12)+SUM('4 BPSOSched with EV, PV, ESS'!Z13:Z$22)</f>
        <v>867043.4401</v>
      </c>
      <c r="AA40" s="11"/>
      <c r="AB40" s="11"/>
      <c r="AC40" s="11">
        <f t="shared" si="6"/>
        <v>61.93167429</v>
      </c>
      <c r="AD40" s="13">
        <f t="shared" si="7"/>
        <v>1.126116047</v>
      </c>
      <c r="AE40" s="13">
        <f t="shared" si="8"/>
        <v>7144287.09</v>
      </c>
      <c r="AF40" s="13">
        <f t="shared" si="9"/>
        <v>7.14428709</v>
      </c>
    </row>
    <row r="41" ht="15.75" customHeight="1">
      <c r="A41" s="15">
        <v>55.0</v>
      </c>
      <c r="B41" s="13">
        <f>SUM('1 OrigSched'!B$3:B11)+SUM('4 BPSOSched with EV, PV, ESS'!B12:B$22)</f>
        <v>5699202.79</v>
      </c>
      <c r="C41" s="13">
        <f>SUM('1 OrigSched'!C$3:C11)+SUM('4 BPSOSched with EV, PV, ESS'!C12:C$22)</f>
        <v>5416655.04</v>
      </c>
      <c r="D41" s="13">
        <f>SUM('1 OrigSched'!D$3:D11)+SUM('4 BPSOSched with EV, PV, ESS'!D12:D$22)</f>
        <v>6145171.51</v>
      </c>
      <c r="E41" s="13">
        <f>SUM('1 OrigSched'!E$3:E11)+SUM('4 BPSOSched with EV, PV, ESS'!E12:E$22)</f>
        <v>6336091.08</v>
      </c>
      <c r="F41" s="13">
        <f>SUM('1 OrigSched'!F$3:F11)+SUM('4 BPSOSched with EV, PV, ESS'!F12:F$22)</f>
        <v>6307662.28</v>
      </c>
      <c r="G41" s="13">
        <f>SUM('1 OrigSched'!G$3:G11)+SUM('4 BPSOSched with EV, PV, ESS'!G12:G$22)</f>
        <v>6224708.42</v>
      </c>
      <c r="H41" s="13">
        <f>SUM('1 OrigSched'!H$3:H11)+SUM('4 BPSOSched with EV, PV, ESS'!H12:H$22)</f>
        <v>7056546.93</v>
      </c>
      <c r="I41" s="13">
        <f>SUM('1 OrigSched'!I$3:I11)+SUM('4 BPSOSched with EV, PV, ESS'!I12:I$22)</f>
        <v>6836336.45</v>
      </c>
      <c r="J41" s="13">
        <f>SUM('1 OrigSched'!J$3:J11)+SUM('4 BPSOSched with EV, PV, ESS'!J12:J$22)</f>
        <v>6274902.23</v>
      </c>
      <c r="K41" s="13">
        <f>SUM('1 OrigSched'!K$3:K11)+SUM('4 BPSOSched with EV, PV, ESS'!K12:K$22)</f>
        <v>6303719.17</v>
      </c>
      <c r="L41" s="13">
        <f>SUM('1 OrigSched'!L$3:L11)+SUM('4 BPSOSched with EV, PV, ESS'!L12:L$22)</f>
        <v>6091023.06</v>
      </c>
      <c r="M41" s="13">
        <f>SUM('1 OrigSched'!M$3:M11)+SUM('4 BPSOSched with EV, PV, ESS'!M12:M$22)</f>
        <v>5929032.62</v>
      </c>
      <c r="N41" s="13">
        <f>SUM('1 OrigSched'!N$3:N11)+SUM('4 BPSOSched with EV, PV, ESS'!N12:N$22)</f>
        <v>5923920.27</v>
      </c>
      <c r="O41" s="13">
        <f>SUM('1 OrigSched'!O$3:O11)+SUM('4 BPSOSched with EV, PV, ESS'!O12:O$22)</f>
        <v>6504748.61</v>
      </c>
      <c r="P41" s="13">
        <f>SUM('1 OrigSched'!P$3:P11)+SUM('4 BPSOSched with EV, PV, ESS'!P12:P$22)</f>
        <v>7058747.97</v>
      </c>
      <c r="Q41" s="13">
        <f>SUM('1 OrigSched'!Q$3:Q11)+SUM('4 BPSOSched with EV, PV, ESS'!Q12:Q$22)</f>
        <v>6567035.46</v>
      </c>
      <c r="R41" s="13">
        <f>SUM('1 OrigSched'!R$3:R11)+SUM('4 BPSOSched with EV, PV, ESS'!R12:R$22)</f>
        <v>6513494.43</v>
      </c>
      <c r="S41" s="13">
        <f>SUM('1 OrigSched'!S$3:S11)+SUM('4 BPSOSched with EV, PV, ESS'!S12:S$22)</f>
        <v>6584018.82</v>
      </c>
      <c r="T41" s="13">
        <f>SUM('1 OrigSched'!T$3:T11)+SUM('4 BPSOSched with EV, PV, ESS'!T12:T$22)</f>
        <v>6524773.48</v>
      </c>
      <c r="U41" s="13">
        <f>SUM('1 OrigSched'!U$3:U11)+SUM('4 BPSOSched with EV, PV, ESS'!U12:U$22)</f>
        <v>6263903.58</v>
      </c>
      <c r="V41" s="13">
        <f>SUM('1 OrigSched'!V$3:V11)+SUM('4 BPSOSched with EV, PV, ESS'!V12:V$22)</f>
        <v>7135771.26</v>
      </c>
      <c r="W41" s="13">
        <f>SUM('1 OrigSched'!W$3:W11)+SUM('4 BPSOSched with EV, PV, ESS'!W12:W$22)</f>
        <v>6643147.51</v>
      </c>
      <c r="X41" s="13">
        <f>SUM('1 OrigSched'!X$3:X11)+SUM('4 BPSOSched with EV, PV, ESS'!X12:X$22)</f>
        <v>6207433.42</v>
      </c>
      <c r="Y41" s="13">
        <f>SUM('1 OrigSched'!Y$3:Y11)+SUM('4 BPSOSched with EV, PV, ESS'!Y12:Y$22)</f>
        <v>5727694.51</v>
      </c>
      <c r="Z41" s="11">
        <f>SUM('1 OrigSched'!Z$3:Z11)+SUM('4 BPSOSched with EV, PV, ESS'!Z12:Z$22)</f>
        <v>867178.8319</v>
      </c>
      <c r="AA41" s="11"/>
      <c r="AB41" s="11"/>
      <c r="AC41" s="11">
        <f t="shared" si="6"/>
        <v>61.94134514</v>
      </c>
      <c r="AD41" s="13">
        <f t="shared" si="7"/>
        <v>1.124660496</v>
      </c>
      <c r="AE41" s="13">
        <f t="shared" si="8"/>
        <v>7135771.26</v>
      </c>
      <c r="AF41" s="13">
        <f t="shared" si="9"/>
        <v>7.13577126</v>
      </c>
    </row>
    <row r="42" ht="15.75" customHeight="1">
      <c r="A42" s="15">
        <v>60.0</v>
      </c>
      <c r="B42" s="13">
        <f>SUM('1 OrigSched'!B$3:B10)+SUM('4 BPSOSched with EV, PV, ESS'!B11:B$22)</f>
        <v>5659373.79</v>
      </c>
      <c r="C42" s="13">
        <f>SUM('1 OrigSched'!C$3:C10)+SUM('4 BPSOSched with EV, PV, ESS'!C11:C$22)</f>
        <v>5414131.69</v>
      </c>
      <c r="D42" s="13">
        <f>SUM('1 OrigSched'!D$3:D10)+SUM('4 BPSOSched with EV, PV, ESS'!D11:D$22)</f>
        <v>6134306.29</v>
      </c>
      <c r="E42" s="13">
        <f>SUM('1 OrigSched'!E$3:E10)+SUM('4 BPSOSched with EV, PV, ESS'!E11:E$22)</f>
        <v>6320622.35</v>
      </c>
      <c r="F42" s="13">
        <f>SUM('1 OrigSched'!F$3:F10)+SUM('4 BPSOSched with EV, PV, ESS'!F11:F$22)</f>
        <v>6303248.62</v>
      </c>
      <c r="G42" s="13">
        <f>SUM('1 OrigSched'!G$3:G10)+SUM('4 BPSOSched with EV, PV, ESS'!G11:G$22)</f>
        <v>6219269.92</v>
      </c>
      <c r="H42" s="13">
        <f>SUM('1 OrigSched'!H$3:H10)+SUM('4 BPSOSched with EV, PV, ESS'!H11:H$22)</f>
        <v>7033573.87</v>
      </c>
      <c r="I42" s="13">
        <f>SUM('1 OrigSched'!I$3:I10)+SUM('4 BPSOSched with EV, PV, ESS'!I11:I$22)</f>
        <v>6827887.85</v>
      </c>
      <c r="J42" s="13">
        <f>SUM('1 OrigSched'!J$3:J10)+SUM('4 BPSOSched with EV, PV, ESS'!J11:J$22)</f>
        <v>6307840.98</v>
      </c>
      <c r="K42" s="13">
        <f>SUM('1 OrigSched'!K$3:K10)+SUM('4 BPSOSched with EV, PV, ESS'!K11:K$22)</f>
        <v>6308745.89</v>
      </c>
      <c r="L42" s="13">
        <f>SUM('1 OrigSched'!L$3:L10)+SUM('4 BPSOSched with EV, PV, ESS'!L11:L$22)</f>
        <v>6093491.84</v>
      </c>
      <c r="M42" s="13">
        <f>SUM('1 OrigSched'!M$3:M10)+SUM('4 BPSOSched with EV, PV, ESS'!M11:M$22)</f>
        <v>5940763.27</v>
      </c>
      <c r="N42" s="13">
        <f>SUM('1 OrigSched'!N$3:N10)+SUM('4 BPSOSched with EV, PV, ESS'!N11:N$22)</f>
        <v>5922089.08</v>
      </c>
      <c r="O42" s="13">
        <f>SUM('1 OrigSched'!O$3:O10)+SUM('4 BPSOSched with EV, PV, ESS'!O11:O$22)</f>
        <v>6475514.13</v>
      </c>
      <c r="P42" s="13">
        <f>SUM('1 OrigSched'!P$3:P10)+SUM('4 BPSOSched with EV, PV, ESS'!P11:P$22)</f>
        <v>7013879.78</v>
      </c>
      <c r="Q42" s="13">
        <f>SUM('1 OrigSched'!Q$3:Q10)+SUM('4 BPSOSched with EV, PV, ESS'!Q11:Q$22)</f>
        <v>6570584.27</v>
      </c>
      <c r="R42" s="13">
        <f>SUM('1 OrigSched'!R$3:R10)+SUM('4 BPSOSched with EV, PV, ESS'!R11:R$22)</f>
        <v>6530873.21</v>
      </c>
      <c r="S42" s="13">
        <f>SUM('1 OrigSched'!S$3:S10)+SUM('4 BPSOSched with EV, PV, ESS'!S11:S$22)</f>
        <v>6605845.92</v>
      </c>
      <c r="T42" s="13">
        <f>SUM('1 OrigSched'!T$3:T10)+SUM('4 BPSOSched with EV, PV, ESS'!T11:T$22)</f>
        <v>6526272.15</v>
      </c>
      <c r="U42" s="13">
        <f>SUM('1 OrigSched'!U$3:U10)+SUM('4 BPSOSched with EV, PV, ESS'!U11:U$22)</f>
        <v>6276402.3</v>
      </c>
      <c r="V42" s="13">
        <f>SUM('1 OrigSched'!V$3:V10)+SUM('4 BPSOSched with EV, PV, ESS'!V11:V$22)</f>
        <v>7131592.37</v>
      </c>
      <c r="W42" s="13">
        <f>SUM('1 OrigSched'!W$3:W10)+SUM('4 BPSOSched with EV, PV, ESS'!W11:W$22)</f>
        <v>6663502.67</v>
      </c>
      <c r="X42" s="13">
        <f>SUM('1 OrigSched'!X$3:X10)+SUM('4 BPSOSched with EV, PV, ESS'!X11:X$22)</f>
        <v>6249070.21</v>
      </c>
      <c r="Y42" s="13">
        <f>SUM('1 OrigSched'!Y$3:Y10)+SUM('4 BPSOSched with EV, PV, ESS'!Y11:Y$22)</f>
        <v>5766226.81</v>
      </c>
      <c r="Z42" s="11">
        <f>SUM('1 OrigSched'!Z$3:Z10)+SUM('4 BPSOSched with EV, PV, ESS'!Z11:Z$22)</f>
        <v>867272.7248</v>
      </c>
      <c r="AA42" s="11"/>
      <c r="AB42" s="11"/>
      <c r="AC42" s="11">
        <f t="shared" si="6"/>
        <v>61.94805177</v>
      </c>
      <c r="AD42" s="13">
        <f t="shared" si="7"/>
        <v>1.123858919</v>
      </c>
      <c r="AE42" s="13">
        <f t="shared" si="8"/>
        <v>7131592.37</v>
      </c>
      <c r="AF42" s="13">
        <f t="shared" si="9"/>
        <v>7.13159237</v>
      </c>
    </row>
    <row r="43" ht="15.75" customHeight="1">
      <c r="A43" s="15">
        <v>65.0</v>
      </c>
      <c r="B43" s="13">
        <f>SUM('1 OrigSched'!B$3:B9)+SUM('4 BPSOSched with EV, PV, ESS'!B10:B$22)</f>
        <v>5621412.51</v>
      </c>
      <c r="C43" s="13">
        <f>SUM('1 OrigSched'!C$3:C9)+SUM('4 BPSOSched with EV, PV, ESS'!C10:C$22)</f>
        <v>5412429.1</v>
      </c>
      <c r="D43" s="13">
        <f>SUM('1 OrigSched'!D$3:D9)+SUM('4 BPSOSched with EV, PV, ESS'!D10:D$22)</f>
        <v>6137739.77</v>
      </c>
      <c r="E43" s="13">
        <f>SUM('1 OrigSched'!E$3:E9)+SUM('4 BPSOSched with EV, PV, ESS'!E10:E$22)</f>
        <v>6321336.57</v>
      </c>
      <c r="F43" s="13">
        <f>SUM('1 OrigSched'!F$3:F9)+SUM('4 BPSOSched with EV, PV, ESS'!F10:F$22)</f>
        <v>6286483.66</v>
      </c>
      <c r="G43" s="13">
        <f>SUM('1 OrigSched'!G$3:G9)+SUM('4 BPSOSched with EV, PV, ESS'!G10:G$22)</f>
        <v>6227206.26</v>
      </c>
      <c r="H43" s="13">
        <f>SUM('1 OrigSched'!H$3:H9)+SUM('4 BPSOSched with EV, PV, ESS'!H10:H$22)</f>
        <v>7025442.3</v>
      </c>
      <c r="I43" s="13">
        <f>SUM('1 OrigSched'!I$3:I9)+SUM('4 BPSOSched with EV, PV, ESS'!I10:I$22)</f>
        <v>6818959.84</v>
      </c>
      <c r="J43" s="13">
        <f>SUM('1 OrigSched'!J$3:J9)+SUM('4 BPSOSched with EV, PV, ESS'!J10:J$22)</f>
        <v>6337149.59</v>
      </c>
      <c r="K43" s="13">
        <f>SUM('1 OrigSched'!K$3:K9)+SUM('4 BPSOSched with EV, PV, ESS'!K10:K$22)</f>
        <v>6315284.81</v>
      </c>
      <c r="L43" s="13">
        <f>SUM('1 OrigSched'!L$3:L9)+SUM('4 BPSOSched with EV, PV, ESS'!L10:L$22)</f>
        <v>6090873.23</v>
      </c>
      <c r="M43" s="13">
        <f>SUM('1 OrigSched'!M$3:M9)+SUM('4 BPSOSched with EV, PV, ESS'!M10:M$22)</f>
        <v>5948195.8</v>
      </c>
      <c r="N43" s="13">
        <f>SUM('1 OrigSched'!N$3:N9)+SUM('4 BPSOSched with EV, PV, ESS'!N10:N$22)</f>
        <v>5939781.3</v>
      </c>
      <c r="O43" s="13">
        <f>SUM('1 OrigSched'!O$3:O9)+SUM('4 BPSOSched with EV, PV, ESS'!O10:O$22)</f>
        <v>6450178.9</v>
      </c>
      <c r="P43" s="13">
        <f>SUM('1 OrigSched'!P$3:P9)+SUM('4 BPSOSched with EV, PV, ESS'!P10:P$22)</f>
        <v>6967239.57</v>
      </c>
      <c r="Q43" s="13">
        <f>SUM('1 OrigSched'!Q$3:Q9)+SUM('4 BPSOSched with EV, PV, ESS'!Q10:Q$22)</f>
        <v>6565303.3</v>
      </c>
      <c r="R43" s="13">
        <f>SUM('1 OrigSched'!R$3:R9)+SUM('4 BPSOSched with EV, PV, ESS'!R10:R$22)</f>
        <v>6537361.5</v>
      </c>
      <c r="S43" s="13">
        <f>SUM('1 OrigSched'!S$3:S9)+SUM('4 BPSOSched with EV, PV, ESS'!S10:S$22)</f>
        <v>6628317.43</v>
      </c>
      <c r="T43" s="13">
        <f>SUM('1 OrigSched'!T$3:T9)+SUM('4 BPSOSched with EV, PV, ESS'!T10:T$22)</f>
        <v>6530568.97</v>
      </c>
      <c r="U43" s="13">
        <f>SUM('1 OrigSched'!U$3:U9)+SUM('4 BPSOSched with EV, PV, ESS'!U10:U$22)</f>
        <v>6288255.84</v>
      </c>
      <c r="V43" s="13">
        <f>SUM('1 OrigSched'!V$3:V9)+SUM('4 BPSOSched with EV, PV, ESS'!V10:V$22)</f>
        <v>7112457.82</v>
      </c>
      <c r="W43" s="13">
        <f>SUM('1 OrigSched'!W$3:W9)+SUM('4 BPSOSched with EV, PV, ESS'!W10:W$22)</f>
        <v>6681565.05</v>
      </c>
      <c r="X43" s="13">
        <f>SUM('1 OrigSched'!X$3:X9)+SUM('4 BPSOSched with EV, PV, ESS'!X10:X$22)</f>
        <v>6283709.6</v>
      </c>
      <c r="Y43" s="13">
        <f>SUM('1 OrigSched'!Y$3:Y9)+SUM('4 BPSOSched with EV, PV, ESS'!Y10:Y$22)</f>
        <v>5800285.97</v>
      </c>
      <c r="Z43" s="11">
        <f>SUM('1 OrigSched'!Z$3:Z9)+SUM('4 BPSOSched with EV, PV, ESS'!Z10:Z$22)</f>
        <v>867415.2389</v>
      </c>
      <c r="AA43" s="11"/>
      <c r="AB43" s="11"/>
      <c r="AC43" s="11">
        <f t="shared" si="6"/>
        <v>61.95823135</v>
      </c>
      <c r="AD43" s="13">
        <f t="shared" si="7"/>
        <v>1.120604909</v>
      </c>
      <c r="AE43" s="13">
        <f t="shared" si="8"/>
        <v>7112457.82</v>
      </c>
      <c r="AF43" s="13">
        <f t="shared" si="9"/>
        <v>7.11245782</v>
      </c>
    </row>
    <row r="44" ht="15.75" customHeight="1">
      <c r="A44" s="15">
        <v>70.0</v>
      </c>
      <c r="B44" s="13">
        <f>SUM('1 OrigSched'!B$3:B8)+SUM('4 BPSOSched with EV, PV, ESS'!B9:B$22)</f>
        <v>5590461.2</v>
      </c>
      <c r="C44" s="13">
        <f>SUM('1 OrigSched'!C$3:C8)+SUM('4 BPSOSched with EV, PV, ESS'!C9:C$22)</f>
        <v>5407515.26</v>
      </c>
      <c r="D44" s="13">
        <f>SUM('1 OrigSched'!D$3:D8)+SUM('4 BPSOSched with EV, PV, ESS'!D9:D$22)</f>
        <v>6113034.63</v>
      </c>
      <c r="E44" s="13">
        <f>SUM('1 OrigSched'!E$3:E8)+SUM('4 BPSOSched with EV, PV, ESS'!E9:E$22)</f>
        <v>6322046.53</v>
      </c>
      <c r="F44" s="13">
        <f>SUM('1 OrigSched'!F$3:F8)+SUM('4 BPSOSched with EV, PV, ESS'!F9:F$22)</f>
        <v>6283268.98</v>
      </c>
      <c r="G44" s="13">
        <f>SUM('1 OrigSched'!G$3:G8)+SUM('4 BPSOSched with EV, PV, ESS'!G9:G$22)</f>
        <v>6220459.09</v>
      </c>
      <c r="H44" s="13">
        <f>SUM('1 OrigSched'!H$3:H8)+SUM('4 BPSOSched with EV, PV, ESS'!H9:H$22)</f>
        <v>7010787.21</v>
      </c>
      <c r="I44" s="13">
        <f>SUM('1 OrigSched'!I$3:I8)+SUM('4 BPSOSched with EV, PV, ESS'!I9:I$22)</f>
        <v>6811163.11</v>
      </c>
      <c r="J44" s="13">
        <f>SUM('1 OrigSched'!J$3:J8)+SUM('4 BPSOSched with EV, PV, ESS'!J9:J$22)</f>
        <v>6358310.85</v>
      </c>
      <c r="K44" s="13">
        <f>SUM('1 OrigSched'!K$3:K8)+SUM('4 BPSOSched with EV, PV, ESS'!K9:K$22)</f>
        <v>6317207.28</v>
      </c>
      <c r="L44" s="13">
        <f>SUM('1 OrigSched'!L$3:L8)+SUM('4 BPSOSched with EV, PV, ESS'!L9:L$22)</f>
        <v>6091622.42</v>
      </c>
      <c r="M44" s="13">
        <f>SUM('1 OrigSched'!M$3:M8)+SUM('4 BPSOSched with EV, PV, ESS'!M9:M$22)</f>
        <v>5958056.65</v>
      </c>
      <c r="N44" s="13">
        <f>SUM('1 OrigSched'!N$3:N8)+SUM('4 BPSOSched with EV, PV, ESS'!N9:N$22)</f>
        <v>5952317.22</v>
      </c>
      <c r="O44" s="13">
        <f>SUM('1 OrigSched'!O$3:O8)+SUM('4 BPSOSched with EV, PV, ESS'!O9:O$22)</f>
        <v>6420229.91</v>
      </c>
      <c r="P44" s="13">
        <f>SUM('1 OrigSched'!P$3:P8)+SUM('4 BPSOSched with EV, PV, ESS'!P9:P$22)</f>
        <v>6921075.61</v>
      </c>
      <c r="Q44" s="13">
        <f>SUM('1 OrigSched'!Q$3:Q8)+SUM('4 BPSOSched with EV, PV, ESS'!Q9:Q$22)</f>
        <v>6554481.14</v>
      </c>
      <c r="R44" s="13">
        <f>SUM('1 OrigSched'!R$3:R8)+SUM('4 BPSOSched with EV, PV, ESS'!R9:R$22)</f>
        <v>6546233.03</v>
      </c>
      <c r="S44" s="13">
        <f>SUM('1 OrigSched'!S$3:S8)+SUM('4 BPSOSched with EV, PV, ESS'!S9:S$22)</f>
        <v>6654261.87</v>
      </c>
      <c r="T44" s="13">
        <f>SUM('1 OrigSched'!T$3:T8)+SUM('4 BPSOSched with EV, PV, ESS'!T9:T$22)</f>
        <v>6543803.61</v>
      </c>
      <c r="U44" s="13">
        <f>SUM('1 OrigSched'!U$3:U8)+SUM('4 BPSOSched with EV, PV, ESS'!U9:U$22)</f>
        <v>6305475.09</v>
      </c>
      <c r="V44" s="13">
        <f>SUM('1 OrigSched'!V$3:V8)+SUM('4 BPSOSched with EV, PV, ESS'!V9:V$22)</f>
        <v>7101903.48</v>
      </c>
      <c r="W44" s="13">
        <f>SUM('1 OrigSched'!W$3:W8)+SUM('4 BPSOSched with EV, PV, ESS'!W9:W$22)</f>
        <v>6694917.05</v>
      </c>
      <c r="X44" s="13">
        <f>SUM('1 OrigSched'!X$3:X8)+SUM('4 BPSOSched with EV, PV, ESS'!X9:X$22)</f>
        <v>6327759.4</v>
      </c>
      <c r="Y44" s="13">
        <f>SUM('1 OrigSched'!Y$3:Y8)+SUM('4 BPSOSched with EV, PV, ESS'!Y9:Y$22)</f>
        <v>5839886.58</v>
      </c>
      <c r="Z44" s="11">
        <f>SUM('1 OrigSched'!Z$3:Z8)+SUM('4 BPSOSched with EV, PV, ESS'!Z9:Z$22)</f>
        <v>867426.8794</v>
      </c>
      <c r="AA44" s="11"/>
      <c r="AB44" s="11"/>
      <c r="AC44" s="11">
        <f t="shared" si="6"/>
        <v>61.95906282</v>
      </c>
      <c r="AD44" s="13">
        <f t="shared" si="7"/>
        <v>1.118804389</v>
      </c>
      <c r="AE44" s="13">
        <f t="shared" si="8"/>
        <v>7101903.48</v>
      </c>
      <c r="AF44" s="13">
        <f t="shared" si="9"/>
        <v>7.10190348</v>
      </c>
    </row>
    <row r="45" ht="15.75" customHeight="1">
      <c r="A45" s="15">
        <v>75.0</v>
      </c>
      <c r="B45" s="13">
        <f>SUM('1 OrigSched'!B$3:B7)+SUM('4 BPSOSched with EV, PV, ESS'!B8:B$22)</f>
        <v>5558606.6</v>
      </c>
      <c r="C45" s="13">
        <f>SUM('1 OrigSched'!C$3:C7)+SUM('4 BPSOSched with EV, PV, ESS'!C8:C$22)</f>
        <v>5406793.33</v>
      </c>
      <c r="D45" s="13">
        <f>SUM('1 OrigSched'!D$3:D7)+SUM('4 BPSOSched with EV, PV, ESS'!D8:D$22)</f>
        <v>6098467.09</v>
      </c>
      <c r="E45" s="13">
        <f>SUM('1 OrigSched'!E$3:E7)+SUM('4 BPSOSched with EV, PV, ESS'!E8:E$22)</f>
        <v>6323380.62</v>
      </c>
      <c r="F45" s="13">
        <f>SUM('1 OrigSched'!F$3:F7)+SUM('4 BPSOSched with EV, PV, ESS'!F8:F$22)</f>
        <v>6271877.13</v>
      </c>
      <c r="G45" s="13">
        <f>SUM('1 OrigSched'!G$3:G7)+SUM('4 BPSOSched with EV, PV, ESS'!G8:G$22)</f>
        <v>6216028.98</v>
      </c>
      <c r="H45" s="13">
        <f>SUM('1 OrigSched'!H$3:H7)+SUM('4 BPSOSched with EV, PV, ESS'!H8:H$22)</f>
        <v>6989285.05</v>
      </c>
      <c r="I45" s="13">
        <f>SUM('1 OrigSched'!I$3:I7)+SUM('4 BPSOSched with EV, PV, ESS'!I8:I$22)</f>
        <v>6804298.54</v>
      </c>
      <c r="J45" s="13">
        <f>SUM('1 OrigSched'!J$3:J7)+SUM('4 BPSOSched with EV, PV, ESS'!J8:J$22)</f>
        <v>6380420.42</v>
      </c>
      <c r="K45" s="13">
        <f>SUM('1 OrigSched'!K$3:K7)+SUM('4 BPSOSched with EV, PV, ESS'!K8:K$22)</f>
        <v>6319505.95</v>
      </c>
      <c r="L45" s="13">
        <f>SUM('1 OrigSched'!L$3:L7)+SUM('4 BPSOSched with EV, PV, ESS'!L8:L$22)</f>
        <v>6083451.46</v>
      </c>
      <c r="M45" s="13">
        <f>SUM('1 OrigSched'!M$3:M7)+SUM('4 BPSOSched with EV, PV, ESS'!M8:M$22)</f>
        <v>5967000.09</v>
      </c>
      <c r="N45" s="13">
        <f>SUM('1 OrigSched'!N$3:N7)+SUM('4 BPSOSched with EV, PV, ESS'!N8:N$22)</f>
        <v>5957025.44</v>
      </c>
      <c r="O45" s="13">
        <f>SUM('1 OrigSched'!O$3:O7)+SUM('4 BPSOSched with EV, PV, ESS'!O8:O$22)</f>
        <v>6384572.57</v>
      </c>
      <c r="P45" s="13">
        <f>SUM('1 OrigSched'!P$3:P7)+SUM('4 BPSOSched with EV, PV, ESS'!P8:P$22)</f>
        <v>6875065.35</v>
      </c>
      <c r="Q45" s="13">
        <f>SUM('1 OrigSched'!Q$3:Q7)+SUM('4 BPSOSched with EV, PV, ESS'!Q8:Q$22)</f>
        <v>6564080.13</v>
      </c>
      <c r="R45" s="13">
        <f>SUM('1 OrigSched'!R$3:R7)+SUM('4 BPSOSched with EV, PV, ESS'!R8:R$22)</f>
        <v>6552917.89</v>
      </c>
      <c r="S45" s="13">
        <f>SUM('1 OrigSched'!S$3:S7)+SUM('4 BPSOSched with EV, PV, ESS'!S8:S$22)</f>
        <v>6683170.04</v>
      </c>
      <c r="T45" s="13">
        <f>SUM('1 OrigSched'!T$3:T7)+SUM('4 BPSOSched with EV, PV, ESS'!T8:T$22)</f>
        <v>6562839.03</v>
      </c>
      <c r="U45" s="13">
        <f>SUM('1 OrigSched'!U$3:U7)+SUM('4 BPSOSched with EV, PV, ESS'!U8:U$22)</f>
        <v>6326862.42</v>
      </c>
      <c r="V45" s="13">
        <f>SUM('1 OrigSched'!V$3:V7)+SUM('4 BPSOSched with EV, PV, ESS'!V8:V$22)</f>
        <v>7085788.36</v>
      </c>
      <c r="W45" s="13">
        <f>SUM('1 OrigSched'!W$3:W7)+SUM('4 BPSOSched with EV, PV, ESS'!W8:W$22)</f>
        <v>6708263.76</v>
      </c>
      <c r="X45" s="13">
        <f>SUM('1 OrigSched'!X$3:X7)+SUM('4 BPSOSched with EV, PV, ESS'!X8:X$22)</f>
        <v>6367829.04</v>
      </c>
      <c r="Y45" s="13">
        <f>SUM('1 OrigSched'!Y$3:Y7)+SUM('4 BPSOSched with EV, PV, ESS'!Y8:Y$22)</f>
        <v>5878579.95</v>
      </c>
      <c r="Z45" s="11">
        <f>SUM('1 OrigSched'!Z$3:Z7)+SUM('4 BPSOSched with EV, PV, ESS'!Z8:Z$22)</f>
        <v>867318.1374</v>
      </c>
      <c r="AA45" s="11"/>
      <c r="AB45" s="11"/>
      <c r="AC45" s="11">
        <f t="shared" si="6"/>
        <v>61.95129553</v>
      </c>
      <c r="AD45" s="13">
        <f t="shared" si="7"/>
        <v>1.116120386</v>
      </c>
      <c r="AE45" s="13">
        <f t="shared" si="8"/>
        <v>7085788.36</v>
      </c>
      <c r="AF45" s="13">
        <f t="shared" si="9"/>
        <v>7.08578836</v>
      </c>
    </row>
    <row r="46" ht="15.75" customHeight="1">
      <c r="A46" s="15">
        <v>80.0</v>
      </c>
      <c r="B46" s="13">
        <f>SUM('1 OrigSched'!B$3:B6)+SUM('4 BPSOSched with EV, PV, ESS'!B7:B$22)</f>
        <v>5514407.76</v>
      </c>
      <c r="C46" s="13">
        <f>SUM('1 OrigSched'!C$3:C6)+SUM('4 BPSOSched with EV, PV, ESS'!C7:C$22)</f>
        <v>5412212.46</v>
      </c>
      <c r="D46" s="13">
        <f>SUM('1 OrigSched'!D$3:D6)+SUM('4 BPSOSched with EV, PV, ESS'!D7:D$22)</f>
        <v>6081438.94</v>
      </c>
      <c r="E46" s="13">
        <f>SUM('1 OrigSched'!E$3:E6)+SUM('4 BPSOSched with EV, PV, ESS'!E7:E$22)</f>
        <v>6322150.73</v>
      </c>
      <c r="F46" s="13">
        <f>SUM('1 OrigSched'!F$3:F6)+SUM('4 BPSOSched with EV, PV, ESS'!F7:F$22)</f>
        <v>6252355.73</v>
      </c>
      <c r="G46" s="13">
        <f>SUM('1 OrigSched'!G$3:G6)+SUM('4 BPSOSched with EV, PV, ESS'!G7:G$22)</f>
        <v>6207194.61</v>
      </c>
      <c r="H46" s="13">
        <f>SUM('1 OrigSched'!H$3:H6)+SUM('4 BPSOSched with EV, PV, ESS'!H7:H$22)</f>
        <v>6978311.21</v>
      </c>
      <c r="I46" s="13">
        <f>SUM('1 OrigSched'!I$3:I6)+SUM('4 BPSOSched with EV, PV, ESS'!I7:I$22)</f>
        <v>6806540.55</v>
      </c>
      <c r="J46" s="13">
        <f>SUM('1 OrigSched'!J$3:J6)+SUM('4 BPSOSched with EV, PV, ESS'!J7:J$22)</f>
        <v>6421119.79</v>
      </c>
      <c r="K46" s="13">
        <f>SUM('1 OrigSched'!K$3:K6)+SUM('4 BPSOSched with EV, PV, ESS'!K7:K$22)</f>
        <v>6325355.08</v>
      </c>
      <c r="L46" s="13">
        <f>SUM('1 OrigSched'!L$3:L6)+SUM('4 BPSOSched with EV, PV, ESS'!L7:L$22)</f>
        <v>6080409</v>
      </c>
      <c r="M46" s="13">
        <f>SUM('1 OrigSched'!M$3:M6)+SUM('4 BPSOSched with EV, PV, ESS'!M7:M$22)</f>
        <v>5974276.28</v>
      </c>
      <c r="N46" s="13">
        <f>SUM('1 OrigSched'!N$3:N6)+SUM('4 BPSOSched with EV, PV, ESS'!N7:N$22)</f>
        <v>5957975.41</v>
      </c>
      <c r="O46" s="13">
        <f>SUM('1 OrigSched'!O$3:O6)+SUM('4 BPSOSched with EV, PV, ESS'!O7:O$22)</f>
        <v>6359695.45</v>
      </c>
      <c r="P46" s="13">
        <f>SUM('1 OrigSched'!P$3:P6)+SUM('4 BPSOSched with EV, PV, ESS'!P7:P$22)</f>
        <v>6831493.38</v>
      </c>
      <c r="Q46" s="13">
        <f>SUM('1 OrigSched'!Q$3:Q6)+SUM('4 BPSOSched with EV, PV, ESS'!Q7:Q$22)</f>
        <v>6569476.27</v>
      </c>
      <c r="R46" s="13">
        <f>SUM('1 OrigSched'!R$3:R6)+SUM('4 BPSOSched with EV, PV, ESS'!R7:R$22)</f>
        <v>6561959.17</v>
      </c>
      <c r="S46" s="13">
        <f>SUM('1 OrigSched'!S$3:S6)+SUM('4 BPSOSched with EV, PV, ESS'!S7:S$22)</f>
        <v>6707355.58</v>
      </c>
      <c r="T46" s="13">
        <f>SUM('1 OrigSched'!T$3:T6)+SUM('4 BPSOSched with EV, PV, ESS'!T7:T$22)</f>
        <v>6569303.03</v>
      </c>
      <c r="U46" s="13">
        <f>SUM('1 OrigSched'!U$3:U6)+SUM('4 BPSOSched with EV, PV, ESS'!U7:U$22)</f>
        <v>6342835.85</v>
      </c>
      <c r="V46" s="13">
        <f>SUM('1 OrigSched'!V$3:V6)+SUM('4 BPSOSched with EV, PV, ESS'!V7:V$22)</f>
        <v>7081731.48</v>
      </c>
      <c r="W46" s="13">
        <f>SUM('1 OrigSched'!W$3:W6)+SUM('4 BPSOSched with EV, PV, ESS'!W7:W$22)</f>
        <v>6719468.87</v>
      </c>
      <c r="X46" s="13">
        <f>SUM('1 OrigSched'!X$3:X6)+SUM('4 BPSOSched with EV, PV, ESS'!X7:X$22)</f>
        <v>6400621.42</v>
      </c>
      <c r="Y46" s="13">
        <f>SUM('1 OrigSched'!Y$3:Y6)+SUM('4 BPSOSched with EV, PV, ESS'!Y7:Y$22)</f>
        <v>5912044.17</v>
      </c>
      <c r="Z46" s="11">
        <f>SUM('1 OrigSched'!Z$3:Z6)+SUM('4 BPSOSched with EV, PV, ESS'!Z7:Z$22)</f>
        <v>867423.5395</v>
      </c>
      <c r="AA46" s="11"/>
      <c r="AB46" s="11"/>
      <c r="AC46" s="11">
        <f t="shared" si="6"/>
        <v>61.95882425</v>
      </c>
      <c r="AD46" s="13">
        <f t="shared" si="7"/>
        <v>1.115308447</v>
      </c>
      <c r="AE46" s="13">
        <f t="shared" si="8"/>
        <v>7081731.48</v>
      </c>
      <c r="AF46" s="13">
        <f t="shared" si="9"/>
        <v>7.08173148</v>
      </c>
    </row>
    <row r="47" ht="15.75" customHeight="1">
      <c r="A47" s="15">
        <v>85.0</v>
      </c>
      <c r="B47" s="13">
        <f>SUM('1 OrigSched'!B$3:B5)+SUM('4 BPSOSched with EV, PV, ESS'!B6:B$22)</f>
        <v>5486696.99</v>
      </c>
      <c r="C47" s="13">
        <f>SUM('1 OrigSched'!C$3:C5)+SUM('4 BPSOSched with EV, PV, ESS'!C6:C$22)</f>
        <v>5416174.59</v>
      </c>
      <c r="D47" s="13">
        <f>SUM('1 OrigSched'!D$3:D5)+SUM('4 BPSOSched with EV, PV, ESS'!D6:D$22)</f>
        <v>6062405.42</v>
      </c>
      <c r="E47" s="13">
        <f>SUM('1 OrigSched'!E$3:E5)+SUM('4 BPSOSched with EV, PV, ESS'!E6:E$22)</f>
        <v>6318741.28</v>
      </c>
      <c r="F47" s="13">
        <f>SUM('1 OrigSched'!F$3:F5)+SUM('4 BPSOSched with EV, PV, ESS'!F6:F$22)</f>
        <v>6245369.95</v>
      </c>
      <c r="G47" s="13">
        <f>SUM('1 OrigSched'!G$3:G5)+SUM('4 BPSOSched with EV, PV, ESS'!G6:G$22)</f>
        <v>6203750.67</v>
      </c>
      <c r="H47" s="13">
        <f>SUM('1 OrigSched'!H$3:H5)+SUM('4 BPSOSched with EV, PV, ESS'!H6:H$22)</f>
        <v>6966354.21</v>
      </c>
      <c r="I47" s="13">
        <f>SUM('1 OrigSched'!I$3:I5)+SUM('4 BPSOSched with EV, PV, ESS'!I6:I$22)</f>
        <v>6796059.97</v>
      </c>
      <c r="J47" s="13">
        <f>SUM('1 OrigSched'!J$3:J5)+SUM('4 BPSOSched with EV, PV, ESS'!J6:J$22)</f>
        <v>6437554.71</v>
      </c>
      <c r="K47" s="13">
        <f>SUM('1 OrigSched'!K$3:K5)+SUM('4 BPSOSched with EV, PV, ESS'!K6:K$22)</f>
        <v>6337282.68</v>
      </c>
      <c r="L47" s="13">
        <f>SUM('1 OrigSched'!L$3:L5)+SUM('4 BPSOSched with EV, PV, ESS'!L6:L$22)</f>
        <v>6082220.46</v>
      </c>
      <c r="M47" s="13">
        <f>SUM('1 OrigSched'!M$3:M5)+SUM('4 BPSOSched with EV, PV, ESS'!M6:M$22)</f>
        <v>5981147.3</v>
      </c>
      <c r="N47" s="13">
        <f>SUM('1 OrigSched'!N$3:N5)+SUM('4 BPSOSched with EV, PV, ESS'!N6:N$22)</f>
        <v>5962590.53</v>
      </c>
      <c r="O47" s="13">
        <f>SUM('1 OrigSched'!O$3:O5)+SUM('4 BPSOSched with EV, PV, ESS'!O6:O$22)</f>
        <v>6332404.26</v>
      </c>
      <c r="P47" s="13">
        <f>SUM('1 OrigSched'!P$3:P5)+SUM('4 BPSOSched with EV, PV, ESS'!P6:P$22)</f>
        <v>6801704.96</v>
      </c>
      <c r="Q47" s="13">
        <f>SUM('1 OrigSched'!Q$3:Q5)+SUM('4 BPSOSched with EV, PV, ESS'!Q6:Q$22)</f>
        <v>6576951.23</v>
      </c>
      <c r="R47" s="13">
        <f>SUM('1 OrigSched'!R$3:R5)+SUM('4 BPSOSched with EV, PV, ESS'!R6:R$22)</f>
        <v>6568429.73</v>
      </c>
      <c r="S47" s="13">
        <f>SUM('1 OrigSched'!S$3:S5)+SUM('4 BPSOSched with EV, PV, ESS'!S6:S$22)</f>
        <v>6722326.51</v>
      </c>
      <c r="T47" s="13">
        <f>SUM('1 OrigSched'!T$3:T5)+SUM('4 BPSOSched with EV, PV, ESS'!T6:T$22)</f>
        <v>6577502.54</v>
      </c>
      <c r="U47" s="13">
        <f>SUM('1 OrigSched'!U$3:U5)+SUM('4 BPSOSched with EV, PV, ESS'!U6:U$22)</f>
        <v>6352343.69</v>
      </c>
      <c r="V47" s="13">
        <f>SUM('1 OrigSched'!V$3:V5)+SUM('4 BPSOSched with EV, PV, ESS'!V6:V$22)</f>
        <v>7067537.52</v>
      </c>
      <c r="W47" s="13">
        <f>SUM('1 OrigSched'!W$3:W5)+SUM('4 BPSOSched with EV, PV, ESS'!W6:W$22)</f>
        <v>6731329.4</v>
      </c>
      <c r="X47" s="13">
        <f>SUM('1 OrigSched'!X$3:X5)+SUM('4 BPSOSched with EV, PV, ESS'!X6:X$22)</f>
        <v>6432725.95</v>
      </c>
      <c r="Y47" s="13">
        <f>SUM('1 OrigSched'!Y$3:Y5)+SUM('4 BPSOSched with EV, PV, ESS'!Y6:Y$22)</f>
        <v>5950191.12</v>
      </c>
      <c r="Z47" s="11">
        <f>SUM('1 OrigSched'!Z$3:Z5)+SUM('4 BPSOSched with EV, PV, ESS'!Z6:Z$22)</f>
        <v>867507.1766</v>
      </c>
      <c r="AA47" s="11"/>
      <c r="AB47" s="11"/>
      <c r="AC47" s="11">
        <f t="shared" si="6"/>
        <v>61.96479833</v>
      </c>
      <c r="AD47" s="13">
        <f t="shared" si="7"/>
        <v>1.1129265</v>
      </c>
      <c r="AE47" s="13">
        <f t="shared" si="8"/>
        <v>7067537.52</v>
      </c>
      <c r="AF47" s="13">
        <f t="shared" si="9"/>
        <v>7.06753752</v>
      </c>
    </row>
    <row r="48" ht="15.75" customHeight="1">
      <c r="A48" s="15">
        <v>90.0</v>
      </c>
      <c r="B48" s="13">
        <f>SUM('1 OrigSched'!B$3:B4)+SUM('4 BPSOSched with EV, PV, ESS'!B5:B$22)</f>
        <v>5454611.18</v>
      </c>
      <c r="C48" s="13">
        <f>SUM('1 OrigSched'!C$3:C4)+SUM('4 BPSOSched with EV, PV, ESS'!C5:C$22)</f>
        <v>5411480.19</v>
      </c>
      <c r="D48" s="13">
        <f>SUM('1 OrigSched'!D$3:D4)+SUM('4 BPSOSched with EV, PV, ESS'!D5:D$22)</f>
        <v>6053011.01</v>
      </c>
      <c r="E48" s="13">
        <f>SUM('1 OrigSched'!E$3:E4)+SUM('4 BPSOSched with EV, PV, ESS'!E5:E$22)</f>
        <v>6313374.05</v>
      </c>
      <c r="F48" s="13">
        <f>SUM('1 OrigSched'!F$3:F4)+SUM('4 BPSOSched with EV, PV, ESS'!F5:F$22)</f>
        <v>6230839.91</v>
      </c>
      <c r="G48" s="13">
        <f>SUM('1 OrigSched'!G$3:G4)+SUM('4 BPSOSched with EV, PV, ESS'!G5:G$22)</f>
        <v>6195652.07</v>
      </c>
      <c r="H48" s="13">
        <f>SUM('1 OrigSched'!H$3:H4)+SUM('4 BPSOSched with EV, PV, ESS'!H5:H$22)</f>
        <v>6952734.36</v>
      </c>
      <c r="I48" s="13">
        <f>SUM('1 OrigSched'!I$3:I4)+SUM('4 BPSOSched with EV, PV, ESS'!I5:I$22)</f>
        <v>6781880.42</v>
      </c>
      <c r="J48" s="13">
        <f>SUM('1 OrigSched'!J$3:J4)+SUM('4 BPSOSched with EV, PV, ESS'!J5:J$22)</f>
        <v>6469375.98</v>
      </c>
      <c r="K48" s="13">
        <f>SUM('1 OrigSched'!K$3:K4)+SUM('4 BPSOSched with EV, PV, ESS'!K5:K$22)</f>
        <v>6352818.98</v>
      </c>
      <c r="L48" s="13">
        <f>SUM('1 OrigSched'!L$3:L4)+SUM('4 BPSOSched with EV, PV, ESS'!L5:L$22)</f>
        <v>6086114.53</v>
      </c>
      <c r="M48" s="13">
        <f>SUM('1 OrigSched'!M$3:M4)+SUM('4 BPSOSched with EV, PV, ESS'!M5:M$22)</f>
        <v>5986302.91</v>
      </c>
      <c r="N48" s="13">
        <f>SUM('1 OrigSched'!N$3:N4)+SUM('4 BPSOSched with EV, PV, ESS'!N5:N$22)</f>
        <v>5964876.42</v>
      </c>
      <c r="O48" s="13">
        <f>SUM('1 OrigSched'!O$3:O4)+SUM('4 BPSOSched with EV, PV, ESS'!O5:O$22)</f>
        <v>6297293.89</v>
      </c>
      <c r="P48" s="13">
        <f>SUM('1 OrigSched'!P$3:P4)+SUM('4 BPSOSched with EV, PV, ESS'!P5:P$22)</f>
        <v>6756824.95</v>
      </c>
      <c r="Q48" s="13">
        <f>SUM('1 OrigSched'!Q$3:Q4)+SUM('4 BPSOSched with EV, PV, ESS'!Q5:Q$22)</f>
        <v>6591719.1</v>
      </c>
      <c r="R48" s="13">
        <f>SUM('1 OrigSched'!R$3:R4)+SUM('4 BPSOSched with EV, PV, ESS'!R5:R$22)</f>
        <v>6583627.76</v>
      </c>
      <c r="S48" s="13">
        <f>SUM('1 OrigSched'!S$3:S4)+SUM('4 BPSOSched with EV, PV, ESS'!S5:S$22)</f>
        <v>6753263.65</v>
      </c>
      <c r="T48" s="13">
        <f>SUM('1 OrigSched'!T$3:T4)+SUM('4 BPSOSched with EV, PV, ESS'!T5:T$22)</f>
        <v>6588169.49</v>
      </c>
      <c r="U48" s="13">
        <f>SUM('1 OrigSched'!U$3:U4)+SUM('4 BPSOSched with EV, PV, ESS'!U5:U$22)</f>
        <v>6363796.22</v>
      </c>
      <c r="V48" s="13">
        <f>SUM('1 OrigSched'!V$3:V4)+SUM('4 BPSOSched with EV, PV, ESS'!V5:V$22)</f>
        <v>7051762.54</v>
      </c>
      <c r="W48" s="13">
        <f>SUM('1 OrigSched'!W$3:W4)+SUM('4 BPSOSched with EV, PV, ESS'!W5:W$22)</f>
        <v>6739215.05</v>
      </c>
      <c r="X48" s="13">
        <f>SUM('1 OrigSched'!X$3:X4)+SUM('4 BPSOSched with EV, PV, ESS'!X5:X$22)</f>
        <v>6459925.14</v>
      </c>
      <c r="Y48" s="13">
        <f>SUM('1 OrigSched'!Y$3:Y4)+SUM('4 BPSOSched with EV, PV, ESS'!Y5:Y$22)</f>
        <v>5986160.65</v>
      </c>
      <c r="Z48" s="11">
        <f>SUM('1 OrigSched'!Z$3:Z4)+SUM('4 BPSOSched with EV, PV, ESS'!Z5:Z$22)</f>
        <v>867798.6407</v>
      </c>
      <c r="AA48" s="11"/>
      <c r="AB48" s="11"/>
      <c r="AC48" s="11">
        <f t="shared" si="6"/>
        <v>61.98561719</v>
      </c>
      <c r="AD48" s="13">
        <f t="shared" si="7"/>
        <v>1.11033288</v>
      </c>
      <c r="AE48" s="13">
        <f t="shared" si="8"/>
        <v>7051762.54</v>
      </c>
      <c r="AF48" s="13">
        <f t="shared" si="9"/>
        <v>7.05176254</v>
      </c>
    </row>
    <row r="49" ht="15.75" customHeight="1">
      <c r="A49" s="15">
        <v>95.0</v>
      </c>
      <c r="B49" s="13">
        <f>SUM('1 OrigSched'!B$3)+SUM('4 BPSOSched with EV, PV, ESS'!B4:B$22)</f>
        <v>5421887.92</v>
      </c>
      <c r="C49" s="13">
        <f>SUM('1 OrigSched'!C$3)+SUM('4 BPSOSched with EV, PV, ESS'!C4:C$22)</f>
        <v>5406415.79</v>
      </c>
      <c r="D49" s="13">
        <f>SUM('1 OrigSched'!D$3)+SUM('4 BPSOSched with EV, PV, ESS'!D4:D$22)</f>
        <v>6036198.2</v>
      </c>
      <c r="E49" s="13">
        <f>SUM('1 OrigSched'!E$3)+SUM('4 BPSOSched with EV, PV, ESS'!E4:E$22)</f>
        <v>6310524.97</v>
      </c>
      <c r="F49" s="13">
        <f>SUM('1 OrigSched'!F$3)+SUM('4 BPSOSched with EV, PV, ESS'!F4:F$22)</f>
        <v>6209007.43</v>
      </c>
      <c r="G49" s="13">
        <f>SUM('1 OrigSched'!G$3)+SUM('4 BPSOSched with EV, PV, ESS'!G4:G$22)</f>
        <v>6177294.28</v>
      </c>
      <c r="H49" s="13">
        <f>SUM('1 OrigSched'!H$3)+SUM('4 BPSOSched with EV, PV, ESS'!H4:H$22)</f>
        <v>6927143.91</v>
      </c>
      <c r="I49" s="13">
        <f>SUM('1 OrigSched'!I$3)+SUM('4 BPSOSched with EV, PV, ESS'!I4:I$22)</f>
        <v>6783342.59</v>
      </c>
      <c r="J49" s="13">
        <f>SUM('1 OrigSched'!J$3)+SUM('4 BPSOSched with EV, PV, ESS'!J4:J$22)</f>
        <v>6495176.24</v>
      </c>
      <c r="K49" s="13">
        <f>SUM('1 OrigSched'!K$3)+SUM('4 BPSOSched with EV, PV, ESS'!K4:K$22)</f>
        <v>6364173.02</v>
      </c>
      <c r="L49" s="13">
        <f>SUM('1 OrigSched'!L$3)+SUM('4 BPSOSched with EV, PV, ESS'!L4:L$22)</f>
        <v>6096118.97</v>
      </c>
      <c r="M49" s="13">
        <f>SUM('1 OrigSched'!M$3)+SUM('4 BPSOSched with EV, PV, ESS'!M4:M$22)</f>
        <v>5994828.73</v>
      </c>
      <c r="N49" s="13">
        <f>SUM('1 OrigSched'!N$3)+SUM('4 BPSOSched with EV, PV, ESS'!N4:N$22)</f>
        <v>5975687.08</v>
      </c>
      <c r="O49" s="13">
        <f>SUM('1 OrigSched'!O$3)+SUM('4 BPSOSched with EV, PV, ESS'!O4:O$22)</f>
        <v>6271603.97</v>
      </c>
      <c r="P49" s="13">
        <f>SUM('1 OrigSched'!P$3)+SUM('4 BPSOSched with EV, PV, ESS'!P4:P$22)</f>
        <v>6721800.33</v>
      </c>
      <c r="Q49" s="13">
        <f>SUM('1 OrigSched'!Q$3)+SUM('4 BPSOSched with EV, PV, ESS'!Q4:Q$22)</f>
        <v>6598790.38</v>
      </c>
      <c r="R49" s="13">
        <f>SUM('1 OrigSched'!R$3)+SUM('4 BPSOSched with EV, PV, ESS'!R4:R$22)</f>
        <v>6595246.12</v>
      </c>
      <c r="S49" s="13">
        <f>SUM('1 OrigSched'!S$3)+SUM('4 BPSOSched with EV, PV, ESS'!S4:S$22)</f>
        <v>6772423.27</v>
      </c>
      <c r="T49" s="13">
        <f>SUM('1 OrigSched'!T$3)+SUM('4 BPSOSched with EV, PV, ESS'!T4:T$22)</f>
        <v>6587096.25</v>
      </c>
      <c r="U49" s="13">
        <f>SUM('1 OrigSched'!U$3)+SUM('4 BPSOSched with EV, PV, ESS'!U4:U$22)</f>
        <v>6364588.11</v>
      </c>
      <c r="V49" s="13">
        <f>SUM('1 OrigSched'!V$3)+SUM('4 BPSOSched with EV, PV, ESS'!V4:V$22)</f>
        <v>7032891.77</v>
      </c>
      <c r="W49" s="13">
        <f>SUM('1 OrigSched'!W$3)+SUM('4 BPSOSched with EV, PV, ESS'!W4:W$22)</f>
        <v>6752593.13</v>
      </c>
      <c r="X49" s="13">
        <f>SUM('1 OrigSched'!X$3)+SUM('4 BPSOSched with EV, PV, ESS'!X4:X$22)</f>
        <v>6502488.11</v>
      </c>
      <c r="Y49" s="13">
        <f>SUM('1 OrigSched'!Y$3)+SUM('4 BPSOSched with EV, PV, ESS'!Y4:Y$22)</f>
        <v>6038280.13</v>
      </c>
      <c r="Z49" s="11">
        <f>SUM('1 OrigSched'!Z$3)+SUM('4 BPSOSched with EV, PV, ESS'!Z4:Z$22)</f>
        <v>867937.8858</v>
      </c>
      <c r="AA49" s="11"/>
      <c r="AB49" s="11"/>
      <c r="AC49" s="11">
        <f t="shared" si="6"/>
        <v>61.99556327</v>
      </c>
      <c r="AD49" s="13">
        <f t="shared" si="7"/>
        <v>1.107283349</v>
      </c>
      <c r="AE49" s="13">
        <f t="shared" si="8"/>
        <v>7032891.77</v>
      </c>
      <c r="AF49" s="13">
        <f t="shared" si="9"/>
        <v>7.03289177</v>
      </c>
    </row>
    <row r="50" ht="15.75" customHeight="1">
      <c r="A50" s="15">
        <v>100.0</v>
      </c>
      <c r="B50" s="13">
        <f>SUM('4 BPSOSched with EV, PV, ESS'!B3:B$22)</f>
        <v>5387228.44</v>
      </c>
      <c r="C50" s="13">
        <f>SUM('4 BPSOSched with EV, PV, ESS'!C3:C$22)</f>
        <v>5399063.5</v>
      </c>
      <c r="D50" s="13">
        <f>SUM('4 BPSOSched with EV, PV, ESS'!D3:D$22)</f>
        <v>6026800.94</v>
      </c>
      <c r="E50" s="13">
        <f>SUM('4 BPSOSched with EV, PV, ESS'!E3:E$22)</f>
        <v>6311219.91</v>
      </c>
      <c r="F50" s="13">
        <f>SUM('4 BPSOSched with EV, PV, ESS'!F3:F$22)</f>
        <v>6193692.22</v>
      </c>
      <c r="G50" s="13">
        <f>SUM('4 BPSOSched with EV, PV, ESS'!G3:G$22)</f>
        <v>6166820.29</v>
      </c>
      <c r="H50" s="13">
        <f>SUM('4 BPSOSched with EV, PV, ESS'!H3:H$22)</f>
        <v>6911013.85</v>
      </c>
      <c r="I50" s="13">
        <f>SUM('4 BPSOSched with EV, PV, ESS'!I3:I$22)</f>
        <v>6776309.21</v>
      </c>
      <c r="J50" s="13">
        <f>SUM('4 BPSOSched with EV, PV, ESS'!J3:J$22)</f>
        <v>6526634.67</v>
      </c>
      <c r="K50" s="13">
        <f>SUM('4 BPSOSched with EV, PV, ESS'!K3:K$22)</f>
        <v>6368931.21</v>
      </c>
      <c r="L50" s="13">
        <f>SUM('4 BPSOSched with EV, PV, ESS'!L3:L$22)</f>
        <v>6094088.88</v>
      </c>
      <c r="M50" s="13">
        <f>SUM('4 BPSOSched with EV, PV, ESS'!M3:M$22)</f>
        <v>5999495.07</v>
      </c>
      <c r="N50" s="13">
        <f>SUM('4 BPSOSched with EV, PV, ESS'!N3:N$22)</f>
        <v>5970960.66</v>
      </c>
      <c r="O50" s="13">
        <f>SUM('4 BPSOSched with EV, PV, ESS'!O3:O$22)</f>
        <v>6244236.23</v>
      </c>
      <c r="P50" s="13">
        <f>SUM('4 BPSOSched with EV, PV, ESS'!P3:P$22)</f>
        <v>6680026.74</v>
      </c>
      <c r="Q50" s="13">
        <f>SUM('4 BPSOSched with EV, PV, ESS'!Q3:Q$22)</f>
        <v>6606912.2</v>
      </c>
      <c r="R50" s="13">
        <f>SUM('4 BPSOSched with EV, PV, ESS'!R3:R$22)</f>
        <v>6600983.33</v>
      </c>
      <c r="S50" s="13">
        <f>SUM('4 BPSOSched with EV, PV, ESS'!S3:S$22)</f>
        <v>6798454.66</v>
      </c>
      <c r="T50" s="13">
        <f>SUM('4 BPSOSched with EV, PV, ESS'!T3:T$22)</f>
        <v>6588792.82</v>
      </c>
      <c r="U50" s="13">
        <f>SUM('4 BPSOSched with EV, PV, ESS'!U3:U$22)</f>
        <v>6384169.57</v>
      </c>
      <c r="V50" s="13">
        <f>SUM('4 BPSOSched with EV, PV, ESS'!V3:V$22)</f>
        <v>7022590.69</v>
      </c>
      <c r="W50" s="13">
        <f>SUM('4 BPSOSched with EV, PV, ESS'!W3:W$22)</f>
        <v>6767564.37</v>
      </c>
      <c r="X50" s="13">
        <f>SUM('4 BPSOSched with EV, PV, ESS'!X3:X$22)</f>
        <v>6539628.61</v>
      </c>
      <c r="Y50" s="13">
        <f>SUM('4 BPSOSched with EV, PV, ESS'!Y3:Y$22)</f>
        <v>6084392.6</v>
      </c>
      <c r="Z50" s="11">
        <f>SUM('4 BPSOSched with EV, PV, ESS'!Z3:Z$22)</f>
        <v>867938.1379</v>
      </c>
      <c r="AA50" s="11"/>
      <c r="AB50" s="11"/>
      <c r="AC50" s="11">
        <f t="shared" si="6"/>
        <v>61.99558128</v>
      </c>
      <c r="AD50" s="13">
        <f t="shared" si="7"/>
        <v>1.105557001</v>
      </c>
      <c r="AE50" s="13">
        <f t="shared" si="8"/>
        <v>7022590.69</v>
      </c>
      <c r="AF50" s="13">
        <f t="shared" si="9"/>
        <v>7.02259069</v>
      </c>
    </row>
    <row r="51" ht="15.75" customHeight="1">
      <c r="Z51" s="11"/>
      <c r="AA51" s="11"/>
      <c r="AB51" s="11"/>
      <c r="AC51" s="11"/>
    </row>
    <row r="52" ht="15.75" customHeight="1">
      <c r="A52" s="12" t="s">
        <v>2071</v>
      </c>
    </row>
    <row r="53" ht="15.75" customHeight="1">
      <c r="B53" s="13">
        <v>1.0</v>
      </c>
      <c r="C53" s="13">
        <v>2.0</v>
      </c>
      <c r="D53" s="13">
        <v>3.0</v>
      </c>
      <c r="E53" s="13">
        <v>4.0</v>
      </c>
      <c r="F53" s="13">
        <v>5.0</v>
      </c>
      <c r="G53" s="13">
        <v>6.0</v>
      </c>
      <c r="H53" s="13">
        <v>7.0</v>
      </c>
      <c r="I53" s="13">
        <v>8.0</v>
      </c>
      <c r="J53" s="13">
        <v>9.0</v>
      </c>
      <c r="K53" s="13">
        <v>10.0</v>
      </c>
      <c r="L53" s="13">
        <v>11.0</v>
      </c>
      <c r="M53" s="13">
        <v>12.0</v>
      </c>
      <c r="N53" s="13">
        <v>13.0</v>
      </c>
      <c r="O53" s="13">
        <v>14.0</v>
      </c>
      <c r="P53" s="13">
        <v>15.0</v>
      </c>
      <c r="Q53" s="13">
        <v>16.0</v>
      </c>
      <c r="R53" s="13">
        <v>17.0</v>
      </c>
      <c r="S53" s="13">
        <v>18.0</v>
      </c>
      <c r="T53" s="13">
        <v>19.0</v>
      </c>
      <c r="U53" s="13">
        <v>20.0</v>
      </c>
      <c r="V53" s="13">
        <v>21.0</v>
      </c>
      <c r="W53" s="13">
        <v>22.0</v>
      </c>
      <c r="X53" s="13">
        <v>23.0</v>
      </c>
      <c r="Y53" s="13">
        <v>24.0</v>
      </c>
      <c r="Z53" s="11" t="s">
        <v>7</v>
      </c>
      <c r="AA53" s="11"/>
      <c r="AB53" s="11"/>
      <c r="AC53" s="11" t="s">
        <v>2065</v>
      </c>
      <c r="AD53" s="11" t="s">
        <v>13</v>
      </c>
      <c r="AE53" s="11" t="s">
        <v>2066</v>
      </c>
      <c r="AF53" s="11" t="s">
        <v>2067</v>
      </c>
    </row>
    <row r="54" ht="15.75" customHeight="1">
      <c r="A54" s="15">
        <v>0.0</v>
      </c>
      <c r="B54" s="13">
        <f>SUM('2 OrigSched of EV only'!B$3:B22)</f>
        <v>0</v>
      </c>
      <c r="C54" s="13">
        <f>SUM('2 OrigSched of EV only'!C$3:C22)</f>
        <v>0</v>
      </c>
      <c r="D54" s="13">
        <f>SUM('2 OrigSched of EV only'!D$3:D22)</f>
        <v>0</v>
      </c>
      <c r="E54" s="13">
        <f>SUM('2 OrigSched of EV only'!E$3:E22)</f>
        <v>0</v>
      </c>
      <c r="F54" s="13">
        <f>SUM('2 OrigSched of EV only'!F$3:F22)</f>
        <v>0</v>
      </c>
      <c r="G54" s="13">
        <f>SUM('2 OrigSched of EV only'!G$3:G22)</f>
        <v>0</v>
      </c>
      <c r="H54" s="13">
        <f>SUM('2 OrigSched of EV only'!H$3:H22)</f>
        <v>0</v>
      </c>
      <c r="I54" s="13">
        <f>SUM('2 OrigSched of EV only'!I$3:I22)</f>
        <v>0</v>
      </c>
      <c r="J54" s="13">
        <f>SUM('2 OrigSched of EV only'!J$3:J22)</f>
        <v>0</v>
      </c>
      <c r="K54" s="13">
        <f>SUM('2 OrigSched of EV only'!K$3:K22)</f>
        <v>0</v>
      </c>
      <c r="L54" s="13">
        <f>SUM('2 OrigSched of EV only'!L$3:L22)</f>
        <v>0</v>
      </c>
      <c r="M54" s="13">
        <f>SUM('2 OrigSched of EV only'!M$3:M22)</f>
        <v>0</v>
      </c>
      <c r="N54" s="13">
        <f>SUM('2 OrigSched of EV only'!N$3:N22)</f>
        <v>0</v>
      </c>
      <c r="O54" s="13">
        <f>SUM('2 OrigSched of EV only'!O$3:O22)</f>
        <v>0</v>
      </c>
      <c r="P54" s="13">
        <f>SUM('2 OrigSched of EV only'!P$3:P22)</f>
        <v>16335270</v>
      </c>
      <c r="Q54" s="13">
        <f>SUM('2 OrigSched of EV only'!Q$3:Q22)</f>
        <v>4609560</v>
      </c>
      <c r="R54" s="13">
        <f>SUM('2 OrigSched of EV only'!R$3:R22)</f>
        <v>756960</v>
      </c>
      <c r="S54" s="13">
        <f>SUM('2 OrigSched of EV only'!S$3:S22)</f>
        <v>0</v>
      </c>
      <c r="T54" s="13">
        <f>SUM('2 OrigSched of EV only'!T$3:T22)</f>
        <v>0</v>
      </c>
      <c r="U54" s="13">
        <f>SUM('2 OrigSched of EV only'!U$3:U22)</f>
        <v>0</v>
      </c>
      <c r="V54" s="13">
        <f>SUM('2 OrigSched of EV only'!V$3:V22)</f>
        <v>0</v>
      </c>
      <c r="W54" s="13">
        <f>SUM('2 OrigSched of EV only'!W$3:W22)</f>
        <v>0</v>
      </c>
      <c r="X54" s="13">
        <f>SUM('2 OrigSched of EV only'!X$3:X22)</f>
        <v>0</v>
      </c>
      <c r="Y54" s="13">
        <f>SUM('2 OrigSched of EV only'!Y$3:Y22)</f>
        <v>0</v>
      </c>
      <c r="Z54" s="11">
        <f>SUM('2 OrigSched of EV only'!Z$3:Z22)</f>
        <v>162329.3892</v>
      </c>
      <c r="AA54" s="11"/>
      <c r="AB54" s="11"/>
      <c r="AC54" s="11">
        <f t="shared" ref="AC54:AC74" si="10">Z54/14000</f>
        <v>11.59495637</v>
      </c>
      <c r="AD54" s="13">
        <f t="shared" ref="AD54:AD74" si="11">MAX(B54:Y54)/AVERAGE(B54:Y54)</f>
        <v>18.0651679</v>
      </c>
      <c r="AE54" s="13">
        <f t="shared" ref="AE54:AE74" si="12">MAX(B54:Y54)</f>
        <v>16335270</v>
      </c>
      <c r="AF54" s="13">
        <f t="shared" ref="AF54:AF74" si="13">AE54/1000000</f>
        <v>16.33527</v>
      </c>
    </row>
    <row r="55" ht="15.75" customHeight="1">
      <c r="A55" s="15">
        <v>5.0</v>
      </c>
      <c r="B55" s="13">
        <f>SUM('2 OrigSched of EV only'!B$3:B21)+SUM('4BPSO of EV, PV, ESS only'!B22)</f>
        <v>129287.9995</v>
      </c>
      <c r="C55" s="13">
        <f>SUM('2 OrigSched of EV only'!C$3:C21)+SUM('4BPSO of EV, PV, ESS only'!C22)</f>
        <v>128058.4195</v>
      </c>
      <c r="D55" s="13">
        <f>SUM('2 OrigSched of EV only'!D$3:D21)+SUM('4BPSO of EV, PV, ESS only'!D22)</f>
        <v>0</v>
      </c>
      <c r="E55" s="13">
        <f>SUM('2 OrigSched of EV only'!E$3:E21)+SUM('4BPSO of EV, PV, ESS only'!E22)</f>
        <v>0</v>
      </c>
      <c r="F55" s="13">
        <f>SUM('2 OrigSched of EV only'!F$3:F21)+SUM('4BPSO of EV, PV, ESS only'!F22)</f>
        <v>0</v>
      </c>
      <c r="G55" s="13">
        <f>SUM('2 OrigSched of EV only'!G$3:G21)+SUM('4BPSO of EV, PV, ESS only'!G22)</f>
        <v>0</v>
      </c>
      <c r="H55" s="13">
        <f>SUM('2 OrigSched of EV only'!H$3:H21)+SUM('4BPSO of EV, PV, ESS only'!H22)</f>
        <v>0</v>
      </c>
      <c r="I55" s="13">
        <f>SUM('2 OrigSched of EV only'!I$3:I21)+SUM('4BPSO of EV, PV, ESS only'!I22)</f>
        <v>0</v>
      </c>
      <c r="J55" s="13">
        <f>SUM('2 OrigSched of EV only'!J$3:J21)+SUM('4BPSO of EV, PV, ESS only'!J22)</f>
        <v>0</v>
      </c>
      <c r="K55" s="13">
        <f>SUM('2 OrigSched of EV only'!K$3:K21)+SUM('4BPSO of EV, PV, ESS only'!K22)</f>
        <v>0</v>
      </c>
      <c r="L55" s="13">
        <f>SUM('2 OrigSched of EV only'!L$3:L21)+SUM('4BPSO of EV, PV, ESS only'!L22)</f>
        <v>0</v>
      </c>
      <c r="M55" s="13">
        <f>SUM('2 OrigSched of EV only'!M$3:M21)+SUM('4BPSO of EV, PV, ESS only'!M22)</f>
        <v>0</v>
      </c>
      <c r="N55" s="13">
        <f>SUM('2 OrigSched of EV only'!N$3:N21)+SUM('4BPSO of EV, PV, ESS only'!N22)</f>
        <v>0</v>
      </c>
      <c r="O55" s="13">
        <f>SUM('2 OrigSched of EV only'!O$3:O21)+SUM('4BPSO of EV, PV, ESS only'!O22)</f>
        <v>0</v>
      </c>
      <c r="P55" s="13">
        <f>SUM('2 OrigSched of EV only'!P$3:P21)+SUM('4BPSO of EV, PV, ESS only'!P22)</f>
        <v>15539943.6</v>
      </c>
      <c r="Q55" s="13">
        <f>SUM('2 OrigSched of EV only'!Q$3:Q21)+SUM('4BPSO of EV, PV, ESS only'!Q22)</f>
        <v>4473339.038</v>
      </c>
      <c r="R55" s="13">
        <f>SUM('2 OrigSched of EV only'!R$3:R21)+SUM('4BPSO of EV, PV, ESS only'!R22)</f>
        <v>813692.5232</v>
      </c>
      <c r="S55" s="13">
        <f>SUM('2 OrigSched of EV only'!S$3:S21)+SUM('4BPSO of EV, PV, ESS only'!S22)</f>
        <v>81425.05205</v>
      </c>
      <c r="T55" s="13">
        <f>SUM('2 OrigSched of EV only'!T$3:T21)+SUM('4BPSO of EV, PV, ESS only'!T22)</f>
        <v>82447.89785</v>
      </c>
      <c r="U55" s="13">
        <f>SUM('2 OrigSched of EV only'!U$3:U21)+SUM('4BPSO of EV, PV, ESS only'!U22)</f>
        <v>91687.51787</v>
      </c>
      <c r="V55" s="13">
        <f>SUM('2 OrigSched of EV only'!V$3:V21)+SUM('4BPSO of EV, PV, ESS only'!V22)</f>
        <v>75886.80077</v>
      </c>
      <c r="W55" s="13">
        <f>SUM('2 OrigSched of EV only'!W$3:W21)+SUM('4BPSO of EV, PV, ESS only'!W22)</f>
        <v>80194.63474</v>
      </c>
      <c r="X55" s="13">
        <f>SUM('2 OrigSched of EV only'!X$3:X21)+SUM('4BPSO of EV, PV, ESS only'!X22)</f>
        <v>90883.5239</v>
      </c>
      <c r="Y55" s="13">
        <f>SUM('2 OrigSched of EV only'!Y$3:Y21)+SUM('4BPSO of EV, PV, ESS only'!Y22)</f>
        <v>106298.6967</v>
      </c>
      <c r="Z55" s="11">
        <f>SUM('2 OrigSched of EV only'!Z$3:Z21)+SUM('4BPSO of EV, PV, ESS only'!Z22)</f>
        <v>158860.6796</v>
      </c>
      <c r="AA55" s="11"/>
      <c r="AB55" s="11"/>
      <c r="AC55" s="11">
        <f t="shared" si="10"/>
        <v>11.3471914</v>
      </c>
      <c r="AD55" s="13">
        <f t="shared" si="11"/>
        <v>17.19246491</v>
      </c>
      <c r="AE55" s="13">
        <f t="shared" si="12"/>
        <v>15539943.6</v>
      </c>
      <c r="AF55" s="13">
        <f t="shared" si="13"/>
        <v>15.5399436</v>
      </c>
    </row>
    <row r="56" ht="15.75" customHeight="1">
      <c r="A56" s="15">
        <v>10.0</v>
      </c>
      <c r="B56" s="13">
        <f>SUM('2 OrigSched of EV only'!B$3:B20)+SUM('4BPSO of EV, PV, ESS only'!B21:B22)</f>
        <v>247755.4319</v>
      </c>
      <c r="C56" s="13">
        <f>SUM('2 OrigSched of EV only'!C$3:C20)+SUM('4BPSO of EV, PV, ESS only'!C21:C22)</f>
        <v>247533.571</v>
      </c>
      <c r="D56" s="13">
        <f>SUM('2 OrigSched of EV only'!D$3:D20)+SUM('4BPSO of EV, PV, ESS only'!D21:D22)</f>
        <v>0</v>
      </c>
      <c r="E56" s="13">
        <f>SUM('2 OrigSched of EV only'!E$3:E20)+SUM('4BPSO of EV, PV, ESS only'!E21:E22)</f>
        <v>0</v>
      </c>
      <c r="F56" s="13">
        <f>SUM('2 OrigSched of EV only'!F$3:F20)+SUM('4BPSO of EV, PV, ESS only'!F21:F22)</f>
        <v>0</v>
      </c>
      <c r="G56" s="13">
        <f>SUM('2 OrigSched of EV only'!G$3:G20)+SUM('4BPSO of EV, PV, ESS only'!G21:G22)</f>
        <v>0</v>
      </c>
      <c r="H56" s="13">
        <f>SUM('2 OrigSched of EV only'!H$3:H20)+SUM('4BPSO of EV, PV, ESS only'!H21:H22)</f>
        <v>0</v>
      </c>
      <c r="I56" s="13">
        <f>SUM('2 OrigSched of EV only'!I$3:I20)+SUM('4BPSO of EV, PV, ESS only'!I21:I22)</f>
        <v>0</v>
      </c>
      <c r="J56" s="13">
        <f>SUM('2 OrigSched of EV only'!J$3:J20)+SUM('4BPSO of EV, PV, ESS only'!J21:J22)</f>
        <v>0</v>
      </c>
      <c r="K56" s="13">
        <f>SUM('2 OrigSched of EV only'!K$3:K20)+SUM('4BPSO of EV, PV, ESS only'!K21:K22)</f>
        <v>0</v>
      </c>
      <c r="L56" s="13">
        <f>SUM('2 OrigSched of EV only'!L$3:L20)+SUM('4BPSO of EV, PV, ESS only'!L21:L22)</f>
        <v>0</v>
      </c>
      <c r="M56" s="13">
        <f>SUM('2 OrigSched of EV only'!M$3:M20)+SUM('4BPSO of EV, PV, ESS only'!M21:M22)</f>
        <v>0</v>
      </c>
      <c r="N56" s="13">
        <f>SUM('2 OrigSched of EV only'!N$3:N20)+SUM('4BPSO of EV, PV, ESS only'!N21:N22)</f>
        <v>0</v>
      </c>
      <c r="O56" s="13">
        <f>SUM('2 OrigSched of EV only'!O$3:O20)+SUM('4BPSO of EV, PV, ESS only'!O21:O22)</f>
        <v>0</v>
      </c>
      <c r="P56" s="13">
        <f>SUM('2 OrigSched of EV only'!P$3:P20)+SUM('4BPSO of EV, PV, ESS only'!P21:P22)</f>
        <v>14816088.59</v>
      </c>
      <c r="Q56" s="13">
        <f>SUM('2 OrigSched of EV only'!Q$3:Q20)+SUM('4BPSO of EV, PV, ESS only'!Q21:Q22)</f>
        <v>4346085.384</v>
      </c>
      <c r="R56" s="13">
        <f>SUM('2 OrigSched of EV only'!R$3:R20)+SUM('4BPSO of EV, PV, ESS only'!R21:R22)</f>
        <v>861637.4324</v>
      </c>
      <c r="S56" s="13">
        <f>SUM('2 OrigSched of EV only'!S$3:S20)+SUM('4BPSO of EV, PV, ESS only'!S21:S22)</f>
        <v>158799.0483</v>
      </c>
      <c r="T56" s="13">
        <f>SUM('2 OrigSched of EV only'!T$3:T20)+SUM('4BPSO of EV, PV, ESS only'!T21:T22)</f>
        <v>166521.9573</v>
      </c>
      <c r="U56" s="13">
        <f>SUM('2 OrigSched of EV only'!U$3:U20)+SUM('4BPSO of EV, PV, ESS only'!U21:U22)</f>
        <v>178052.927</v>
      </c>
      <c r="V56" s="13">
        <f>SUM('2 OrigSched of EV only'!V$3:V20)+SUM('4BPSO of EV, PV, ESS only'!V21:V22)</f>
        <v>141818.2806</v>
      </c>
      <c r="W56" s="13">
        <f>SUM('2 OrigSched of EV only'!W$3:W20)+SUM('4BPSO of EV, PV, ESS only'!W21:W22)</f>
        <v>152536.8773</v>
      </c>
      <c r="X56" s="13">
        <f>SUM('2 OrigSched of EV only'!X$3:X20)+SUM('4BPSO of EV, PV, ESS only'!X21:X22)</f>
        <v>168258.9835</v>
      </c>
      <c r="Y56" s="13">
        <f>SUM('2 OrigSched of EV only'!Y$3:Y20)+SUM('4BPSO of EV, PV, ESS only'!Y21:Y22)</f>
        <v>200021.6222</v>
      </c>
      <c r="Z56" s="11">
        <f>SUM('2 OrigSched of EV only'!Z$3:Z20)+SUM('4BPSO of EV, PV, ESS only'!Z21:Z22)</f>
        <v>155675.7197</v>
      </c>
      <c r="AA56" s="11"/>
      <c r="AB56" s="11"/>
      <c r="AC56" s="11">
        <f t="shared" si="10"/>
        <v>11.11969426</v>
      </c>
      <c r="AD56" s="13">
        <f t="shared" si="11"/>
        <v>16.39770905</v>
      </c>
      <c r="AE56" s="13">
        <f t="shared" si="12"/>
        <v>14816088.59</v>
      </c>
      <c r="AF56" s="13">
        <f t="shared" si="13"/>
        <v>14.81608859</v>
      </c>
    </row>
    <row r="57" ht="15.75" customHeight="1">
      <c r="A57" s="15">
        <v>15.0</v>
      </c>
      <c r="B57" s="13">
        <f>SUM('2 OrigSched of EV only'!B$3:B19)+SUM('4BPSO of EV, PV, ESS only'!B20:B22)</f>
        <v>370785.6478</v>
      </c>
      <c r="C57" s="13">
        <f>SUM('2 OrigSched of EV only'!C$3:C19)+SUM('4BPSO of EV, PV, ESS only'!C20:C22)</f>
        <v>368994.8477</v>
      </c>
      <c r="D57" s="13">
        <f>SUM('2 OrigSched of EV only'!D$3:D19)+SUM('4BPSO of EV, PV, ESS only'!D20:D22)</f>
        <v>0</v>
      </c>
      <c r="E57" s="13">
        <f>SUM('2 OrigSched of EV only'!E$3:E19)+SUM('4BPSO of EV, PV, ESS only'!E20:E22)</f>
        <v>0</v>
      </c>
      <c r="F57" s="13">
        <f>SUM('2 OrigSched of EV only'!F$3:F19)+SUM('4BPSO of EV, PV, ESS only'!F20:F22)</f>
        <v>0</v>
      </c>
      <c r="G57" s="13">
        <f>SUM('2 OrigSched of EV only'!G$3:G19)+SUM('4BPSO of EV, PV, ESS only'!G20:G22)</f>
        <v>0</v>
      </c>
      <c r="H57" s="13">
        <f>SUM('2 OrigSched of EV only'!H$3:H19)+SUM('4BPSO of EV, PV, ESS only'!H20:H22)</f>
        <v>0</v>
      </c>
      <c r="I57" s="13">
        <f>SUM('2 OrigSched of EV only'!I$3:I19)+SUM('4BPSO of EV, PV, ESS only'!I20:I22)</f>
        <v>0</v>
      </c>
      <c r="J57" s="13">
        <f>SUM('2 OrigSched of EV only'!J$3:J19)+SUM('4BPSO of EV, PV, ESS only'!J20:J22)</f>
        <v>0</v>
      </c>
      <c r="K57" s="13">
        <f>SUM('2 OrigSched of EV only'!K$3:K19)+SUM('4BPSO of EV, PV, ESS only'!K20:K22)</f>
        <v>0</v>
      </c>
      <c r="L57" s="13">
        <f>SUM('2 OrigSched of EV only'!L$3:L19)+SUM('4BPSO of EV, PV, ESS only'!L20:L22)</f>
        <v>0</v>
      </c>
      <c r="M57" s="13">
        <f>SUM('2 OrigSched of EV only'!M$3:M19)+SUM('4BPSO of EV, PV, ESS only'!M20:M22)</f>
        <v>0</v>
      </c>
      <c r="N57" s="13">
        <f>SUM('2 OrigSched of EV only'!N$3:N19)+SUM('4BPSO of EV, PV, ESS only'!N20:N22)</f>
        <v>0</v>
      </c>
      <c r="O57" s="13">
        <f>SUM('2 OrigSched of EV only'!O$3:O19)+SUM('4BPSO of EV, PV, ESS only'!O20:O22)</f>
        <v>0</v>
      </c>
      <c r="P57" s="13">
        <f>SUM('2 OrigSched of EV only'!P$3:P19)+SUM('4BPSO of EV, PV, ESS only'!P20:P22)</f>
        <v>14094499.92</v>
      </c>
      <c r="Q57" s="13">
        <f>SUM('2 OrigSched of EV only'!Q$3:Q19)+SUM('4BPSO of EV, PV, ESS only'!Q20:Q22)</f>
        <v>4216542.313</v>
      </c>
      <c r="R57" s="13">
        <f>SUM('2 OrigSched of EV only'!R$3:R19)+SUM('4BPSO of EV, PV, ESS only'!R20:R22)</f>
        <v>905047.9996</v>
      </c>
      <c r="S57" s="13">
        <f>SUM('2 OrigSched of EV only'!S$3:S19)+SUM('4BPSO of EV, PV, ESS only'!S20:S22)</f>
        <v>234292.9393</v>
      </c>
      <c r="T57" s="13">
        <f>SUM('2 OrigSched of EV only'!T$3:T19)+SUM('4BPSO of EV, PV, ESS only'!T20:T22)</f>
        <v>243753.4085</v>
      </c>
      <c r="U57" s="13">
        <f>SUM('2 OrigSched of EV only'!U$3:U19)+SUM('4BPSO of EV, PV, ESS only'!U20:U22)</f>
        <v>265984.3019</v>
      </c>
      <c r="V57" s="13">
        <f>SUM('2 OrigSched of EV only'!V$3:V19)+SUM('4BPSO of EV, PV, ESS only'!V20:V22)</f>
        <v>210780.5669</v>
      </c>
      <c r="W57" s="13">
        <f>SUM('2 OrigSched of EV only'!W$3:W19)+SUM('4BPSO of EV, PV, ESS only'!W20:W22)</f>
        <v>221241.0635</v>
      </c>
      <c r="X57" s="13">
        <f>SUM('2 OrigSched of EV only'!X$3:X19)+SUM('4BPSO of EV, PV, ESS only'!X20:X22)</f>
        <v>246023.0818</v>
      </c>
      <c r="Y57" s="13">
        <f>SUM('2 OrigSched of EV only'!Y$3:Y19)+SUM('4BPSO of EV, PV, ESS only'!Y20:Y22)</f>
        <v>296077.3654</v>
      </c>
      <c r="Z57" s="11">
        <f>SUM('2 OrigSched of EV only'!Z$3:Z19)+SUM('4BPSO of EV, PV, ESS only'!Z20:Z22)</f>
        <v>152462.0178</v>
      </c>
      <c r="AA57" s="11"/>
      <c r="AB57" s="11"/>
      <c r="AC57" s="11">
        <f t="shared" si="10"/>
        <v>10.89014413</v>
      </c>
      <c r="AD57" s="13">
        <f t="shared" si="11"/>
        <v>15.60706985</v>
      </c>
      <c r="AE57" s="13">
        <f t="shared" si="12"/>
        <v>14094499.92</v>
      </c>
      <c r="AF57" s="13">
        <f t="shared" si="13"/>
        <v>14.09449992</v>
      </c>
    </row>
    <row r="58" ht="15.75" customHeight="1">
      <c r="A58" s="15">
        <v>20.0</v>
      </c>
      <c r="B58" s="13">
        <f>SUM('2 OrigSched of EV only'!B$3:B18)+SUM('4BPSO of EV, PV, ESS only'!B19:B22)</f>
        <v>494577.7096</v>
      </c>
      <c r="C58" s="13">
        <f>SUM('2 OrigSched of EV only'!C$3:C18)+SUM('4BPSO of EV, PV, ESS only'!C19:C22)</f>
        <v>495461.0288</v>
      </c>
      <c r="D58" s="13">
        <f>SUM('2 OrigSched of EV only'!D$3:D18)+SUM('4BPSO of EV, PV, ESS only'!D19:D22)</f>
        <v>0</v>
      </c>
      <c r="E58" s="13">
        <f>SUM('2 OrigSched of EV only'!E$3:E18)+SUM('4BPSO of EV, PV, ESS only'!E19:E22)</f>
        <v>0</v>
      </c>
      <c r="F58" s="13">
        <f>SUM('2 OrigSched of EV only'!F$3:F18)+SUM('4BPSO of EV, PV, ESS only'!F19:F22)</f>
        <v>0</v>
      </c>
      <c r="G58" s="13">
        <f>SUM('2 OrigSched of EV only'!G$3:G18)+SUM('4BPSO of EV, PV, ESS only'!G19:G22)</f>
        <v>0</v>
      </c>
      <c r="H58" s="13">
        <f>SUM('2 OrigSched of EV only'!H$3:H18)+SUM('4BPSO of EV, PV, ESS only'!H19:H22)</f>
        <v>0</v>
      </c>
      <c r="I58" s="13">
        <f>SUM('2 OrigSched of EV only'!I$3:I18)+SUM('4BPSO of EV, PV, ESS only'!I19:I22)</f>
        <v>0</v>
      </c>
      <c r="J58" s="13">
        <f>SUM('2 OrigSched of EV only'!J$3:J18)+SUM('4BPSO of EV, PV, ESS only'!J19:J22)</f>
        <v>0</v>
      </c>
      <c r="K58" s="13">
        <f>SUM('2 OrigSched of EV only'!K$3:K18)+SUM('4BPSO of EV, PV, ESS only'!K19:K22)</f>
        <v>0</v>
      </c>
      <c r="L58" s="13">
        <f>SUM('2 OrigSched of EV only'!L$3:L18)+SUM('4BPSO of EV, PV, ESS only'!L19:L22)</f>
        <v>0</v>
      </c>
      <c r="M58" s="13">
        <f>SUM('2 OrigSched of EV only'!M$3:M18)+SUM('4BPSO of EV, PV, ESS only'!M19:M22)</f>
        <v>0</v>
      </c>
      <c r="N58" s="13">
        <f>SUM('2 OrigSched of EV only'!N$3:N18)+SUM('4BPSO of EV, PV, ESS only'!N19:N22)</f>
        <v>0</v>
      </c>
      <c r="O58" s="13">
        <f>SUM('2 OrigSched of EV only'!O$3:O18)+SUM('4BPSO of EV, PV, ESS only'!O19:O22)</f>
        <v>0</v>
      </c>
      <c r="P58" s="13">
        <f>SUM('2 OrigSched of EV only'!P$3:P18)+SUM('4BPSO of EV, PV, ESS only'!P19:P22)</f>
        <v>13375559.85</v>
      </c>
      <c r="Q58" s="13">
        <f>SUM('2 OrigSched of EV only'!Q$3:Q18)+SUM('4BPSO of EV, PV, ESS only'!Q19:Q22)</f>
        <v>4069461.84</v>
      </c>
      <c r="R58" s="13">
        <f>SUM('2 OrigSched of EV only'!R$3:R18)+SUM('4BPSO of EV, PV, ESS only'!R19:R22)</f>
        <v>948846.1359</v>
      </c>
      <c r="S58" s="13">
        <f>SUM('2 OrigSched of EV only'!S$3:S18)+SUM('4BPSO of EV, PV, ESS only'!S19:S22)</f>
        <v>311698.1411</v>
      </c>
      <c r="T58" s="13">
        <f>SUM('2 OrigSched of EV only'!T$3:T18)+SUM('4BPSO of EV, PV, ESS only'!T19:T22)</f>
        <v>324204.9463</v>
      </c>
      <c r="U58" s="13">
        <f>SUM('2 OrigSched of EV only'!U$3:U18)+SUM('4BPSO of EV, PV, ESS only'!U19:U22)</f>
        <v>351944.4435</v>
      </c>
      <c r="V58" s="13">
        <f>SUM('2 OrigSched of EV only'!V$3:V18)+SUM('4BPSO of EV, PV, ESS only'!V19:V22)</f>
        <v>278132.7337</v>
      </c>
      <c r="W58" s="13">
        <f>SUM('2 OrigSched of EV only'!W$3:W18)+SUM('4BPSO of EV, PV, ESS only'!W19:W22)</f>
        <v>293772.7587</v>
      </c>
      <c r="X58" s="13">
        <f>SUM('2 OrigSched of EV only'!X$3:X18)+SUM('4BPSO of EV, PV, ESS only'!X19:X22)</f>
        <v>324746.6691</v>
      </c>
      <c r="Y58" s="13">
        <f>SUM('2 OrigSched of EV only'!Y$3:Y18)+SUM('4BPSO of EV, PV, ESS only'!Y19:Y22)</f>
        <v>392408.0339</v>
      </c>
      <c r="Z58" s="11">
        <f>SUM('2 OrigSched of EV only'!Z$3:Z18)+SUM('4BPSO of EV, PV, ESS only'!Z19:Z22)</f>
        <v>149183.7913</v>
      </c>
      <c r="AA58" s="11"/>
      <c r="AB58" s="11"/>
      <c r="AC58" s="11">
        <f t="shared" si="10"/>
        <v>10.65598509</v>
      </c>
      <c r="AD58" s="13">
        <f t="shared" si="11"/>
        <v>14.82000778</v>
      </c>
      <c r="AE58" s="13">
        <f t="shared" si="12"/>
        <v>13375559.85</v>
      </c>
      <c r="AF58" s="13">
        <f t="shared" si="13"/>
        <v>13.37555985</v>
      </c>
    </row>
    <row r="59" ht="15.75" customHeight="1">
      <c r="A59" s="15">
        <v>25.0</v>
      </c>
      <c r="B59" s="13">
        <f>SUM('2 OrigSched of EV only'!B$3:B17)+SUM('4BPSO of EV, PV, ESS only'!B18:B22)</f>
        <v>618145.3516</v>
      </c>
      <c r="C59" s="13">
        <f>SUM('2 OrigSched of EV only'!C$3:C17)+SUM('4BPSO of EV, PV, ESS only'!C18:C22)</f>
        <v>621631.5289</v>
      </c>
      <c r="D59" s="13">
        <f>SUM('2 OrigSched of EV only'!D$3:D17)+SUM('4BPSO of EV, PV, ESS only'!D18:D22)</f>
        <v>0</v>
      </c>
      <c r="E59" s="13">
        <f>SUM('2 OrigSched of EV only'!E$3:E17)+SUM('4BPSO of EV, PV, ESS only'!E18:E22)</f>
        <v>0</v>
      </c>
      <c r="F59" s="13">
        <f>SUM('2 OrigSched of EV only'!F$3:F17)+SUM('4BPSO of EV, PV, ESS only'!F18:F22)</f>
        <v>0</v>
      </c>
      <c r="G59" s="13">
        <f>SUM('2 OrigSched of EV only'!G$3:G17)+SUM('4BPSO of EV, PV, ESS only'!G18:G22)</f>
        <v>0</v>
      </c>
      <c r="H59" s="13">
        <f>SUM('2 OrigSched of EV only'!H$3:H17)+SUM('4BPSO of EV, PV, ESS only'!H18:H22)</f>
        <v>0</v>
      </c>
      <c r="I59" s="13">
        <f>SUM('2 OrigSched of EV only'!I$3:I17)+SUM('4BPSO of EV, PV, ESS only'!I18:I22)</f>
        <v>0</v>
      </c>
      <c r="J59" s="13">
        <f>SUM('2 OrigSched of EV only'!J$3:J17)+SUM('4BPSO of EV, PV, ESS only'!J18:J22)</f>
        <v>0</v>
      </c>
      <c r="K59" s="13">
        <f>SUM('2 OrigSched of EV only'!K$3:K17)+SUM('4BPSO of EV, PV, ESS only'!K18:K22)</f>
        <v>0</v>
      </c>
      <c r="L59" s="13">
        <f>SUM('2 OrigSched of EV only'!L$3:L17)+SUM('4BPSO of EV, PV, ESS only'!L18:L22)</f>
        <v>0</v>
      </c>
      <c r="M59" s="13">
        <f>SUM('2 OrigSched of EV only'!M$3:M17)+SUM('4BPSO of EV, PV, ESS only'!M18:M22)</f>
        <v>0</v>
      </c>
      <c r="N59" s="13">
        <f>SUM('2 OrigSched of EV only'!N$3:N17)+SUM('4BPSO of EV, PV, ESS only'!N18:N22)</f>
        <v>0</v>
      </c>
      <c r="O59" s="13">
        <f>SUM('2 OrigSched of EV only'!O$3:O17)+SUM('4BPSO of EV, PV, ESS only'!O18:O22)</f>
        <v>0</v>
      </c>
      <c r="P59" s="13">
        <f>SUM('2 OrigSched of EV only'!P$3:P17)+SUM('4BPSO of EV, PV, ESS only'!P18:P22)</f>
        <v>12655200.19</v>
      </c>
      <c r="Q59" s="13">
        <f>SUM('2 OrigSched of EV only'!Q$3:Q17)+SUM('4BPSO of EV, PV, ESS only'!Q18:Q22)</f>
        <v>3924319.242</v>
      </c>
      <c r="R59" s="13">
        <f>SUM('2 OrigSched of EV only'!R$3:R17)+SUM('4BPSO of EV, PV, ESS only'!R18:R22)</f>
        <v>994157.3024</v>
      </c>
      <c r="S59" s="13">
        <f>SUM('2 OrigSched of EV only'!S$3:S17)+SUM('4BPSO of EV, PV, ESS only'!S18:S22)</f>
        <v>388295.7185</v>
      </c>
      <c r="T59" s="13">
        <f>SUM('2 OrigSched of EV only'!T$3:T17)+SUM('4BPSO of EV, PV, ESS only'!T18:T22)</f>
        <v>405096.5241</v>
      </c>
      <c r="U59" s="13">
        <f>SUM('2 OrigSched of EV only'!U$3:U17)+SUM('4BPSO of EV, PV, ESS only'!U18:U22)</f>
        <v>441713.8198</v>
      </c>
      <c r="V59" s="13">
        <f>SUM('2 OrigSched of EV only'!V$3:V17)+SUM('4BPSO of EV, PV, ESS only'!V18:V22)</f>
        <v>347512.5007</v>
      </c>
      <c r="W59" s="13">
        <f>SUM('2 OrigSched of EV only'!W$3:W17)+SUM('4BPSO of EV, PV, ESS only'!W18:W22)</f>
        <v>364363.675</v>
      </c>
      <c r="X59" s="13">
        <f>SUM('2 OrigSched of EV only'!X$3:X17)+SUM('4BPSO of EV, PV, ESS only'!X18:X22)</f>
        <v>405335.4911</v>
      </c>
      <c r="Y59" s="13">
        <f>SUM('2 OrigSched of EV only'!Y$3:Y17)+SUM('4BPSO of EV, PV, ESS only'!Y18:Y22)</f>
        <v>486143.4128</v>
      </c>
      <c r="Z59" s="11">
        <f>SUM('2 OrigSched of EV only'!Z$3:Z17)+SUM('4BPSO of EV, PV, ESS only'!Z18:Z22)</f>
        <v>145928.847</v>
      </c>
      <c r="AA59" s="11"/>
      <c r="AB59" s="11"/>
      <c r="AC59" s="11">
        <f t="shared" si="10"/>
        <v>10.42348907</v>
      </c>
      <c r="AD59" s="13">
        <f t="shared" si="11"/>
        <v>14.02761871</v>
      </c>
      <c r="AE59" s="13">
        <f t="shared" si="12"/>
        <v>12655200.19</v>
      </c>
      <c r="AF59" s="13">
        <f t="shared" si="13"/>
        <v>12.65520019</v>
      </c>
    </row>
    <row r="60" ht="15.75" customHeight="1">
      <c r="A60" s="15">
        <v>30.0</v>
      </c>
      <c r="B60" s="13">
        <f>SUM('2 OrigSched of EV only'!B$3:B16)+SUM('4BPSO of EV, PV, ESS only'!B17:B22)</f>
        <v>735486.4646</v>
      </c>
      <c r="C60" s="13">
        <f>SUM('2 OrigSched of EV only'!C$3:C16)+SUM('4BPSO of EV, PV, ESS only'!C17:C22)</f>
        <v>746699.5787</v>
      </c>
      <c r="D60" s="13">
        <f>SUM('2 OrigSched of EV only'!D$3:D16)+SUM('4BPSO of EV, PV, ESS only'!D17:D22)</f>
        <v>0</v>
      </c>
      <c r="E60" s="13">
        <f>SUM('2 OrigSched of EV only'!E$3:E16)+SUM('4BPSO of EV, PV, ESS only'!E17:E22)</f>
        <v>0</v>
      </c>
      <c r="F60" s="13">
        <f>SUM('2 OrigSched of EV only'!F$3:F16)+SUM('4BPSO of EV, PV, ESS only'!F17:F22)</f>
        <v>0</v>
      </c>
      <c r="G60" s="13">
        <f>SUM('2 OrigSched of EV only'!G$3:G16)+SUM('4BPSO of EV, PV, ESS only'!G17:G22)</f>
        <v>0</v>
      </c>
      <c r="H60" s="13">
        <f>SUM('2 OrigSched of EV only'!H$3:H16)+SUM('4BPSO of EV, PV, ESS only'!H17:H22)</f>
        <v>0</v>
      </c>
      <c r="I60" s="13">
        <f>SUM('2 OrigSched of EV only'!I$3:I16)+SUM('4BPSO of EV, PV, ESS only'!I17:I22)</f>
        <v>0</v>
      </c>
      <c r="J60" s="13">
        <f>SUM('2 OrigSched of EV only'!J$3:J16)+SUM('4BPSO of EV, PV, ESS only'!J17:J22)</f>
        <v>0</v>
      </c>
      <c r="K60" s="13">
        <f>SUM('2 OrigSched of EV only'!K$3:K16)+SUM('4BPSO of EV, PV, ESS only'!K17:K22)</f>
        <v>0</v>
      </c>
      <c r="L60" s="13">
        <f>SUM('2 OrigSched of EV only'!L$3:L16)+SUM('4BPSO of EV, PV, ESS only'!L17:L22)</f>
        <v>0</v>
      </c>
      <c r="M60" s="13">
        <f>SUM('2 OrigSched of EV only'!M$3:M16)+SUM('4BPSO of EV, PV, ESS only'!M17:M22)</f>
        <v>0</v>
      </c>
      <c r="N60" s="13">
        <f>SUM('2 OrigSched of EV only'!N$3:N16)+SUM('4BPSO of EV, PV, ESS only'!N17:N22)</f>
        <v>0</v>
      </c>
      <c r="O60" s="13">
        <f>SUM('2 OrigSched of EV only'!O$3:O16)+SUM('4BPSO of EV, PV, ESS only'!O17:O22)</f>
        <v>0</v>
      </c>
      <c r="P60" s="13">
        <f>SUM('2 OrigSched of EV only'!P$3:P16)+SUM('4BPSO of EV, PV, ESS only'!P17:P22)</f>
        <v>11928654.22</v>
      </c>
      <c r="Q60" s="13">
        <f>SUM('2 OrigSched of EV only'!Q$3:Q16)+SUM('4BPSO of EV, PV, ESS only'!Q17:Q22)</f>
        <v>3780162.473</v>
      </c>
      <c r="R60" s="13">
        <f>SUM('2 OrigSched of EV only'!R$3:R16)+SUM('4BPSO of EV, PV, ESS only'!R17:R22)</f>
        <v>1040276.374</v>
      </c>
      <c r="S60" s="13">
        <f>SUM('2 OrigSched of EV only'!S$3:S16)+SUM('4BPSO of EV, PV, ESS only'!S17:S22)</f>
        <v>467792.0154</v>
      </c>
      <c r="T60" s="13">
        <f>SUM('2 OrigSched of EV only'!T$3:T16)+SUM('4BPSO of EV, PV, ESS only'!T17:T22)</f>
        <v>489507.0992</v>
      </c>
      <c r="U60" s="13">
        <f>SUM('2 OrigSched of EV only'!U$3:U16)+SUM('4BPSO of EV, PV, ESS only'!U17:U22)</f>
        <v>530525.0946</v>
      </c>
      <c r="V60" s="13">
        <f>SUM('2 OrigSched of EV only'!V$3:V16)+SUM('4BPSO of EV, PV, ESS only'!V17:V22)</f>
        <v>415339.5635</v>
      </c>
      <c r="W60" s="13">
        <f>SUM('2 OrigSched of EV only'!W$3:W16)+SUM('4BPSO of EV, PV, ESS only'!W17:W22)</f>
        <v>440498.3354</v>
      </c>
      <c r="X60" s="13">
        <f>SUM('2 OrigSched of EV only'!X$3:X16)+SUM('4BPSO of EV, PV, ESS only'!X17:X22)</f>
        <v>488076.8932</v>
      </c>
      <c r="Y60" s="13">
        <f>SUM('2 OrigSched of EV only'!Y$3:Y16)+SUM('4BPSO of EV, PV, ESS only'!Y17:Y22)</f>
        <v>577641.5656</v>
      </c>
      <c r="Z60" s="11">
        <f>SUM('2 OrigSched of EV only'!Z$3:Z16)+SUM('4BPSO of EV, PV, ESS only'!Z17:Z22)</f>
        <v>142648.2776</v>
      </c>
      <c r="AA60" s="11"/>
      <c r="AB60" s="11"/>
      <c r="AC60" s="11">
        <f t="shared" si="10"/>
        <v>10.18916269</v>
      </c>
      <c r="AD60" s="13">
        <f t="shared" si="11"/>
        <v>13.22915778</v>
      </c>
      <c r="AE60" s="13">
        <f t="shared" si="12"/>
        <v>11928654.22</v>
      </c>
      <c r="AF60" s="13">
        <f t="shared" si="13"/>
        <v>11.92865422</v>
      </c>
    </row>
    <row r="61" ht="15.75" customHeight="1">
      <c r="A61" s="15">
        <v>35.0</v>
      </c>
      <c r="B61" s="13">
        <f>SUM('2 OrigSched of EV only'!B$3:B15)+SUM('4BPSO of EV, PV, ESS only'!B16:B22)</f>
        <v>847807.3347</v>
      </c>
      <c r="C61" s="13">
        <f>SUM('2 OrigSched of EV only'!C$3:C15)+SUM('4BPSO of EV, PV, ESS only'!C16:C22)</f>
        <v>862696.0084</v>
      </c>
      <c r="D61" s="13">
        <f>SUM('2 OrigSched of EV only'!D$3:D15)+SUM('4BPSO of EV, PV, ESS only'!D16:D22)</f>
        <v>0</v>
      </c>
      <c r="E61" s="13">
        <f>SUM('2 OrigSched of EV only'!E$3:E15)+SUM('4BPSO of EV, PV, ESS only'!E16:E22)</f>
        <v>0</v>
      </c>
      <c r="F61" s="13">
        <f>SUM('2 OrigSched of EV only'!F$3:F15)+SUM('4BPSO of EV, PV, ESS only'!F16:F22)</f>
        <v>0</v>
      </c>
      <c r="G61" s="13">
        <f>SUM('2 OrigSched of EV only'!G$3:G15)+SUM('4BPSO of EV, PV, ESS only'!G16:G22)</f>
        <v>0</v>
      </c>
      <c r="H61" s="13">
        <f>SUM('2 OrigSched of EV only'!H$3:H15)+SUM('4BPSO of EV, PV, ESS only'!H16:H22)</f>
        <v>0</v>
      </c>
      <c r="I61" s="13">
        <f>SUM('2 OrigSched of EV only'!I$3:I15)+SUM('4BPSO of EV, PV, ESS only'!I16:I22)</f>
        <v>0</v>
      </c>
      <c r="J61" s="13">
        <f>SUM('2 OrigSched of EV only'!J$3:J15)+SUM('4BPSO of EV, PV, ESS only'!J16:J22)</f>
        <v>0</v>
      </c>
      <c r="K61" s="13">
        <f>SUM('2 OrigSched of EV only'!K$3:K15)+SUM('4BPSO of EV, PV, ESS only'!K16:K22)</f>
        <v>0</v>
      </c>
      <c r="L61" s="13">
        <f>SUM('2 OrigSched of EV only'!L$3:L15)+SUM('4BPSO of EV, PV, ESS only'!L16:L22)</f>
        <v>0</v>
      </c>
      <c r="M61" s="13">
        <f>SUM('2 OrigSched of EV only'!M$3:M15)+SUM('4BPSO of EV, PV, ESS only'!M16:M22)</f>
        <v>0</v>
      </c>
      <c r="N61" s="13">
        <f>SUM('2 OrigSched of EV only'!N$3:N15)+SUM('4BPSO of EV, PV, ESS only'!N16:N22)</f>
        <v>0</v>
      </c>
      <c r="O61" s="13">
        <f>SUM('2 OrigSched of EV only'!O$3:O15)+SUM('4BPSO of EV, PV, ESS only'!O16:O22)</f>
        <v>0</v>
      </c>
      <c r="P61" s="13">
        <f>SUM('2 OrigSched of EV only'!P$3:P15)+SUM('4BPSO of EV, PV, ESS only'!P16:P22)</f>
        <v>11205074.29</v>
      </c>
      <c r="Q61" s="13">
        <f>SUM('2 OrigSched of EV only'!Q$3:Q15)+SUM('4BPSO of EV, PV, ESS only'!Q16:Q22)</f>
        <v>3657506.422</v>
      </c>
      <c r="R61" s="13">
        <f>SUM('2 OrigSched of EV only'!R$3:R15)+SUM('4BPSO of EV, PV, ESS only'!R16:R22)</f>
        <v>1094084.045</v>
      </c>
      <c r="S61" s="13">
        <f>SUM('2 OrigSched of EV only'!S$3:S15)+SUM('4BPSO of EV, PV, ESS only'!S16:S22)</f>
        <v>547262.2787</v>
      </c>
      <c r="T61" s="13">
        <f>SUM('2 OrigSched of EV only'!T$3:T15)+SUM('4BPSO of EV, PV, ESS only'!T16:T22)</f>
        <v>569325.7011</v>
      </c>
      <c r="U61" s="13">
        <f>SUM('2 OrigSched of EV only'!U$3:U15)+SUM('4BPSO of EV, PV, ESS only'!U16:U22)</f>
        <v>621600.2818</v>
      </c>
      <c r="V61" s="13">
        <f>SUM('2 OrigSched of EV only'!V$3:V15)+SUM('4BPSO of EV, PV, ESS only'!V16:V22)</f>
        <v>485124.6813</v>
      </c>
      <c r="W61" s="13">
        <f>SUM('2 OrigSched of EV only'!W$3:W15)+SUM('4BPSO of EV, PV, ESS only'!W16:W22)</f>
        <v>511214.8441</v>
      </c>
      <c r="X61" s="13">
        <f>SUM('2 OrigSched of EV only'!X$3:X15)+SUM('4BPSO of EV, PV, ESS only'!X16:X22)</f>
        <v>566012.3129</v>
      </c>
      <c r="Y61" s="13">
        <f>SUM('2 OrigSched of EV only'!Y$3:Y15)+SUM('4BPSO of EV, PV, ESS only'!Y16:Y22)</f>
        <v>667125.5408</v>
      </c>
      <c r="Z61" s="11">
        <f>SUM('2 OrigSched of EV only'!Z$3:Z15)+SUM('4BPSO of EV, PV, ESS only'!Z16:Z22)</f>
        <v>139513.3523</v>
      </c>
      <c r="AA61" s="11"/>
      <c r="AB61" s="11"/>
      <c r="AC61" s="11">
        <f t="shared" si="10"/>
        <v>9.965239448</v>
      </c>
      <c r="AD61" s="13">
        <f t="shared" si="11"/>
        <v>12.43003696</v>
      </c>
      <c r="AE61" s="13">
        <f t="shared" si="12"/>
        <v>11205074.29</v>
      </c>
      <c r="AF61" s="13">
        <f t="shared" si="13"/>
        <v>11.20507429</v>
      </c>
    </row>
    <row r="62" ht="15.75" customHeight="1">
      <c r="A62" s="15">
        <v>40.0</v>
      </c>
      <c r="B62" s="13">
        <f>SUM('2 OrigSched of EV only'!B$3:B14)+SUM('4BPSO of EV, PV, ESS only'!B15:B22)</f>
        <v>968722.2903</v>
      </c>
      <c r="C62" s="13">
        <f>SUM('2 OrigSched of EV only'!C$3:C14)+SUM('4BPSO of EV, PV, ESS only'!C15:C22)</f>
        <v>986938.0477</v>
      </c>
      <c r="D62" s="13">
        <f>SUM('2 OrigSched of EV only'!D$3:D14)+SUM('4BPSO of EV, PV, ESS only'!D15:D22)</f>
        <v>0</v>
      </c>
      <c r="E62" s="13">
        <f>SUM('2 OrigSched of EV only'!E$3:E14)+SUM('4BPSO of EV, PV, ESS only'!E15:E22)</f>
        <v>0</v>
      </c>
      <c r="F62" s="13">
        <f>SUM('2 OrigSched of EV only'!F$3:F14)+SUM('4BPSO of EV, PV, ESS only'!F15:F22)</f>
        <v>0</v>
      </c>
      <c r="G62" s="13">
        <f>SUM('2 OrigSched of EV only'!G$3:G14)+SUM('4BPSO of EV, PV, ESS only'!G15:G22)</f>
        <v>0</v>
      </c>
      <c r="H62" s="13">
        <f>SUM('2 OrigSched of EV only'!H$3:H14)+SUM('4BPSO of EV, PV, ESS only'!H15:H22)</f>
        <v>0</v>
      </c>
      <c r="I62" s="13">
        <f>SUM('2 OrigSched of EV only'!I$3:I14)+SUM('4BPSO of EV, PV, ESS only'!I15:I22)</f>
        <v>0</v>
      </c>
      <c r="J62" s="13">
        <f>SUM('2 OrigSched of EV only'!J$3:J14)+SUM('4BPSO of EV, PV, ESS only'!J15:J22)</f>
        <v>0</v>
      </c>
      <c r="K62" s="13">
        <f>SUM('2 OrigSched of EV only'!K$3:K14)+SUM('4BPSO of EV, PV, ESS only'!K15:K22)</f>
        <v>0</v>
      </c>
      <c r="L62" s="13">
        <f>SUM('2 OrigSched of EV only'!L$3:L14)+SUM('4BPSO of EV, PV, ESS only'!L15:L22)</f>
        <v>0</v>
      </c>
      <c r="M62" s="13">
        <f>SUM('2 OrigSched of EV only'!M$3:M14)+SUM('4BPSO of EV, PV, ESS only'!M15:M22)</f>
        <v>0</v>
      </c>
      <c r="N62" s="13">
        <f>SUM('2 OrigSched of EV only'!N$3:N14)+SUM('4BPSO of EV, PV, ESS only'!N15:N22)</f>
        <v>0</v>
      </c>
      <c r="O62" s="13">
        <f>SUM('2 OrigSched of EV only'!O$3:O14)+SUM('4BPSO of EV, PV, ESS only'!O15:O22)</f>
        <v>0</v>
      </c>
      <c r="P62" s="13">
        <f>SUM('2 OrigSched of EV only'!P$3:P14)+SUM('4BPSO of EV, PV, ESS only'!P15:P22)</f>
        <v>10480199.25</v>
      </c>
      <c r="Q62" s="13">
        <f>SUM('2 OrigSched of EV only'!Q$3:Q14)+SUM('4BPSO of EV, PV, ESS only'!Q15:Q22)</f>
        <v>3525953.63</v>
      </c>
      <c r="R62" s="13">
        <f>SUM('2 OrigSched of EV only'!R$3:R14)+SUM('4BPSO of EV, PV, ESS only'!R15:R22)</f>
        <v>1145182.365</v>
      </c>
      <c r="S62" s="13">
        <f>SUM('2 OrigSched of EV only'!S$3:S14)+SUM('4BPSO of EV, PV, ESS only'!S15:S22)</f>
        <v>623356.3497</v>
      </c>
      <c r="T62" s="13">
        <f>SUM('2 OrigSched of EV only'!T$3:T14)+SUM('4BPSO of EV, PV, ESS only'!T15:T22)</f>
        <v>649584.5256</v>
      </c>
      <c r="U62" s="13">
        <f>SUM('2 OrigSched of EV only'!U$3:U14)+SUM('4BPSO of EV, PV, ESS only'!U15:U22)</f>
        <v>706871.9688</v>
      </c>
      <c r="V62" s="13">
        <f>SUM('2 OrigSched of EV only'!V$3:V14)+SUM('4BPSO of EV, PV, ESS only'!V15:V22)</f>
        <v>552147.9473</v>
      </c>
      <c r="W62" s="13">
        <f>SUM('2 OrigSched of EV only'!W$3:W14)+SUM('4BPSO of EV, PV, ESS only'!W15:W22)</f>
        <v>584753.1991</v>
      </c>
      <c r="X62" s="13">
        <f>SUM('2 OrigSched of EV only'!X$3:X14)+SUM('4BPSO of EV, PV, ESS only'!X15:X22)</f>
        <v>643825.5179</v>
      </c>
      <c r="Y62" s="13">
        <f>SUM('2 OrigSched of EV only'!Y$3:Y14)+SUM('4BPSO of EV, PV, ESS only'!Y15:Y22)</f>
        <v>757617.6096</v>
      </c>
      <c r="Z62" s="11">
        <f>SUM('2 OrigSched of EV only'!Z$3:Z14)+SUM('4BPSO of EV, PV, ESS only'!Z15:Z22)</f>
        <v>136314.0396</v>
      </c>
      <c r="AA62" s="11"/>
      <c r="AB62" s="11"/>
      <c r="AC62" s="11">
        <f t="shared" si="10"/>
        <v>9.736717114</v>
      </c>
      <c r="AD62" s="13">
        <f t="shared" si="11"/>
        <v>11.63112166</v>
      </c>
      <c r="AE62" s="13">
        <f t="shared" si="12"/>
        <v>10480199.25</v>
      </c>
      <c r="AF62" s="13">
        <f t="shared" si="13"/>
        <v>10.48019925</v>
      </c>
    </row>
    <row r="63" ht="15.75" customHeight="1">
      <c r="A63" s="15">
        <v>45.0</v>
      </c>
      <c r="B63" s="13">
        <f>SUM('2 OrigSched of EV only'!B$3:B13)+SUM('4BPSO of EV, PV, ESS only'!B14:B22)</f>
        <v>1090918.327</v>
      </c>
      <c r="C63" s="13">
        <f>SUM('2 OrigSched of EV only'!C$3:C13)+SUM('4BPSO of EV, PV, ESS only'!C14:C22)</f>
        <v>1109371.662</v>
      </c>
      <c r="D63" s="13">
        <f>SUM('2 OrigSched of EV only'!D$3:D13)+SUM('4BPSO of EV, PV, ESS only'!D14:D22)</f>
        <v>0</v>
      </c>
      <c r="E63" s="13">
        <f>SUM('2 OrigSched of EV only'!E$3:E13)+SUM('4BPSO of EV, PV, ESS only'!E14:E22)</f>
        <v>0</v>
      </c>
      <c r="F63" s="13">
        <f>SUM('2 OrigSched of EV only'!F$3:F13)+SUM('4BPSO of EV, PV, ESS only'!F14:F22)</f>
        <v>0</v>
      </c>
      <c r="G63" s="13">
        <f>SUM('2 OrigSched of EV only'!G$3:G13)+SUM('4BPSO of EV, PV, ESS only'!G14:G22)</f>
        <v>0</v>
      </c>
      <c r="H63" s="13">
        <f>SUM('2 OrigSched of EV only'!H$3:H13)+SUM('4BPSO of EV, PV, ESS only'!H14:H22)</f>
        <v>0</v>
      </c>
      <c r="I63" s="13">
        <f>SUM('2 OrigSched of EV only'!I$3:I13)+SUM('4BPSO of EV, PV, ESS only'!I14:I22)</f>
        <v>0</v>
      </c>
      <c r="J63" s="13">
        <f>SUM('2 OrigSched of EV only'!J$3:J13)+SUM('4BPSO of EV, PV, ESS only'!J14:J22)</f>
        <v>0</v>
      </c>
      <c r="K63" s="13">
        <f>SUM('2 OrigSched of EV only'!K$3:K13)+SUM('4BPSO of EV, PV, ESS only'!K14:K22)</f>
        <v>0</v>
      </c>
      <c r="L63" s="13">
        <f>SUM('2 OrigSched of EV only'!L$3:L13)+SUM('4BPSO of EV, PV, ESS only'!L14:L22)</f>
        <v>0</v>
      </c>
      <c r="M63" s="13">
        <f>SUM('2 OrigSched of EV only'!M$3:M13)+SUM('4BPSO of EV, PV, ESS only'!M14:M22)</f>
        <v>0</v>
      </c>
      <c r="N63" s="13">
        <f>SUM('2 OrigSched of EV only'!N$3:N13)+SUM('4BPSO of EV, PV, ESS only'!N14:N22)</f>
        <v>0</v>
      </c>
      <c r="O63" s="13">
        <f>SUM('2 OrigSched of EV only'!O$3:O13)+SUM('4BPSO of EV, PV, ESS only'!O14:O22)</f>
        <v>0</v>
      </c>
      <c r="P63" s="13">
        <f>SUM('2 OrigSched of EV only'!P$3:P13)+SUM('4BPSO of EV, PV, ESS only'!P14:P22)</f>
        <v>9766004.252</v>
      </c>
      <c r="Q63" s="13">
        <f>SUM('2 OrigSched of EV only'!Q$3:Q13)+SUM('4BPSO of EV, PV, ESS only'!Q14:Q22)</f>
        <v>3396559.815</v>
      </c>
      <c r="R63" s="13">
        <f>SUM('2 OrigSched of EV only'!R$3:R13)+SUM('4BPSO of EV, PV, ESS only'!R14:R22)</f>
        <v>1196281.06</v>
      </c>
      <c r="S63" s="13">
        <f>SUM('2 OrigSched of EV only'!S$3:S13)+SUM('4BPSO of EV, PV, ESS only'!S14:S22)</f>
        <v>698922.4478</v>
      </c>
      <c r="T63" s="13">
        <f>SUM('2 OrigSched of EV only'!T$3:T13)+SUM('4BPSO of EV, PV, ESS only'!T14:T22)</f>
        <v>731440.6368</v>
      </c>
      <c r="U63" s="13">
        <f>SUM('2 OrigSched of EV only'!U$3:U13)+SUM('4BPSO of EV, PV, ESS only'!U14:U22)</f>
        <v>794269.0197</v>
      </c>
      <c r="V63" s="13">
        <f>SUM('2 OrigSched of EV only'!V$3:V13)+SUM('4BPSO of EV, PV, ESS only'!V14:V22)</f>
        <v>612160.8073</v>
      </c>
      <c r="W63" s="13">
        <f>SUM('2 OrigSched of EV only'!W$3:W13)+SUM('4BPSO of EV, PV, ESS only'!W14:W22)</f>
        <v>653295.2312</v>
      </c>
      <c r="X63" s="13">
        <f>SUM('2 OrigSched of EV only'!X$3:X13)+SUM('4BPSO of EV, PV, ESS only'!X14:X22)</f>
        <v>720837.3148</v>
      </c>
      <c r="Y63" s="13">
        <f>SUM('2 OrigSched of EV only'!Y$3:Y13)+SUM('4BPSO of EV, PV, ESS only'!Y14:Y22)</f>
        <v>848760.0282</v>
      </c>
      <c r="Z63" s="11">
        <f>SUM('2 OrigSched of EV only'!Z$3:Z13)+SUM('4BPSO of EV, PV, ESS only'!Z14:Z22)</f>
        <v>133177.0745</v>
      </c>
      <c r="AA63" s="11"/>
      <c r="AB63" s="11"/>
      <c r="AC63" s="11">
        <f t="shared" si="10"/>
        <v>9.512648177</v>
      </c>
      <c r="AD63" s="13">
        <f t="shared" si="11"/>
        <v>10.84166923</v>
      </c>
      <c r="AE63" s="13">
        <f t="shared" si="12"/>
        <v>9766004.252</v>
      </c>
      <c r="AF63" s="13">
        <f t="shared" si="13"/>
        <v>9.766004252</v>
      </c>
    </row>
    <row r="64" ht="15.75" customHeight="1">
      <c r="A64" s="15">
        <v>50.0</v>
      </c>
      <c r="B64" s="13">
        <f>SUM('2 OrigSched of EV only'!B$3:B12)+SUM('4BPSO of EV, PV, ESS only'!B13:B22)</f>
        <v>1206776.407</v>
      </c>
      <c r="C64" s="13">
        <f>SUM('2 OrigSched of EV only'!C$3:C12)+SUM('4BPSO of EV, PV, ESS only'!C13:C22)</f>
        <v>1228116.837</v>
      </c>
      <c r="D64" s="13">
        <f>SUM('2 OrigSched of EV only'!D$3:D12)+SUM('4BPSO of EV, PV, ESS only'!D13:D22)</f>
        <v>0</v>
      </c>
      <c r="E64" s="13">
        <f>SUM('2 OrigSched of EV only'!E$3:E12)+SUM('4BPSO of EV, PV, ESS only'!E13:E22)</f>
        <v>0</v>
      </c>
      <c r="F64" s="13">
        <f>SUM('2 OrigSched of EV only'!F$3:F12)+SUM('4BPSO of EV, PV, ESS only'!F13:F22)</f>
        <v>0</v>
      </c>
      <c r="G64" s="13">
        <f>SUM('2 OrigSched of EV only'!G$3:G12)+SUM('4BPSO of EV, PV, ESS only'!G13:G22)</f>
        <v>0</v>
      </c>
      <c r="H64" s="13">
        <f>SUM('2 OrigSched of EV only'!H$3:H12)+SUM('4BPSO of EV, PV, ESS only'!H13:H22)</f>
        <v>0</v>
      </c>
      <c r="I64" s="13">
        <f>SUM('2 OrigSched of EV only'!I$3:I12)+SUM('4BPSO of EV, PV, ESS only'!I13:I22)</f>
        <v>0</v>
      </c>
      <c r="J64" s="13">
        <f>SUM('2 OrigSched of EV only'!J$3:J12)+SUM('4BPSO of EV, PV, ESS only'!J13:J22)</f>
        <v>0</v>
      </c>
      <c r="K64" s="13">
        <f>SUM('2 OrigSched of EV only'!K$3:K12)+SUM('4BPSO of EV, PV, ESS only'!K13:K22)</f>
        <v>0</v>
      </c>
      <c r="L64" s="13">
        <f>SUM('2 OrigSched of EV only'!L$3:L12)+SUM('4BPSO of EV, PV, ESS only'!L13:L22)</f>
        <v>0</v>
      </c>
      <c r="M64" s="13">
        <f>SUM('2 OrigSched of EV only'!M$3:M12)+SUM('4BPSO of EV, PV, ESS only'!M13:M22)</f>
        <v>0</v>
      </c>
      <c r="N64" s="13">
        <f>SUM('2 OrigSched of EV only'!N$3:N12)+SUM('4BPSO of EV, PV, ESS only'!N13:N22)</f>
        <v>0</v>
      </c>
      <c r="O64" s="13">
        <f>SUM('2 OrigSched of EV only'!O$3:O12)+SUM('4BPSO of EV, PV, ESS only'!O13:O22)</f>
        <v>0</v>
      </c>
      <c r="P64" s="13">
        <f>SUM('2 OrigSched of EV only'!P$3:P12)+SUM('4BPSO of EV, PV, ESS only'!P13:P22)</f>
        <v>9062264.584</v>
      </c>
      <c r="Q64" s="13">
        <f>SUM('2 OrigSched of EV only'!Q$3:Q12)+SUM('4BPSO of EV, PV, ESS only'!Q13:Q22)</f>
        <v>3265806.956</v>
      </c>
      <c r="R64" s="13">
        <f>SUM('2 OrigSched of EV only'!R$3:R12)+SUM('4BPSO of EV, PV, ESS only'!R13:R22)</f>
        <v>1247031.535</v>
      </c>
      <c r="S64" s="13">
        <f>SUM('2 OrigSched of EV only'!S$3:S12)+SUM('4BPSO of EV, PV, ESS only'!S13:S22)</f>
        <v>775255.5806</v>
      </c>
      <c r="T64" s="13">
        <f>SUM('2 OrigSched of EV only'!T$3:T12)+SUM('4BPSO of EV, PV, ESS only'!T13:T22)</f>
        <v>810209.4927</v>
      </c>
      <c r="U64" s="13">
        <f>SUM('2 OrigSched of EV only'!U$3:U12)+SUM('4BPSO of EV, PV, ESS only'!U13:U22)</f>
        <v>878588.6686</v>
      </c>
      <c r="V64" s="13">
        <f>SUM('2 OrigSched of EV only'!V$3:V12)+SUM('4BPSO of EV, PV, ESS only'!V13:V22)</f>
        <v>679254.6701</v>
      </c>
      <c r="W64" s="13">
        <f>SUM('2 OrigSched of EV only'!W$3:W12)+SUM('4BPSO of EV, PV, ESS only'!W13:W22)</f>
        <v>725425.4326</v>
      </c>
      <c r="X64" s="13">
        <f>SUM('2 OrigSched of EV only'!X$3:X12)+SUM('4BPSO of EV, PV, ESS only'!X13:X22)</f>
        <v>795989.9955</v>
      </c>
      <c r="Y64" s="13">
        <f>SUM('2 OrigSched of EV only'!Y$3:Y12)+SUM('4BPSO of EV, PV, ESS only'!Y13:Y22)</f>
        <v>936969.2733</v>
      </c>
      <c r="Z64" s="11">
        <f>SUM('2 OrigSched of EV only'!Z$3:Z12)+SUM('4BPSO of EV, PV, ESS only'!Z13:Z22)</f>
        <v>130071.6526</v>
      </c>
      <c r="AA64" s="11"/>
      <c r="AB64" s="11"/>
      <c r="AC64" s="11">
        <f t="shared" si="10"/>
        <v>9.290832326</v>
      </c>
      <c r="AD64" s="13">
        <f t="shared" si="11"/>
        <v>10.0637366</v>
      </c>
      <c r="AE64" s="13">
        <f t="shared" si="12"/>
        <v>9062264.584</v>
      </c>
      <c r="AF64" s="13">
        <f t="shared" si="13"/>
        <v>9.062264584</v>
      </c>
    </row>
    <row r="65" ht="15.75" customHeight="1">
      <c r="A65" s="15">
        <v>55.0</v>
      </c>
      <c r="B65" s="13">
        <f>SUM('2 OrigSched of EV only'!B$3:B11)+SUM('4BPSO of EV, PV, ESS only'!B12:B22)</f>
        <v>1331756.953</v>
      </c>
      <c r="C65" s="13">
        <f>SUM('2 OrigSched of EV only'!C$3:C11)+SUM('4BPSO of EV, PV, ESS only'!C12:C22)</f>
        <v>1355039.911</v>
      </c>
      <c r="D65" s="13">
        <f>SUM('2 OrigSched of EV only'!D$3:D11)+SUM('4BPSO of EV, PV, ESS only'!D12:D22)</f>
        <v>0</v>
      </c>
      <c r="E65" s="13">
        <f>SUM('2 OrigSched of EV only'!E$3:E11)+SUM('4BPSO of EV, PV, ESS only'!E12:E22)</f>
        <v>0</v>
      </c>
      <c r="F65" s="13">
        <f>SUM('2 OrigSched of EV only'!F$3:F11)+SUM('4BPSO of EV, PV, ESS only'!F12:F22)</f>
        <v>0</v>
      </c>
      <c r="G65" s="13">
        <f>SUM('2 OrigSched of EV only'!G$3:G11)+SUM('4BPSO of EV, PV, ESS only'!G12:G22)</f>
        <v>0</v>
      </c>
      <c r="H65" s="13">
        <f>SUM('2 OrigSched of EV only'!H$3:H11)+SUM('4BPSO of EV, PV, ESS only'!H12:H22)</f>
        <v>0</v>
      </c>
      <c r="I65" s="13">
        <f>SUM('2 OrigSched of EV only'!I$3:I11)+SUM('4BPSO of EV, PV, ESS only'!I12:I22)</f>
        <v>0</v>
      </c>
      <c r="J65" s="13">
        <f>SUM('2 OrigSched of EV only'!J$3:J11)+SUM('4BPSO of EV, PV, ESS only'!J12:J22)</f>
        <v>0</v>
      </c>
      <c r="K65" s="13">
        <f>SUM('2 OrigSched of EV only'!K$3:K11)+SUM('4BPSO of EV, PV, ESS only'!K12:K22)</f>
        <v>0</v>
      </c>
      <c r="L65" s="13">
        <f>SUM('2 OrigSched of EV only'!L$3:L11)+SUM('4BPSO of EV, PV, ESS only'!L12:L22)</f>
        <v>0</v>
      </c>
      <c r="M65" s="13">
        <f>SUM('2 OrigSched of EV only'!M$3:M11)+SUM('4BPSO of EV, PV, ESS only'!M12:M22)</f>
        <v>0</v>
      </c>
      <c r="N65" s="13">
        <f>SUM('2 OrigSched of EV only'!N$3:N11)+SUM('4BPSO of EV, PV, ESS only'!N12:N22)</f>
        <v>0</v>
      </c>
      <c r="O65" s="13">
        <f>SUM('2 OrigSched of EV only'!O$3:O11)+SUM('4BPSO of EV, PV, ESS only'!O12:O22)</f>
        <v>0</v>
      </c>
      <c r="P65" s="13">
        <f>SUM('2 OrigSched of EV only'!P$3:P11)+SUM('4BPSO of EV, PV, ESS only'!P12:P22)</f>
        <v>8338667.897</v>
      </c>
      <c r="Q65" s="13">
        <f>SUM('2 OrigSched of EV only'!Q$3:Q11)+SUM('4BPSO of EV, PV, ESS only'!Q12:Q22)</f>
        <v>3120119.095</v>
      </c>
      <c r="R65" s="13">
        <f>SUM('2 OrigSched of EV only'!R$3:R11)+SUM('4BPSO of EV, PV, ESS only'!R12:R22)</f>
        <v>1295755.379</v>
      </c>
      <c r="S65" s="13">
        <f>SUM('2 OrigSched of EV only'!S$3:S11)+SUM('4BPSO of EV, PV, ESS only'!S12:S22)</f>
        <v>855299.1312</v>
      </c>
      <c r="T65" s="13">
        <f>SUM('2 OrigSched of EV only'!T$3:T11)+SUM('4BPSO of EV, PV, ESS only'!T12:T22)</f>
        <v>889008.1483</v>
      </c>
      <c r="U65" s="13">
        <f>SUM('2 OrigSched of EV only'!U$3:U11)+SUM('4BPSO of EV, PV, ESS only'!U12:U22)</f>
        <v>963554.4924</v>
      </c>
      <c r="V65" s="13">
        <f>SUM('2 OrigSched of EV only'!V$3:V11)+SUM('4BPSO of EV, PV, ESS only'!V12:V22)</f>
        <v>747963.703</v>
      </c>
      <c r="W65" s="13">
        <f>SUM('2 OrigSched of EV only'!W$3:W11)+SUM('4BPSO of EV, PV, ESS only'!W12:W22)</f>
        <v>796928.71</v>
      </c>
      <c r="X65" s="13">
        <f>SUM('2 OrigSched of EV only'!X$3:X11)+SUM('4BPSO of EV, PV, ESS only'!X12:X22)</f>
        <v>875362.4125</v>
      </c>
      <c r="Y65" s="13">
        <f>SUM('2 OrigSched of EV only'!Y$3:Y11)+SUM('4BPSO of EV, PV, ESS only'!Y12:Y22)</f>
        <v>1031713.172</v>
      </c>
      <c r="Z65" s="11">
        <f>SUM('2 OrigSched of EV only'!Z$3:Z11)+SUM('4BPSO of EV, PV, ESS only'!Z12:Z22)</f>
        <v>126809.5015</v>
      </c>
      <c r="AA65" s="11"/>
      <c r="AB65" s="11"/>
      <c r="AC65" s="11">
        <f t="shared" si="10"/>
        <v>9.057821534</v>
      </c>
      <c r="AD65" s="13">
        <f t="shared" si="11"/>
        <v>9.264685142</v>
      </c>
      <c r="AE65" s="13">
        <f t="shared" si="12"/>
        <v>8338667.897</v>
      </c>
      <c r="AF65" s="13">
        <f t="shared" si="13"/>
        <v>8.338667897</v>
      </c>
    </row>
    <row r="66" ht="15.75" customHeight="1">
      <c r="A66" s="15">
        <v>60.0</v>
      </c>
      <c r="B66" s="13">
        <f>SUM('2 OrigSched of EV only'!B$3:B10)+SUM('4BPSO of EV, PV, ESS only'!B11:B22)</f>
        <v>1455050.033</v>
      </c>
      <c r="C66" s="13">
        <f>SUM('2 OrigSched of EV only'!C$3:C10)+SUM('4BPSO of EV, PV, ESS only'!C11:C22)</f>
        <v>1482659.963</v>
      </c>
      <c r="D66" s="13">
        <f>SUM('2 OrigSched of EV only'!D$3:D10)+SUM('4BPSO of EV, PV, ESS only'!D11:D22)</f>
        <v>0</v>
      </c>
      <c r="E66" s="13">
        <f>SUM('2 OrigSched of EV only'!E$3:E10)+SUM('4BPSO of EV, PV, ESS only'!E11:E22)</f>
        <v>0</v>
      </c>
      <c r="F66" s="13">
        <f>SUM('2 OrigSched of EV only'!F$3:F10)+SUM('4BPSO of EV, PV, ESS only'!F11:F22)</f>
        <v>0</v>
      </c>
      <c r="G66" s="13">
        <f>SUM('2 OrigSched of EV only'!G$3:G10)+SUM('4BPSO of EV, PV, ESS only'!G11:G22)</f>
        <v>0</v>
      </c>
      <c r="H66" s="13">
        <f>SUM('2 OrigSched of EV only'!H$3:H10)+SUM('4BPSO of EV, PV, ESS only'!H11:H22)</f>
        <v>0</v>
      </c>
      <c r="I66" s="13">
        <f>SUM('2 OrigSched of EV only'!I$3:I10)+SUM('4BPSO of EV, PV, ESS only'!I11:I22)</f>
        <v>0</v>
      </c>
      <c r="J66" s="13">
        <f>SUM('2 OrigSched of EV only'!J$3:J10)+SUM('4BPSO of EV, PV, ESS only'!J11:J22)</f>
        <v>0</v>
      </c>
      <c r="K66" s="13">
        <f>SUM('2 OrigSched of EV only'!K$3:K10)+SUM('4BPSO of EV, PV, ESS only'!K11:K22)</f>
        <v>0</v>
      </c>
      <c r="L66" s="13">
        <f>SUM('2 OrigSched of EV only'!L$3:L10)+SUM('4BPSO of EV, PV, ESS only'!L11:L22)</f>
        <v>0</v>
      </c>
      <c r="M66" s="13">
        <f>SUM('2 OrigSched of EV only'!M$3:M10)+SUM('4BPSO of EV, PV, ESS only'!M11:M22)</f>
        <v>0</v>
      </c>
      <c r="N66" s="13">
        <f>SUM('2 OrigSched of EV only'!N$3:N10)+SUM('4BPSO of EV, PV, ESS only'!N11:N22)</f>
        <v>0</v>
      </c>
      <c r="O66" s="13">
        <f>SUM('2 OrigSched of EV only'!O$3:O10)+SUM('4BPSO of EV, PV, ESS only'!O11:O22)</f>
        <v>0</v>
      </c>
      <c r="P66" s="13">
        <f>SUM('2 OrigSched of EV only'!P$3:P10)+SUM('4BPSO of EV, PV, ESS only'!P11:P22)</f>
        <v>7620164.102</v>
      </c>
      <c r="Q66" s="13">
        <f>SUM('2 OrigSched of EV only'!Q$3:Q10)+SUM('4BPSO of EV, PV, ESS only'!Q11:Q22)</f>
        <v>2968825.328</v>
      </c>
      <c r="R66" s="13">
        <f>SUM('2 OrigSched of EV only'!R$3:R10)+SUM('4BPSO of EV, PV, ESS only'!R11:R22)</f>
        <v>1347437.046</v>
      </c>
      <c r="S66" s="13">
        <f>SUM('2 OrigSched of EV only'!S$3:S10)+SUM('4BPSO of EV, PV, ESS only'!S11:S22)</f>
        <v>935187.8233</v>
      </c>
      <c r="T66" s="13">
        <f>SUM('2 OrigSched of EV only'!T$3:T10)+SUM('4BPSO of EV, PV, ESS only'!T11:T22)</f>
        <v>973659.8149</v>
      </c>
      <c r="U66" s="13">
        <f>SUM('2 OrigSched of EV only'!U$3:U10)+SUM('4BPSO of EV, PV, ESS only'!U11:U22)</f>
        <v>1051329.845</v>
      </c>
      <c r="V66" s="13">
        <f>SUM('2 OrigSched of EV only'!V$3:V10)+SUM('4BPSO of EV, PV, ESS only'!V11:V22)</f>
        <v>811586.0628</v>
      </c>
      <c r="W66" s="13">
        <f>SUM('2 OrigSched of EV only'!W$3:W10)+SUM('4BPSO of EV, PV, ESS only'!W11:W22)</f>
        <v>869240.0512</v>
      </c>
      <c r="X66" s="13">
        <f>SUM('2 OrigSched of EV only'!X$3:X10)+SUM('4BPSO of EV, PV, ESS only'!X11:X22)</f>
        <v>953641.5104</v>
      </c>
      <c r="Y66" s="13">
        <f>SUM('2 OrigSched of EV only'!Y$3:Y10)+SUM('4BPSO of EV, PV, ESS only'!Y11:Y22)</f>
        <v>1126278.914</v>
      </c>
      <c r="Z66" s="11">
        <f>SUM('2 OrigSched of EV only'!Z$3:Z10)+SUM('4BPSO of EV, PV, ESS only'!Z11:Z22)</f>
        <v>123572.6208</v>
      </c>
      <c r="AA66" s="11"/>
      <c r="AB66" s="11"/>
      <c r="AC66" s="11">
        <f t="shared" si="10"/>
        <v>8.826615771</v>
      </c>
      <c r="AD66" s="13">
        <f t="shared" si="11"/>
        <v>8.468785652</v>
      </c>
      <c r="AE66" s="13">
        <f t="shared" si="12"/>
        <v>7620164.102</v>
      </c>
      <c r="AF66" s="13">
        <f t="shared" si="13"/>
        <v>7.620164102</v>
      </c>
    </row>
    <row r="67" ht="15.75" customHeight="1">
      <c r="A67" s="15">
        <v>65.0</v>
      </c>
      <c r="B67" s="13">
        <f>SUM('2 OrigSched of EV only'!B$3:B9)+SUM('4BPSO of EV, PV, ESS only'!B10:B22)</f>
        <v>1574775.293</v>
      </c>
      <c r="C67" s="13">
        <f>SUM('2 OrigSched of EV only'!C$3:C9)+SUM('4BPSO of EV, PV, ESS only'!C10:C22)</f>
        <v>1603646.588</v>
      </c>
      <c r="D67" s="13">
        <f>SUM('2 OrigSched of EV only'!D$3:D9)+SUM('4BPSO of EV, PV, ESS only'!D10:D22)</f>
        <v>0</v>
      </c>
      <c r="E67" s="13">
        <f>SUM('2 OrigSched of EV only'!E$3:E9)+SUM('4BPSO of EV, PV, ESS only'!E10:E22)</f>
        <v>0</v>
      </c>
      <c r="F67" s="13">
        <f>SUM('2 OrigSched of EV only'!F$3:F9)+SUM('4BPSO of EV, PV, ESS only'!F10:F22)</f>
        <v>0</v>
      </c>
      <c r="G67" s="13">
        <f>SUM('2 OrigSched of EV only'!G$3:G9)+SUM('4BPSO of EV, PV, ESS only'!G10:G22)</f>
        <v>0</v>
      </c>
      <c r="H67" s="13">
        <f>SUM('2 OrigSched of EV only'!H$3:H9)+SUM('4BPSO of EV, PV, ESS only'!H10:H22)</f>
        <v>0</v>
      </c>
      <c r="I67" s="13">
        <f>SUM('2 OrigSched of EV only'!I$3:I9)+SUM('4BPSO of EV, PV, ESS only'!I10:I22)</f>
        <v>0</v>
      </c>
      <c r="J67" s="13">
        <f>SUM('2 OrigSched of EV only'!J$3:J9)+SUM('4BPSO of EV, PV, ESS only'!J10:J22)</f>
        <v>0</v>
      </c>
      <c r="K67" s="13">
        <f>SUM('2 OrigSched of EV only'!K$3:K9)+SUM('4BPSO of EV, PV, ESS only'!K10:K22)</f>
        <v>0</v>
      </c>
      <c r="L67" s="13">
        <f>SUM('2 OrigSched of EV only'!L$3:L9)+SUM('4BPSO of EV, PV, ESS only'!L10:L22)</f>
        <v>0</v>
      </c>
      <c r="M67" s="13">
        <f>SUM('2 OrigSched of EV only'!M$3:M9)+SUM('4BPSO of EV, PV, ESS only'!M10:M22)</f>
        <v>0</v>
      </c>
      <c r="N67" s="13">
        <f>SUM('2 OrigSched of EV only'!N$3:N9)+SUM('4BPSO of EV, PV, ESS only'!N10:N22)</f>
        <v>0</v>
      </c>
      <c r="O67" s="13">
        <f>SUM('2 OrigSched of EV only'!O$3:O9)+SUM('4BPSO of EV, PV, ESS only'!O10:O22)</f>
        <v>0</v>
      </c>
      <c r="P67" s="13">
        <f>SUM('2 OrigSched of EV only'!P$3:P9)+SUM('4BPSO of EV, PV, ESS only'!P10:P22)</f>
        <v>6902425.762</v>
      </c>
      <c r="Q67" s="13">
        <f>SUM('2 OrigSched of EV only'!Q$3:Q9)+SUM('4BPSO of EV, PV, ESS only'!Q10:Q22)</f>
        <v>2816773.649</v>
      </c>
      <c r="R67" s="13">
        <f>SUM('2 OrigSched of EV only'!R$3:R9)+SUM('4BPSO of EV, PV, ESS only'!R10:R22)</f>
        <v>1400025.662</v>
      </c>
      <c r="S67" s="13">
        <f>SUM('2 OrigSched of EV only'!S$3:S9)+SUM('4BPSO of EV, PV, ESS only'!S10:S22)</f>
        <v>1015326.078</v>
      </c>
      <c r="T67" s="13">
        <f>SUM('2 OrigSched of EV only'!T$3:T9)+SUM('4BPSO of EV, PV, ESS only'!T10:T22)</f>
        <v>1052458.654</v>
      </c>
      <c r="U67" s="13">
        <f>SUM('2 OrigSched of EV only'!U$3:U9)+SUM('4BPSO of EV, PV, ESS only'!U10:U22)</f>
        <v>1138583.936</v>
      </c>
      <c r="V67" s="13">
        <f>SUM('2 OrigSched of EV only'!V$3:V9)+SUM('4BPSO of EV, PV, ESS only'!V10:V22)</f>
        <v>881738.3834</v>
      </c>
      <c r="W67" s="13">
        <f>SUM('2 OrigSched of EV only'!W$3:W9)+SUM('4BPSO of EV, PV, ESS only'!W10:W22)</f>
        <v>943258.184</v>
      </c>
      <c r="X67" s="13">
        <f>SUM('2 OrigSched of EV only'!X$3:X9)+SUM('4BPSO of EV, PV, ESS only'!X10:X22)</f>
        <v>1035669.83</v>
      </c>
      <c r="Y67" s="13">
        <f>SUM('2 OrigSched of EV only'!Y$3:Y9)+SUM('4BPSO of EV, PV, ESS only'!Y10:Y22)</f>
        <v>1221518.264</v>
      </c>
      <c r="Z67" s="11">
        <f>SUM('2 OrigSched of EV only'!Z$3:Z9)+SUM('4BPSO of EV, PV, ESS only'!Z10:Z22)</f>
        <v>120329.5655</v>
      </c>
      <c r="AA67" s="11"/>
      <c r="AB67" s="11"/>
      <c r="AC67" s="11">
        <f t="shared" si="10"/>
        <v>8.594968967</v>
      </c>
      <c r="AD67" s="13">
        <f t="shared" si="11"/>
        <v>7.67426486</v>
      </c>
      <c r="AE67" s="13">
        <f t="shared" si="12"/>
        <v>6902425.762</v>
      </c>
      <c r="AF67" s="13">
        <f t="shared" si="13"/>
        <v>6.902425762</v>
      </c>
    </row>
    <row r="68" ht="15.75" customHeight="1">
      <c r="A68" s="15">
        <v>70.0</v>
      </c>
      <c r="B68" s="13">
        <f>SUM('2 OrigSched of EV only'!B$3:B8)+SUM('4BPSO of EV, PV, ESS only'!B9:B22)</f>
        <v>1694346.855</v>
      </c>
      <c r="C68" s="13">
        <f>SUM('2 OrigSched of EV only'!C$3:C8)+SUM('4BPSO of EV, PV, ESS only'!C9:C22)</f>
        <v>1727041.363</v>
      </c>
      <c r="D68" s="13">
        <f>SUM('2 OrigSched of EV only'!D$3:D8)+SUM('4BPSO of EV, PV, ESS only'!D9:D22)</f>
        <v>0</v>
      </c>
      <c r="E68" s="13">
        <f>SUM('2 OrigSched of EV only'!E$3:E8)+SUM('4BPSO of EV, PV, ESS only'!E9:E22)</f>
        <v>0</v>
      </c>
      <c r="F68" s="13">
        <f>SUM('2 OrigSched of EV only'!F$3:F8)+SUM('4BPSO of EV, PV, ESS only'!F9:F22)</f>
        <v>0</v>
      </c>
      <c r="G68" s="13">
        <f>SUM('2 OrigSched of EV only'!G$3:G8)+SUM('4BPSO of EV, PV, ESS only'!G9:G22)</f>
        <v>0</v>
      </c>
      <c r="H68" s="13">
        <f>SUM('2 OrigSched of EV only'!H$3:H8)+SUM('4BPSO of EV, PV, ESS only'!H9:H22)</f>
        <v>0</v>
      </c>
      <c r="I68" s="13">
        <f>SUM('2 OrigSched of EV only'!I$3:I8)+SUM('4BPSO of EV, PV, ESS only'!I9:I22)</f>
        <v>0</v>
      </c>
      <c r="J68" s="13">
        <f>SUM('2 OrigSched of EV only'!J$3:J8)+SUM('4BPSO of EV, PV, ESS only'!J9:J22)</f>
        <v>0</v>
      </c>
      <c r="K68" s="13">
        <f>SUM('2 OrigSched of EV only'!K$3:K8)+SUM('4BPSO of EV, PV, ESS only'!K9:K22)</f>
        <v>0</v>
      </c>
      <c r="L68" s="13">
        <f>SUM('2 OrigSched of EV only'!L$3:L8)+SUM('4BPSO of EV, PV, ESS only'!L9:L22)</f>
        <v>0</v>
      </c>
      <c r="M68" s="13">
        <f>SUM('2 OrigSched of EV only'!M$3:M8)+SUM('4BPSO of EV, PV, ESS only'!M9:M22)</f>
        <v>0</v>
      </c>
      <c r="N68" s="13">
        <f>SUM('2 OrigSched of EV only'!N$3:N8)+SUM('4BPSO of EV, PV, ESS only'!N9:N22)</f>
        <v>0</v>
      </c>
      <c r="O68" s="13">
        <f>SUM('2 OrigSched of EV only'!O$3:O8)+SUM('4BPSO of EV, PV, ESS only'!O9:O22)</f>
        <v>0</v>
      </c>
      <c r="P68" s="13">
        <f>SUM('2 OrigSched of EV only'!P$3:P8)+SUM('4BPSO of EV, PV, ESS only'!P9:P22)</f>
        <v>6180946.058</v>
      </c>
      <c r="Q68" s="13">
        <f>SUM('2 OrigSched of EV only'!Q$3:Q8)+SUM('4BPSO of EV, PV, ESS only'!Q9:Q22)</f>
        <v>2676162.202</v>
      </c>
      <c r="R68" s="13">
        <f>SUM('2 OrigSched of EV only'!R$3:R8)+SUM('4BPSO of EV, PV, ESS only'!R9:R22)</f>
        <v>1449532.3</v>
      </c>
      <c r="S68" s="13">
        <f>SUM('2 OrigSched of EV only'!S$3:S8)+SUM('4BPSO of EV, PV, ESS only'!S9:S22)</f>
        <v>1096957.549</v>
      </c>
      <c r="T68" s="13">
        <f>SUM('2 OrigSched of EV only'!T$3:T8)+SUM('4BPSO of EV, PV, ESS only'!T9:T22)</f>
        <v>1132859.174</v>
      </c>
      <c r="U68" s="13">
        <f>SUM('2 OrigSched of EV only'!U$3:U8)+SUM('4BPSO of EV, PV, ESS only'!U9:U22)</f>
        <v>1222815.446</v>
      </c>
      <c r="V68" s="13">
        <f>SUM('2 OrigSched of EV only'!V$3:V8)+SUM('4BPSO of EV, PV, ESS only'!V9:V22)</f>
        <v>949355.5241</v>
      </c>
      <c r="W68" s="13">
        <f>SUM('2 OrigSched of EV only'!W$3:W8)+SUM('4BPSO of EV, PV, ESS only'!W9:W22)</f>
        <v>1017298.611</v>
      </c>
      <c r="X68" s="13">
        <f>SUM('2 OrigSched of EV only'!X$3:X8)+SUM('4BPSO of EV, PV, ESS only'!X9:X22)</f>
        <v>1117426.602</v>
      </c>
      <c r="Y68" s="13">
        <f>SUM('2 OrigSched of EV only'!Y$3:Y8)+SUM('4BPSO of EV, PV, ESS only'!Y9:Y22)</f>
        <v>1317150.758</v>
      </c>
      <c r="Z68" s="11">
        <f>SUM('2 OrigSched of EV only'!Z$3:Z8)+SUM('4BPSO of EV, PV, ESS only'!Z9:Z22)</f>
        <v>117120.8156</v>
      </c>
      <c r="AA68" s="11"/>
      <c r="AB68" s="11"/>
      <c r="AC68" s="11">
        <f t="shared" si="10"/>
        <v>8.365772541</v>
      </c>
      <c r="AD68" s="13">
        <f t="shared" si="11"/>
        <v>6.873479969</v>
      </c>
      <c r="AE68" s="13">
        <f t="shared" si="12"/>
        <v>6180946.058</v>
      </c>
      <c r="AF68" s="13">
        <f t="shared" si="13"/>
        <v>6.180946058</v>
      </c>
    </row>
    <row r="69" ht="15.75" customHeight="1">
      <c r="A69" s="15">
        <v>75.0</v>
      </c>
      <c r="B69" s="13">
        <f>SUM('2 OrigSched of EV only'!B$3:B7)+SUM('4BPSO of EV, PV, ESS only'!B8:B22)</f>
        <v>1817788.736</v>
      </c>
      <c r="C69" s="13">
        <f>SUM('2 OrigSched of EV only'!C$3:C7)+SUM('4BPSO of EV, PV, ESS only'!C8:C22)</f>
        <v>1854732.81</v>
      </c>
      <c r="D69" s="13">
        <f>SUM('2 OrigSched of EV only'!D$3:D7)+SUM('4BPSO of EV, PV, ESS only'!D8:D22)</f>
        <v>0</v>
      </c>
      <c r="E69" s="13">
        <f>SUM('2 OrigSched of EV only'!E$3:E7)+SUM('4BPSO of EV, PV, ESS only'!E8:E22)</f>
        <v>0</v>
      </c>
      <c r="F69" s="13">
        <f>SUM('2 OrigSched of EV only'!F$3:F7)+SUM('4BPSO of EV, PV, ESS only'!F8:F22)</f>
        <v>0</v>
      </c>
      <c r="G69" s="13">
        <f>SUM('2 OrigSched of EV only'!G$3:G7)+SUM('4BPSO of EV, PV, ESS only'!G8:G22)</f>
        <v>0</v>
      </c>
      <c r="H69" s="13">
        <f>SUM('2 OrigSched of EV only'!H$3:H7)+SUM('4BPSO of EV, PV, ESS only'!H8:H22)</f>
        <v>0</v>
      </c>
      <c r="I69" s="13">
        <f>SUM('2 OrigSched of EV only'!I$3:I7)+SUM('4BPSO of EV, PV, ESS only'!I8:I22)</f>
        <v>0</v>
      </c>
      <c r="J69" s="13">
        <f>SUM('2 OrigSched of EV only'!J$3:J7)+SUM('4BPSO of EV, PV, ESS only'!J8:J22)</f>
        <v>0</v>
      </c>
      <c r="K69" s="13">
        <f>SUM('2 OrigSched of EV only'!K$3:K7)+SUM('4BPSO of EV, PV, ESS only'!K8:K22)</f>
        <v>0</v>
      </c>
      <c r="L69" s="13">
        <f>SUM('2 OrigSched of EV only'!L$3:L7)+SUM('4BPSO of EV, PV, ESS only'!L8:L22)</f>
        <v>0</v>
      </c>
      <c r="M69" s="13">
        <f>SUM('2 OrigSched of EV only'!M$3:M7)+SUM('4BPSO of EV, PV, ESS only'!M8:M22)</f>
        <v>0</v>
      </c>
      <c r="N69" s="13">
        <f>SUM('2 OrigSched of EV only'!N$3:N7)+SUM('4BPSO of EV, PV, ESS only'!N8:N22)</f>
        <v>0</v>
      </c>
      <c r="O69" s="13">
        <f>SUM('2 OrigSched of EV only'!O$3:O7)+SUM('4BPSO of EV, PV, ESS only'!O8:O22)</f>
        <v>0</v>
      </c>
      <c r="P69" s="13">
        <f>SUM('2 OrigSched of EV only'!P$3:P7)+SUM('4BPSO of EV, PV, ESS only'!P8:P22)</f>
        <v>5459565.397</v>
      </c>
      <c r="Q69" s="13">
        <f>SUM('2 OrigSched of EV only'!Q$3:Q7)+SUM('4BPSO of EV, PV, ESS only'!Q8:Q22)</f>
        <v>2523018.006</v>
      </c>
      <c r="R69" s="13">
        <f>SUM('2 OrigSched of EV only'!R$3:R7)+SUM('4BPSO of EV, PV, ESS only'!R8:R22)</f>
        <v>1494305.11</v>
      </c>
      <c r="S69" s="13">
        <f>SUM('2 OrigSched of EV only'!S$3:S7)+SUM('4BPSO of EV, PV, ESS only'!S8:S22)</f>
        <v>1173706.093</v>
      </c>
      <c r="T69" s="13">
        <f>SUM('2 OrigSched of EV only'!T$3:T7)+SUM('4BPSO of EV, PV, ESS only'!T8:T22)</f>
        <v>1210325.18</v>
      </c>
      <c r="U69" s="13">
        <f>SUM('2 OrigSched of EV only'!U$3:U7)+SUM('4BPSO of EV, PV, ESS only'!U8:U22)</f>
        <v>1311561.208</v>
      </c>
      <c r="V69" s="13">
        <f>SUM('2 OrigSched of EV only'!V$3:V7)+SUM('4BPSO of EV, PV, ESS only'!V8:V22)</f>
        <v>1021427.044</v>
      </c>
      <c r="W69" s="13">
        <f>SUM('2 OrigSched of EV only'!W$3:W7)+SUM('4BPSO of EV, PV, ESS only'!W8:W22)</f>
        <v>1095221.607</v>
      </c>
      <c r="X69" s="13">
        <f>SUM('2 OrigSched of EV only'!X$3:X7)+SUM('4BPSO of EV, PV, ESS only'!X8:X22)</f>
        <v>1198448.352</v>
      </c>
      <c r="Y69" s="13">
        <f>SUM('2 OrigSched of EV only'!Y$3:Y7)+SUM('4BPSO of EV, PV, ESS only'!Y8:Y22)</f>
        <v>1411871.959</v>
      </c>
      <c r="Z69" s="11">
        <f>SUM('2 OrigSched of EV only'!Z$3:Z7)+SUM('4BPSO of EV, PV, ESS only'!Z8:Z22)</f>
        <v>113824.6707</v>
      </c>
      <c r="AA69" s="11"/>
      <c r="AB69" s="11"/>
      <c r="AC69" s="11">
        <f t="shared" si="10"/>
        <v>8.130333621</v>
      </c>
      <c r="AD69" s="13">
        <f t="shared" si="11"/>
        <v>6.074065577</v>
      </c>
      <c r="AE69" s="13">
        <f t="shared" si="12"/>
        <v>5459565.397</v>
      </c>
      <c r="AF69" s="13">
        <f t="shared" si="13"/>
        <v>5.459565397</v>
      </c>
    </row>
    <row r="70" ht="15.75" customHeight="1">
      <c r="A70" s="15">
        <v>80.0</v>
      </c>
      <c r="B70" s="13">
        <f>SUM('2 OrigSched of EV only'!B$3:B6)+SUM('4BPSO of EV, PV, ESS only'!B7:B22)</f>
        <v>1939341.573</v>
      </c>
      <c r="C70" s="13">
        <f>SUM('2 OrigSched of EV only'!C$3:C6)+SUM('4BPSO of EV, PV, ESS only'!C7:C22)</f>
        <v>1979517.371</v>
      </c>
      <c r="D70" s="13">
        <f>SUM('2 OrigSched of EV only'!D$3:D6)+SUM('4BPSO of EV, PV, ESS only'!D7:D22)</f>
        <v>0</v>
      </c>
      <c r="E70" s="13">
        <f>SUM('2 OrigSched of EV only'!E$3:E6)+SUM('4BPSO of EV, PV, ESS only'!E7:E22)</f>
        <v>0</v>
      </c>
      <c r="F70" s="13">
        <f>SUM('2 OrigSched of EV only'!F$3:F6)+SUM('4BPSO of EV, PV, ESS only'!F7:F22)</f>
        <v>0</v>
      </c>
      <c r="G70" s="13">
        <f>SUM('2 OrigSched of EV only'!G$3:G6)+SUM('4BPSO of EV, PV, ESS only'!G7:G22)</f>
        <v>0</v>
      </c>
      <c r="H70" s="13">
        <f>SUM('2 OrigSched of EV only'!H$3:H6)+SUM('4BPSO of EV, PV, ESS only'!H7:H22)</f>
        <v>0</v>
      </c>
      <c r="I70" s="13">
        <f>SUM('2 OrigSched of EV only'!I$3:I6)+SUM('4BPSO of EV, PV, ESS only'!I7:I22)</f>
        <v>0</v>
      </c>
      <c r="J70" s="13">
        <f>SUM('2 OrigSched of EV only'!J$3:J6)+SUM('4BPSO of EV, PV, ESS only'!J7:J22)</f>
        <v>0</v>
      </c>
      <c r="K70" s="13">
        <f>SUM('2 OrigSched of EV only'!K$3:K6)+SUM('4BPSO of EV, PV, ESS only'!K7:K22)</f>
        <v>0</v>
      </c>
      <c r="L70" s="13">
        <f>SUM('2 OrigSched of EV only'!L$3:L6)+SUM('4BPSO of EV, PV, ESS only'!L7:L22)</f>
        <v>0</v>
      </c>
      <c r="M70" s="13">
        <f>SUM('2 OrigSched of EV only'!M$3:M6)+SUM('4BPSO of EV, PV, ESS only'!M7:M22)</f>
        <v>0</v>
      </c>
      <c r="N70" s="13">
        <f>SUM('2 OrigSched of EV only'!N$3:N6)+SUM('4BPSO of EV, PV, ESS only'!N7:N22)</f>
        <v>0</v>
      </c>
      <c r="O70" s="13">
        <f>SUM('2 OrigSched of EV only'!O$3:O6)+SUM('4BPSO of EV, PV, ESS only'!O7:O22)</f>
        <v>0</v>
      </c>
      <c r="P70" s="13">
        <f>SUM('2 OrigSched of EV only'!P$3:P6)+SUM('4BPSO of EV, PV, ESS only'!P7:P22)</f>
        <v>4736270.063</v>
      </c>
      <c r="Q70" s="13">
        <f>SUM('2 OrigSched of EV only'!Q$3:Q6)+SUM('4BPSO of EV, PV, ESS only'!Q7:Q22)</f>
        <v>2383991.954</v>
      </c>
      <c r="R70" s="13">
        <f>SUM('2 OrigSched of EV only'!R$3:R6)+SUM('4BPSO of EV, PV, ESS only'!R7:R22)</f>
        <v>1540131.441</v>
      </c>
      <c r="S70" s="13">
        <f>SUM('2 OrigSched of EV only'!S$3:S6)+SUM('4BPSO of EV, PV, ESS only'!S7:S22)</f>
        <v>1251987.175</v>
      </c>
      <c r="T70" s="13">
        <f>SUM('2 OrigSched of EV only'!T$3:T6)+SUM('4BPSO of EV, PV, ESS only'!T7:T22)</f>
        <v>1295111.489</v>
      </c>
      <c r="U70" s="13">
        <f>SUM('2 OrigSched of EV only'!U$3:U6)+SUM('4BPSO of EV, PV, ESS only'!U7:U22)</f>
        <v>1399494.329</v>
      </c>
      <c r="V70" s="13">
        <f>SUM('2 OrigSched of EV only'!V$3:V6)+SUM('4BPSO of EV, PV, ESS only'!V7:V22)</f>
        <v>1087614.866</v>
      </c>
      <c r="W70" s="13">
        <f>SUM('2 OrigSched of EV only'!W$3:W6)+SUM('4BPSO of EV, PV, ESS only'!W7:W22)</f>
        <v>1168432.491</v>
      </c>
      <c r="X70" s="13">
        <f>SUM('2 OrigSched of EV only'!X$3:X6)+SUM('4BPSO of EV, PV, ESS only'!X7:X22)</f>
        <v>1278654.046</v>
      </c>
      <c r="Y70" s="13">
        <f>SUM('2 OrigSched of EV only'!Y$3:Y6)+SUM('4BPSO of EV, PV, ESS only'!Y7:Y22)</f>
        <v>1505010.295</v>
      </c>
      <c r="Z70" s="11">
        <f>SUM('2 OrigSched of EV only'!Z$3:Z6)+SUM('4BPSO of EV, PV, ESS only'!Z7:Z22)</f>
        <v>110593.074</v>
      </c>
      <c r="AA70" s="11"/>
      <c r="AB70" s="11"/>
      <c r="AC70" s="11">
        <f t="shared" si="10"/>
        <v>7.899505283</v>
      </c>
      <c r="AD70" s="13">
        <f t="shared" si="11"/>
        <v>5.270927203</v>
      </c>
      <c r="AE70" s="13">
        <f t="shared" si="12"/>
        <v>4736270.063</v>
      </c>
      <c r="AF70" s="13">
        <f t="shared" si="13"/>
        <v>4.736270063</v>
      </c>
    </row>
    <row r="71" ht="15.75" customHeight="1">
      <c r="A71" s="15">
        <v>85.0</v>
      </c>
      <c r="B71" s="13">
        <f>SUM('2 OrigSched of EV only'!B$3:B5)+SUM('4BPSO of EV, PV, ESS only'!B6:B22)</f>
        <v>2057422.243</v>
      </c>
      <c r="C71" s="13">
        <f>SUM('2 OrigSched of EV only'!C$3:C5)+SUM('4BPSO of EV, PV, ESS only'!C6:C22)</f>
        <v>2100789.792</v>
      </c>
      <c r="D71" s="13">
        <f>SUM('2 OrigSched of EV only'!D$3:D5)+SUM('4BPSO of EV, PV, ESS only'!D6:D22)</f>
        <v>0</v>
      </c>
      <c r="E71" s="13">
        <f>SUM('2 OrigSched of EV only'!E$3:E5)+SUM('4BPSO of EV, PV, ESS only'!E6:E22)</f>
        <v>0</v>
      </c>
      <c r="F71" s="13">
        <f>SUM('2 OrigSched of EV only'!F$3:F5)+SUM('4BPSO of EV, PV, ESS only'!F6:F22)</f>
        <v>0</v>
      </c>
      <c r="G71" s="13">
        <f>SUM('2 OrigSched of EV only'!G$3:G5)+SUM('4BPSO of EV, PV, ESS only'!G6:G22)</f>
        <v>0</v>
      </c>
      <c r="H71" s="13">
        <f>SUM('2 OrigSched of EV only'!H$3:H5)+SUM('4BPSO of EV, PV, ESS only'!H6:H22)</f>
        <v>0</v>
      </c>
      <c r="I71" s="13">
        <f>SUM('2 OrigSched of EV only'!I$3:I5)+SUM('4BPSO of EV, PV, ESS only'!I6:I22)</f>
        <v>0</v>
      </c>
      <c r="J71" s="13">
        <f>SUM('2 OrigSched of EV only'!J$3:J5)+SUM('4BPSO of EV, PV, ESS only'!J6:J22)</f>
        <v>0</v>
      </c>
      <c r="K71" s="13">
        <f>SUM('2 OrigSched of EV only'!K$3:K5)+SUM('4BPSO of EV, PV, ESS only'!K6:K22)</f>
        <v>0</v>
      </c>
      <c r="L71" s="13">
        <f>SUM('2 OrigSched of EV only'!L$3:L5)+SUM('4BPSO of EV, PV, ESS only'!L6:L22)</f>
        <v>0</v>
      </c>
      <c r="M71" s="13">
        <f>SUM('2 OrigSched of EV only'!M$3:M5)+SUM('4BPSO of EV, PV, ESS only'!M6:M22)</f>
        <v>0</v>
      </c>
      <c r="N71" s="13">
        <f>SUM('2 OrigSched of EV only'!N$3:N5)+SUM('4BPSO of EV, PV, ESS only'!N6:N22)</f>
        <v>0</v>
      </c>
      <c r="O71" s="13">
        <f>SUM('2 OrigSched of EV only'!O$3:O5)+SUM('4BPSO of EV, PV, ESS only'!O6:O22)</f>
        <v>0</v>
      </c>
      <c r="P71" s="13">
        <f>SUM('2 OrigSched of EV only'!P$3:P5)+SUM('4BPSO of EV, PV, ESS only'!P6:P22)</f>
        <v>4015323.395</v>
      </c>
      <c r="Q71" s="13">
        <f>SUM('2 OrigSched of EV only'!Q$3:Q5)+SUM('4BPSO of EV, PV, ESS only'!Q6:Q22)</f>
        <v>2254073.435</v>
      </c>
      <c r="R71" s="13">
        <f>SUM('2 OrigSched of EV only'!R$3:R5)+SUM('4BPSO of EV, PV, ESS only'!R6:R22)</f>
        <v>1595969.485</v>
      </c>
      <c r="S71" s="13">
        <f>SUM('2 OrigSched of EV only'!S$3:S5)+SUM('4BPSO of EV, PV, ESS only'!S6:S22)</f>
        <v>1333006.604</v>
      </c>
      <c r="T71" s="13">
        <f>SUM('2 OrigSched of EV only'!T$3:T5)+SUM('4BPSO of EV, PV, ESS only'!T6:T22)</f>
        <v>1374143.978</v>
      </c>
      <c r="U71" s="13">
        <f>SUM('2 OrigSched of EV only'!U$3:U5)+SUM('4BPSO of EV, PV, ESS only'!U6:U22)</f>
        <v>1482844.36</v>
      </c>
      <c r="V71" s="13">
        <f>SUM('2 OrigSched of EV only'!V$3:V5)+SUM('4BPSO of EV, PV, ESS only'!V6:V22)</f>
        <v>1152953.216</v>
      </c>
      <c r="W71" s="13">
        <f>SUM('2 OrigSched of EV only'!W$3:W5)+SUM('4BPSO of EV, PV, ESS only'!W6:W22)</f>
        <v>1239546.325</v>
      </c>
      <c r="X71" s="13">
        <f>SUM('2 OrigSched of EV only'!X$3:X5)+SUM('4BPSO of EV, PV, ESS only'!X6:X22)</f>
        <v>1357174.862</v>
      </c>
      <c r="Y71" s="13">
        <f>SUM('2 OrigSched of EV only'!Y$3:Y5)+SUM('4BPSO of EV, PV, ESS only'!Y6:Y22)</f>
        <v>1596842.599</v>
      </c>
      <c r="Z71" s="11">
        <f>SUM('2 OrigSched of EV only'!Z$3:Z5)+SUM('4BPSO of EV, PV, ESS only'!Z6:Z22)</f>
        <v>107449.2102</v>
      </c>
      <c r="AA71" s="11"/>
      <c r="AB71" s="11"/>
      <c r="AC71" s="11">
        <f t="shared" si="10"/>
        <v>7.674943582</v>
      </c>
      <c r="AD71" s="13">
        <f t="shared" si="11"/>
        <v>4.46972903</v>
      </c>
      <c r="AE71" s="13">
        <f t="shared" si="12"/>
        <v>4015323.395</v>
      </c>
      <c r="AF71" s="13">
        <f t="shared" si="13"/>
        <v>4.015323395</v>
      </c>
    </row>
    <row r="72" ht="15.75" customHeight="1">
      <c r="A72" s="15">
        <v>90.0</v>
      </c>
      <c r="B72" s="13">
        <f>SUM('2 OrigSched of EV only'!B$3:B4)+SUM('4BPSO of EV, PV, ESS only'!B5:B22)</f>
        <v>2168553.036</v>
      </c>
      <c r="C72" s="13">
        <f>SUM('2 OrigSched of EV only'!C$3:C4)+SUM('4BPSO of EV, PV, ESS only'!C5:C22)</f>
        <v>2221773.877</v>
      </c>
      <c r="D72" s="13">
        <f>SUM('2 OrigSched of EV only'!D$3:D4)+SUM('4BPSO of EV, PV, ESS only'!D5:D22)</f>
        <v>0</v>
      </c>
      <c r="E72" s="13">
        <f>SUM('2 OrigSched of EV only'!E$3:E4)+SUM('4BPSO of EV, PV, ESS only'!E5:E22)</f>
        <v>0</v>
      </c>
      <c r="F72" s="13">
        <f>SUM('2 OrigSched of EV only'!F$3:F4)+SUM('4BPSO of EV, PV, ESS only'!F5:F22)</f>
        <v>0</v>
      </c>
      <c r="G72" s="13">
        <f>SUM('2 OrigSched of EV only'!G$3:G4)+SUM('4BPSO of EV, PV, ESS only'!G5:G22)</f>
        <v>0</v>
      </c>
      <c r="H72" s="13">
        <f>SUM('2 OrigSched of EV only'!H$3:H4)+SUM('4BPSO of EV, PV, ESS only'!H5:H22)</f>
        <v>0</v>
      </c>
      <c r="I72" s="13">
        <f>SUM('2 OrigSched of EV only'!I$3:I4)+SUM('4BPSO of EV, PV, ESS only'!I5:I22)</f>
        <v>0</v>
      </c>
      <c r="J72" s="13">
        <f>SUM('2 OrigSched of EV only'!J$3:J4)+SUM('4BPSO of EV, PV, ESS only'!J5:J22)</f>
        <v>0</v>
      </c>
      <c r="K72" s="13">
        <f>SUM('2 OrigSched of EV only'!K$3:K4)+SUM('4BPSO of EV, PV, ESS only'!K5:K22)</f>
        <v>0</v>
      </c>
      <c r="L72" s="13">
        <f>SUM('2 OrigSched of EV only'!L$3:L4)+SUM('4BPSO of EV, PV, ESS only'!L5:L22)</f>
        <v>0</v>
      </c>
      <c r="M72" s="13">
        <f>SUM('2 OrigSched of EV only'!M$3:M4)+SUM('4BPSO of EV, PV, ESS only'!M5:M22)</f>
        <v>0</v>
      </c>
      <c r="N72" s="13">
        <f>SUM('2 OrigSched of EV only'!N$3:N4)+SUM('4BPSO of EV, PV, ESS only'!N5:N22)</f>
        <v>0</v>
      </c>
      <c r="O72" s="13">
        <f>SUM('2 OrigSched of EV only'!O$3:O4)+SUM('4BPSO of EV, PV, ESS only'!O5:O22)</f>
        <v>0</v>
      </c>
      <c r="P72" s="13">
        <f>SUM('2 OrigSched of EV only'!P$3:P4)+SUM('4BPSO of EV, PV, ESS only'!P5:P22)</f>
        <v>3295993.134</v>
      </c>
      <c r="Q72" s="13">
        <f>SUM('2 OrigSched of EV only'!Q$3:Q4)+SUM('4BPSO of EV, PV, ESS only'!Q5:Q22)</f>
        <v>2105671.364</v>
      </c>
      <c r="R72" s="13">
        <f>SUM('2 OrigSched of EV only'!R$3:R4)+SUM('4BPSO of EV, PV, ESS only'!R5:R22)</f>
        <v>1648102.275</v>
      </c>
      <c r="S72" s="13">
        <f>SUM('2 OrigSched of EV only'!S$3:S4)+SUM('4BPSO of EV, PV, ESS only'!S5:S22)</f>
        <v>1414382.443</v>
      </c>
      <c r="T72" s="13">
        <f>SUM('2 OrigSched of EV only'!T$3:T4)+SUM('4BPSO of EV, PV, ESS only'!T5:T22)</f>
        <v>1457864.456</v>
      </c>
      <c r="U72" s="13">
        <f>SUM('2 OrigSched of EV only'!U$3:U4)+SUM('4BPSO of EV, PV, ESS only'!U5:U22)</f>
        <v>1574997.108</v>
      </c>
      <c r="V72" s="13">
        <f>SUM('2 OrigSched of EV only'!V$3:V4)+SUM('4BPSO of EV, PV, ESS only'!V5:V22)</f>
        <v>1222515.875</v>
      </c>
      <c r="W72" s="13">
        <f>SUM('2 OrigSched of EV only'!W$3:W4)+SUM('4BPSO of EV, PV, ESS only'!W5:W22)</f>
        <v>1314224.513</v>
      </c>
      <c r="X72" s="13">
        <f>SUM('2 OrigSched of EV only'!X$3:X4)+SUM('4BPSO of EV, PV, ESS only'!X5:X22)</f>
        <v>1438195.013</v>
      </c>
      <c r="Y72" s="13">
        <f>SUM('2 OrigSched of EV only'!Y$3:Y4)+SUM('4BPSO of EV, PV, ESS only'!Y5:Y22)</f>
        <v>1687799.039</v>
      </c>
      <c r="Z72" s="11">
        <f>SUM('2 OrigSched of EV only'!Z$3:Z4)+SUM('4BPSO of EV, PV, ESS only'!Z5:Z22)</f>
        <v>104208.3395</v>
      </c>
      <c r="AA72" s="11"/>
      <c r="AB72" s="11"/>
      <c r="AC72" s="11">
        <f t="shared" si="10"/>
        <v>7.443452821</v>
      </c>
      <c r="AD72" s="13">
        <f t="shared" si="11"/>
        <v>3.670699325</v>
      </c>
      <c r="AE72" s="13">
        <f t="shared" si="12"/>
        <v>3295993.134</v>
      </c>
      <c r="AF72" s="13">
        <f t="shared" si="13"/>
        <v>3.295993134</v>
      </c>
    </row>
    <row r="73" ht="15.75" customHeight="1">
      <c r="A73" s="15">
        <v>95.0</v>
      </c>
      <c r="B73" s="13">
        <f>SUM('2 OrigSched of EV only'!B$3)+SUM('4BPSO of EV, PV, ESS only'!B4:B22)</f>
        <v>2290675.658</v>
      </c>
      <c r="C73" s="13">
        <f>SUM('2 OrigSched of EV only'!C$3)+SUM('4BPSO of EV, PV, ESS only'!C4:C22)</f>
        <v>2348609.671</v>
      </c>
      <c r="D73" s="13">
        <f>SUM('2 OrigSched of EV only'!D$3)+SUM('4BPSO of EV, PV, ESS only'!D4:D22)</f>
        <v>0</v>
      </c>
      <c r="E73" s="13">
        <f>SUM('2 OrigSched of EV only'!E$3)+SUM('4BPSO of EV, PV, ESS only'!E4:E22)</f>
        <v>0</v>
      </c>
      <c r="F73" s="13">
        <f>SUM('2 OrigSched of EV only'!F$3)+SUM('4BPSO of EV, PV, ESS only'!F4:F22)</f>
        <v>0</v>
      </c>
      <c r="G73" s="13">
        <f>SUM('2 OrigSched of EV only'!G$3)+SUM('4BPSO of EV, PV, ESS only'!G4:G22)</f>
        <v>0</v>
      </c>
      <c r="H73" s="13">
        <f>SUM('2 OrigSched of EV only'!H$3)+SUM('4BPSO of EV, PV, ESS only'!H4:H22)</f>
        <v>0</v>
      </c>
      <c r="I73" s="13">
        <f>SUM('2 OrigSched of EV only'!I$3)+SUM('4BPSO of EV, PV, ESS only'!I4:I22)</f>
        <v>0</v>
      </c>
      <c r="J73" s="13">
        <f>SUM('2 OrigSched of EV only'!J$3)+SUM('4BPSO of EV, PV, ESS only'!J4:J22)</f>
        <v>0</v>
      </c>
      <c r="K73" s="13">
        <f>SUM('2 OrigSched of EV only'!K$3)+SUM('4BPSO of EV, PV, ESS only'!K4:K22)</f>
        <v>0</v>
      </c>
      <c r="L73" s="13">
        <f>SUM('2 OrigSched of EV only'!L$3)+SUM('4BPSO of EV, PV, ESS only'!L4:L22)</f>
        <v>0</v>
      </c>
      <c r="M73" s="13">
        <f>SUM('2 OrigSched of EV only'!M$3)+SUM('4BPSO of EV, PV, ESS only'!M4:M22)</f>
        <v>0</v>
      </c>
      <c r="N73" s="13">
        <f>SUM('2 OrigSched of EV only'!N$3)+SUM('4BPSO of EV, PV, ESS only'!N4:N22)</f>
        <v>0</v>
      </c>
      <c r="O73" s="13">
        <f>SUM('2 OrigSched of EV only'!O$3)+SUM('4BPSO of EV, PV, ESS only'!O4:O22)</f>
        <v>0</v>
      </c>
      <c r="P73" s="13">
        <f>SUM('2 OrigSched of EV only'!P$3)+SUM('4BPSO of EV, PV, ESS only'!P4:P22)</f>
        <v>2571157.572</v>
      </c>
      <c r="Q73" s="13">
        <f>SUM('2 OrigSched of EV only'!Q$3)+SUM('4BPSO of EV, PV, ESS only'!Q4:Q22)</f>
        <v>1971595.237</v>
      </c>
      <c r="R73" s="13">
        <f>SUM('2 OrigSched of EV only'!R$3)+SUM('4BPSO of EV, PV, ESS only'!R4:R22)</f>
        <v>1698094.718</v>
      </c>
      <c r="S73" s="13">
        <f>SUM('2 OrigSched of EV only'!S$3)+SUM('4BPSO of EV, PV, ESS only'!S4:S22)</f>
        <v>1498171.199</v>
      </c>
      <c r="T73" s="13">
        <f>SUM('2 OrigSched of EV only'!T$3)+SUM('4BPSO of EV, PV, ESS only'!T4:T22)</f>
        <v>1537246.045</v>
      </c>
      <c r="U73" s="13">
        <f>SUM('2 OrigSched of EV only'!U$3)+SUM('4BPSO of EV, PV, ESS only'!U4:U22)</f>
        <v>1661699.774</v>
      </c>
      <c r="V73" s="13">
        <f>SUM('2 OrigSched of EV only'!V$3)+SUM('4BPSO of EV, PV, ESS only'!V4:V22)</f>
        <v>1288066.683</v>
      </c>
      <c r="W73" s="13">
        <f>SUM('2 OrigSched of EV only'!W$3)+SUM('4BPSO of EV, PV, ESS only'!W4:W22)</f>
        <v>1385114.478</v>
      </c>
      <c r="X73" s="13">
        <f>SUM('2 OrigSched of EV only'!X$3)+SUM('4BPSO of EV, PV, ESS only'!X4:X22)</f>
        <v>1516153.318</v>
      </c>
      <c r="Y73" s="13">
        <f>SUM('2 OrigSched of EV only'!Y$3)+SUM('4BPSO of EV, PV, ESS only'!Y4:Y22)</f>
        <v>1776761.08</v>
      </c>
      <c r="Z73" s="11">
        <f>SUM('2 OrigSched of EV only'!Z$3)+SUM('4BPSO of EV, PV, ESS only'!Z4:Z22)</f>
        <v>101005.4071</v>
      </c>
      <c r="AA73" s="11"/>
      <c r="AB73" s="11"/>
      <c r="AC73" s="11">
        <f t="shared" si="10"/>
        <v>7.214671933</v>
      </c>
      <c r="AD73" s="13">
        <f t="shared" si="11"/>
        <v>2.864354652</v>
      </c>
      <c r="AE73" s="13">
        <f t="shared" si="12"/>
        <v>2571157.572</v>
      </c>
      <c r="AF73" s="13">
        <f t="shared" si="13"/>
        <v>2.571157572</v>
      </c>
    </row>
    <row r="74" ht="15.75" customHeight="1">
      <c r="A74" s="15">
        <v>100.0</v>
      </c>
      <c r="B74" s="13">
        <f>SUM('4BPSO of EV, PV, ESS only'!B3:B22)</f>
        <v>2405062.765</v>
      </c>
      <c r="C74" s="13">
        <f>SUM('4BPSO of EV, PV, ESS only'!C3:C22)</f>
        <v>2468580.206</v>
      </c>
      <c r="D74" s="13">
        <f>SUM('4BPSO of EV, PV, ESS only'!D3:D22)</f>
        <v>0</v>
      </c>
      <c r="E74" s="13">
        <f>SUM('4BPSO of EV, PV, ESS only'!E3:E22)</f>
        <v>0</v>
      </c>
      <c r="F74" s="13">
        <f>SUM('4BPSO of EV, PV, ESS only'!F3:F22)</f>
        <v>0</v>
      </c>
      <c r="G74" s="13">
        <f>SUM('4BPSO of EV, PV, ESS only'!G3:G22)</f>
        <v>0</v>
      </c>
      <c r="H74" s="13">
        <f>SUM('4BPSO of EV, PV, ESS only'!H3:H22)</f>
        <v>0</v>
      </c>
      <c r="I74" s="13">
        <f>SUM('4BPSO of EV, PV, ESS only'!I3:I22)</f>
        <v>0</v>
      </c>
      <c r="J74" s="13">
        <f>SUM('4BPSO of EV, PV, ESS only'!J3:J22)</f>
        <v>0</v>
      </c>
      <c r="K74" s="13">
        <f>SUM('4BPSO of EV, PV, ESS only'!K3:K22)</f>
        <v>0</v>
      </c>
      <c r="L74" s="13">
        <f>SUM('4BPSO of EV, PV, ESS only'!L3:L22)</f>
        <v>0</v>
      </c>
      <c r="M74" s="13">
        <f>SUM('4BPSO of EV, PV, ESS only'!M3:M22)</f>
        <v>0</v>
      </c>
      <c r="N74" s="13">
        <f>SUM('4BPSO of EV, PV, ESS only'!N3:N22)</f>
        <v>0</v>
      </c>
      <c r="O74" s="13">
        <f>SUM('4BPSO of EV, PV, ESS only'!O3:O22)</f>
        <v>0</v>
      </c>
      <c r="P74" s="13">
        <f>SUM('4BPSO of EV, PV, ESS only'!P3:P22)</f>
        <v>1854655.656</v>
      </c>
      <c r="Q74" s="13">
        <f>SUM('4BPSO of EV, PV, ESS only'!Q3:Q22)</f>
        <v>1815971.251</v>
      </c>
      <c r="R74" s="13">
        <f>SUM('4BPSO of EV, PV, ESS only'!R3:R22)</f>
        <v>1748295.901</v>
      </c>
      <c r="S74" s="13">
        <f>SUM('4BPSO of EV, PV, ESS only'!S3:S22)</f>
        <v>1583333.998</v>
      </c>
      <c r="T74" s="13">
        <f>SUM('4BPSO of EV, PV, ESS only'!T3:T22)</f>
        <v>1626759.457</v>
      </c>
      <c r="U74" s="13">
        <f>SUM('4BPSO of EV, PV, ESS only'!U3:U22)</f>
        <v>1751501.855</v>
      </c>
      <c r="V74" s="13">
        <f>SUM('4BPSO of EV, PV, ESS only'!V3:V22)</f>
        <v>1357982.668</v>
      </c>
      <c r="W74" s="13">
        <f>SUM('4BPSO of EV, PV, ESS only'!W3:W22)</f>
        <v>1456931.503</v>
      </c>
      <c r="X74" s="13">
        <f>SUM('4BPSO of EV, PV, ESS only'!X3:X22)</f>
        <v>1595306.049</v>
      </c>
      <c r="Y74" s="13">
        <f>SUM('4BPSO of EV, PV, ESS only'!Y3:Y22)</f>
        <v>1865706.045</v>
      </c>
      <c r="Z74" s="11">
        <f>SUM('4BPSO of EV, PV, ESS only'!Z3:Z22)</f>
        <v>97728.17674</v>
      </c>
      <c r="AA74" s="11"/>
      <c r="AB74" s="11"/>
      <c r="AC74" s="11">
        <f t="shared" si="10"/>
        <v>6.980584053</v>
      </c>
      <c r="AD74" s="13">
        <f t="shared" si="11"/>
        <v>2.751773551</v>
      </c>
      <c r="AE74" s="13">
        <f t="shared" si="12"/>
        <v>2468580.206</v>
      </c>
      <c r="AF74" s="13">
        <f t="shared" si="13"/>
        <v>2.468580206</v>
      </c>
    </row>
    <row r="75" ht="15.75" customHeight="1">
      <c r="Z75" s="11"/>
      <c r="AA75" s="11"/>
      <c r="AB75" s="11"/>
      <c r="AC75" s="11"/>
    </row>
    <row r="76" ht="15.75" customHeight="1">
      <c r="A76" s="12" t="s">
        <v>2072</v>
      </c>
    </row>
    <row r="77" ht="15.75" customHeight="1">
      <c r="B77" s="13">
        <v>1.0</v>
      </c>
      <c r="C77" s="13">
        <v>2.0</v>
      </c>
      <c r="D77" s="13">
        <v>3.0</v>
      </c>
      <c r="E77" s="13">
        <v>4.0</v>
      </c>
      <c r="F77" s="13">
        <v>5.0</v>
      </c>
      <c r="G77" s="13">
        <v>6.0</v>
      </c>
      <c r="H77" s="13">
        <v>7.0</v>
      </c>
      <c r="I77" s="13">
        <v>8.0</v>
      </c>
      <c r="J77" s="13">
        <v>9.0</v>
      </c>
      <c r="K77" s="13">
        <v>10.0</v>
      </c>
      <c r="L77" s="13">
        <v>11.0</v>
      </c>
      <c r="M77" s="13">
        <v>12.0</v>
      </c>
      <c r="N77" s="13">
        <v>13.0</v>
      </c>
      <c r="O77" s="13">
        <v>14.0</v>
      </c>
      <c r="P77" s="13">
        <v>15.0</v>
      </c>
      <c r="Q77" s="13">
        <v>16.0</v>
      </c>
      <c r="R77" s="13">
        <v>17.0</v>
      </c>
      <c r="S77" s="13">
        <v>18.0</v>
      </c>
      <c r="T77" s="13">
        <v>19.0</v>
      </c>
      <c r="U77" s="13">
        <v>20.0</v>
      </c>
      <c r="V77" s="13">
        <v>21.0</v>
      </c>
      <c r="W77" s="13">
        <v>22.0</v>
      </c>
      <c r="X77" s="13">
        <v>23.0</v>
      </c>
      <c r="Y77" s="13">
        <v>24.0</v>
      </c>
      <c r="Z77" s="11" t="s">
        <v>7</v>
      </c>
      <c r="AA77" s="11"/>
      <c r="AB77" s="11"/>
      <c r="AC77" s="11" t="s">
        <v>2073</v>
      </c>
      <c r="AD77" s="11" t="s">
        <v>13</v>
      </c>
      <c r="AE77" s="11" t="s">
        <v>2066</v>
      </c>
      <c r="AF77" s="11" t="s">
        <v>2067</v>
      </c>
    </row>
    <row r="78" ht="15.75" customHeight="1">
      <c r="A78" s="15">
        <v>0.0</v>
      </c>
      <c r="B78" s="13">
        <f>SUM('3 OrigSchedwithEVPVESS'!B3:B22)-SUM('2 OrigSched of EV only'!B3:B22)</f>
        <v>3779854.79</v>
      </c>
      <c r="C78" s="13">
        <f>SUM('3 OrigSchedwithEVPVESS'!C3:C22)-SUM('2 OrigSched of EV only'!C3:C22)</f>
        <v>3300549.64</v>
      </c>
      <c r="D78" s="13">
        <f>SUM('3 OrigSchedwithEVPVESS'!D3:D22)-SUM('2 OrigSched of EV only'!D3:D22)</f>
        <v>3979161.09</v>
      </c>
      <c r="E78" s="13">
        <f>SUM('3 OrigSchedwithEVPVESS'!E3:E22)-SUM('2 OrigSched of EV only'!E3:E22)</f>
        <v>3956663.006</v>
      </c>
      <c r="F78" s="13">
        <f>SUM('3 OrigSchedwithEVPVESS'!F3:F22)-SUM('2 OrigSched of EV only'!F3:F22)</f>
        <v>4290092.892</v>
      </c>
      <c r="G78" s="13">
        <f>SUM('3 OrigSchedwithEVPVESS'!G3:G22)-SUM('2 OrigSched of EV only'!G3:G22)</f>
        <v>4555721.528</v>
      </c>
      <c r="H78" s="13">
        <f>SUM('3 OrigSchedwithEVPVESS'!H3:H22)-SUM('2 OrigSched of EV only'!H3:H22)</f>
        <v>2016323.05</v>
      </c>
      <c r="I78" s="13">
        <f>SUM('3 OrigSchedwithEVPVESS'!I3:I22)-SUM('2 OrigSched of EV only'!I3:I22)</f>
        <v>1885443.222</v>
      </c>
      <c r="J78" s="13">
        <f>SUM('3 OrigSchedwithEVPVESS'!J3:J22)-SUM('2 OrigSched of EV only'!J3:J22)</f>
        <v>1542602.612</v>
      </c>
      <c r="K78" s="13">
        <f>SUM('3 OrigSchedwithEVPVESS'!K3:K22)-SUM('2 OrigSched of EV only'!K3:K22)</f>
        <v>1582678.362</v>
      </c>
      <c r="L78" s="13">
        <f>SUM('3 OrigSchedwithEVPVESS'!L3:L22)-SUM('2 OrigSched of EV only'!L3:L22)</f>
        <v>1592055.24</v>
      </c>
      <c r="M78" s="13">
        <f>SUM('3 OrigSchedwithEVPVESS'!M3:M22)-SUM('2 OrigSched of EV only'!M3:M22)</f>
        <v>3384074.446</v>
      </c>
      <c r="N78" s="13">
        <f>SUM('3 OrigSchedwithEVPVESS'!N3:N22)-SUM('2 OrigSched of EV only'!N3:N22)</f>
        <v>3851978.594</v>
      </c>
      <c r="O78" s="13">
        <f>SUM('3 OrigSchedwithEVPVESS'!O3:O22)-SUM('2 OrigSched of EV only'!O3:O22)</f>
        <v>4909624.096</v>
      </c>
      <c r="P78" s="13">
        <f>SUM('3 OrigSchedwithEVPVESS'!P3:P22)-SUM('2 OrigSched of EV only'!P3:P22)</f>
        <v>5137092.394</v>
      </c>
      <c r="Q78" s="13">
        <f>SUM('3 OrigSchedwithEVPVESS'!Q3:Q22)-SUM('2 OrigSched of EV only'!Q3:Q22)</f>
        <v>4964279.182</v>
      </c>
      <c r="R78" s="13">
        <f>SUM('3 OrigSchedwithEVPVESS'!R3:R22)-SUM('2 OrigSched of EV only'!R3:R22)</f>
        <v>5351357.866</v>
      </c>
      <c r="S78" s="13">
        <f>SUM('3 OrigSchedwithEVPVESS'!S3:S22)-SUM('2 OrigSched of EV only'!S3:S22)</f>
        <v>5572152.042</v>
      </c>
      <c r="T78" s="13">
        <f>SUM('3 OrigSchedwithEVPVESS'!T3:T22)-SUM('2 OrigSched of EV only'!T3:T22)</f>
        <v>5906809.152</v>
      </c>
      <c r="U78" s="13">
        <f>SUM('3 OrigSchedwithEVPVESS'!U3:U22)-SUM('2 OrigSched of EV only'!U3:U22)</f>
        <v>5777798.132</v>
      </c>
      <c r="V78" s="13">
        <f>SUM('3 OrigSchedwithEVPVESS'!V3:V22)-SUM('2 OrigSched of EV only'!V3:V22)</f>
        <v>6930201.476</v>
      </c>
      <c r="W78" s="13">
        <f>SUM('3 OrigSchedwithEVPVESS'!W3:W22)-SUM('2 OrigSched of EV only'!W3:W22)</f>
        <v>6290029.272</v>
      </c>
      <c r="X78" s="13">
        <f>SUM('3 OrigSchedwithEVPVESS'!X3:X22)-SUM('2 OrigSched of EV only'!X3:X22)</f>
        <v>5702483.89</v>
      </c>
      <c r="Y78" s="13">
        <f>SUM('3 OrigSchedwithEVPVESS'!Y3:Y22)-SUM('2 OrigSched of EV only'!Y3:Y22)</f>
        <v>5250077.352</v>
      </c>
      <c r="Z78" s="11">
        <f>SUM('3 OrigSchedwithEVPVESS'!Z3:Z22)-SUM('2 OrigSched of EV only'!Z3:Z22)</f>
        <v>533843.5782</v>
      </c>
      <c r="AA78" s="11"/>
      <c r="AB78" s="11"/>
      <c r="AC78" s="11">
        <f t="shared" ref="AC78:AC98" si="14">Z78/14000</f>
        <v>38.13168416</v>
      </c>
      <c r="AD78" s="13">
        <f t="shared" ref="AD78:AD98" si="15">MAX(B78:Y78)/AVERAGE(B78:Y78)</f>
        <v>1.638521374</v>
      </c>
      <c r="AE78" s="13">
        <f t="shared" ref="AE78:AE98" si="16">MAX(B78:Y78)</f>
        <v>6930201.476</v>
      </c>
      <c r="AF78" s="13">
        <f t="shared" ref="AF78:AF98" si="17">AE78/1000000</f>
        <v>6.930201476</v>
      </c>
    </row>
    <row r="79" ht="15.75" customHeight="1">
      <c r="A79" s="15">
        <v>5.0</v>
      </c>
      <c r="B79" s="13">
        <f>SUM('3 OrigSchedwithEVPVESS'!B$3:B21)-SUM('2 OrigSched of EV only'!B$3:B21)+SUM('4 BPSOSched with EV, PV, ESS'!B68)-SUM('4BPSO of EV, PV, ESS only'!B22)</f>
        <v>3695502.75</v>
      </c>
      <c r="C79" s="13">
        <f>SUM('3 OrigSchedwithEVPVESS'!C$3:C21)-SUM('2 OrigSched of EV only'!C$3:C21)+SUM('4 BPSOSched with EV, PV, ESS'!C68)-SUM('4BPSO of EV, PV, ESS only'!C22)</f>
        <v>3249348.434</v>
      </c>
      <c r="D79" s="13">
        <f>SUM('3 OrigSchedwithEVPVESS'!D$3:D21)-SUM('2 OrigSched of EV only'!D$3:D21)+SUM('4 BPSOSched with EV, PV, ESS'!D68)-SUM('4BPSO of EV, PV, ESS only'!D22)</f>
        <v>3970600.19</v>
      </c>
      <c r="E79" s="13">
        <f>SUM('3 OrigSchedwithEVPVESS'!E$3:E21)-SUM('2 OrigSched of EV only'!E$3:E21)+SUM('4 BPSOSched with EV, PV, ESS'!E68)-SUM('4BPSO of EV, PV, ESS only'!E22)</f>
        <v>3963521.658</v>
      </c>
      <c r="F79" s="13">
        <f>SUM('3 OrigSchedwithEVPVESS'!F$3:F21)-SUM('2 OrigSched of EV only'!F$3:F21)+SUM('4 BPSOSched with EV, PV, ESS'!F68)-SUM('4BPSO of EV, PV, ESS only'!F22)</f>
        <v>4284775.959</v>
      </c>
      <c r="G79" s="13">
        <f>SUM('3 OrigSchedwithEVPVESS'!G$3:G21)-SUM('2 OrigSched of EV only'!G$3:G21)+SUM('4 BPSOSched with EV, PV, ESS'!G68)-SUM('4BPSO of EV, PV, ESS only'!G22)</f>
        <v>4558658.854</v>
      </c>
      <c r="H79" s="13">
        <f>SUM('3 OrigSchedwithEVPVESS'!H$3:H21)-SUM('2 OrigSched of EV only'!H$3:H21)+SUM('4 BPSOSched with EV, PV, ESS'!H68)-SUM('4BPSO of EV, PV, ESS only'!H22)</f>
        <v>2008633.085</v>
      </c>
      <c r="I79" s="13">
        <f>SUM('3 OrigSchedwithEVPVESS'!I$3:I21)-SUM('2 OrigSched of EV only'!I$3:I21)+SUM('4 BPSOSched with EV, PV, ESS'!I68)-SUM('4BPSO of EV, PV, ESS only'!I22)</f>
        <v>1874009.62</v>
      </c>
      <c r="J79" s="13">
        <f>SUM('3 OrigSchedwithEVPVESS'!J$3:J21)-SUM('2 OrigSched of EV only'!J$3:J21)+SUM('4 BPSOSched with EV, PV, ESS'!J68)-SUM('4BPSO of EV, PV, ESS only'!J22)</f>
        <v>1555804.366</v>
      </c>
      <c r="K79" s="13">
        <f>SUM('3 OrigSchedwithEVPVESS'!K$3:K21)-SUM('2 OrigSched of EV only'!K$3:K21)+SUM('4 BPSOSched with EV, PV, ESS'!K68)-SUM('4BPSO of EV, PV, ESS only'!K22)</f>
        <v>1584515.965</v>
      </c>
      <c r="L79" s="13">
        <f>SUM('3 OrigSchedwithEVPVESS'!L$3:L21)-SUM('2 OrigSched of EV only'!L$3:L21)+SUM('4 BPSOSched with EV, PV, ESS'!L68)-SUM('4BPSO of EV, PV, ESS only'!L22)</f>
        <v>1593473.964</v>
      </c>
      <c r="M79" s="13">
        <f>SUM('3 OrigSchedwithEVPVESS'!M$3:M21)-SUM('2 OrigSched of EV only'!M$3:M21)+SUM('4 BPSOSched with EV, PV, ESS'!M68)-SUM('4BPSO of EV, PV, ESS only'!M22)</f>
        <v>3394796.138</v>
      </c>
      <c r="N79" s="13">
        <f>SUM('3 OrigSchedwithEVPVESS'!N$3:N21)-SUM('2 OrigSched of EV only'!N$3:N21)+SUM('4 BPSOSched with EV, PV, ESS'!N68)-SUM('4BPSO of EV, PV, ESS only'!N22)</f>
        <v>3857927.652</v>
      </c>
      <c r="O79" s="13">
        <f>SUM('3 OrigSchedwithEVPVESS'!O$3:O21)-SUM('2 OrigSched of EV only'!O$3:O21)+SUM('4 BPSOSched with EV, PV, ESS'!O68)-SUM('4BPSO of EV, PV, ESS only'!O22)</f>
        <v>4885523.684</v>
      </c>
      <c r="P79" s="13">
        <f>SUM('3 OrigSchedwithEVPVESS'!P$3:P21)-SUM('2 OrigSched of EV only'!P$3:P21)+SUM('4 BPSOSched with EV, PV, ESS'!P68)-SUM('4BPSO of EV, PV, ESS only'!P22)</f>
        <v>5129972.645</v>
      </c>
      <c r="Q79" s="13">
        <f>SUM('3 OrigSchedwithEVPVESS'!Q$3:Q21)-SUM('2 OrigSched of EV only'!Q$3:Q21)+SUM('4 BPSOSched with EV, PV, ESS'!Q68)-SUM('4BPSO of EV, PV, ESS only'!Q22)</f>
        <v>4970225.358</v>
      </c>
      <c r="R79" s="13">
        <f>SUM('3 OrigSchedwithEVPVESS'!R$3:R21)-SUM('2 OrigSched of EV only'!R$3:R21)+SUM('4 BPSOSched with EV, PV, ESS'!R68)-SUM('4BPSO of EV, PV, ESS only'!R22)</f>
        <v>5341917.726</v>
      </c>
      <c r="S79" s="13">
        <f>SUM('3 OrigSchedwithEVPVESS'!S$3:S21)-SUM('2 OrigSched of EV only'!S$3:S21)+SUM('4 BPSOSched with EV, PV, ESS'!S68)-SUM('4BPSO of EV, PV, ESS only'!S22)</f>
        <v>5592714.342</v>
      </c>
      <c r="T79" s="13">
        <f>SUM('3 OrigSchedwithEVPVESS'!T$3:T21)-SUM('2 OrigSched of EV only'!T$3:T21)+SUM('4 BPSOSched with EV, PV, ESS'!T68)-SUM('4BPSO of EV, PV, ESS only'!T22)</f>
        <v>5923675.366</v>
      </c>
      <c r="U79" s="13">
        <f>SUM('3 OrigSchedwithEVPVESS'!U$3:U21)-SUM('2 OrigSched of EV only'!U$3:U21)+SUM('4 BPSOSched with EV, PV, ESS'!U68)-SUM('4BPSO of EV, PV, ESS only'!U22)</f>
        <v>5799589.521</v>
      </c>
      <c r="V79" s="13">
        <f>SUM('3 OrigSchedwithEVPVESS'!V$3:V21)-SUM('2 OrigSched of EV only'!V$3:V21)+SUM('4 BPSOSched with EV, PV, ESS'!V68)-SUM('4BPSO of EV, PV, ESS only'!V22)</f>
        <v>6924854.646</v>
      </c>
      <c r="W79" s="13">
        <f>SUM('3 OrigSchedwithEVPVESS'!W$3:W21)-SUM('2 OrigSched of EV only'!W$3:W21)+SUM('4 BPSOSched with EV, PV, ESS'!W68)-SUM('4BPSO of EV, PV, ESS only'!W22)</f>
        <v>6315579.223</v>
      </c>
      <c r="X79" s="13">
        <f>SUM('3 OrigSchedwithEVPVESS'!X$3:X21)-SUM('2 OrigSched of EV only'!X$3:X21)+SUM('4 BPSOSched with EV, PV, ESS'!X68)-SUM('4BPSO of EV, PV, ESS only'!X22)</f>
        <v>5736558.944</v>
      </c>
      <c r="Y79" s="13">
        <f>SUM('3 OrigSchedwithEVPVESS'!Y$3:Y21)-SUM('2 OrigSched of EV only'!Y$3:Y21)+SUM('4 BPSOSched with EV, PV, ESS'!Y68)-SUM('4BPSO of EV, PV, ESS only'!Y22)</f>
        <v>5290842.408</v>
      </c>
      <c r="Z79" s="11">
        <f>SUM('3 OrigSchedwithEVPVESS'!Z$3:Z21)-SUM('2 OrigSched of EV only'!Z$3:Z21)+SUM('4 BPSOSched with EV, PV, ESS'!Z68)-SUM('4BPSO of EV, PV, ESS only'!Z22)</f>
        <v>532344.2282</v>
      </c>
      <c r="AA79" s="11"/>
      <c r="AB79" s="11"/>
      <c r="AC79" s="11">
        <f t="shared" si="14"/>
        <v>38.02458773</v>
      </c>
      <c r="AD79" s="13">
        <f t="shared" si="15"/>
        <v>1.637355296</v>
      </c>
      <c r="AE79" s="13">
        <f t="shared" si="16"/>
        <v>6924854.646</v>
      </c>
      <c r="AF79" s="13">
        <f t="shared" si="17"/>
        <v>6.924854646</v>
      </c>
    </row>
    <row r="80" ht="15.75" customHeight="1">
      <c r="A80" s="15">
        <v>10.0</v>
      </c>
      <c r="B80" s="13">
        <f>SUM('3 OrigSchedwithEVPVESS'!B$3:B20)-SUM('2 OrigSched of EV only'!B$3:B20)+SUM('4 BPSOSched with EV, PV, ESS'!B67:B68)-SUM('4BPSO of EV, PV, ESS only'!B21:B22)</f>
        <v>3622676.923</v>
      </c>
      <c r="C80" s="13">
        <f>SUM('3 OrigSchedwithEVPVESS'!C$3:C20)-SUM('2 OrigSched of EV only'!C$3:C20)+SUM('4 BPSOSched with EV, PV, ESS'!C67:C68)-SUM('4BPSO of EV, PV, ESS only'!C21:C22)</f>
        <v>3195946.407</v>
      </c>
      <c r="D80" s="13">
        <f>SUM('3 OrigSchedwithEVPVESS'!D$3:D20)-SUM('2 OrigSched of EV only'!D$3:D20)+SUM('4 BPSOSched with EV, PV, ESS'!D67:D68)-SUM('4BPSO of EV, PV, ESS only'!D21:D22)</f>
        <v>3961577.76</v>
      </c>
      <c r="E80" s="13">
        <f>SUM('3 OrigSchedwithEVPVESS'!E$3:E20)-SUM('2 OrigSched of EV only'!E$3:E20)+SUM('4 BPSOSched with EV, PV, ESS'!E67:E68)-SUM('4BPSO of EV, PV, ESS only'!E21:E22)</f>
        <v>3968281.504</v>
      </c>
      <c r="F80" s="13">
        <f>SUM('3 OrigSchedwithEVPVESS'!F$3:F20)-SUM('2 OrigSched of EV only'!F$3:F20)+SUM('4 BPSOSched with EV, PV, ESS'!F67:F68)-SUM('4BPSO of EV, PV, ESS only'!F21:F22)</f>
        <v>4266785.485</v>
      </c>
      <c r="G80" s="13">
        <f>SUM('3 OrigSchedwithEVPVESS'!G$3:G20)-SUM('2 OrigSched of EV only'!G$3:G20)+SUM('4 BPSOSched with EV, PV, ESS'!G67:G68)-SUM('4BPSO of EV, PV, ESS only'!G21:G22)</f>
        <v>4564435.022</v>
      </c>
      <c r="H80" s="13">
        <f>SUM('3 OrigSchedwithEVPVESS'!H$3:H20)-SUM('2 OrigSched of EV only'!H$3:H20)+SUM('4 BPSOSched with EV, PV, ESS'!H67:H68)-SUM('4BPSO of EV, PV, ESS only'!H21:H22)</f>
        <v>2003059.383</v>
      </c>
      <c r="I80" s="13">
        <f>SUM('3 OrigSchedwithEVPVESS'!I$3:I20)-SUM('2 OrigSched of EV only'!I$3:I20)+SUM('4 BPSOSched with EV, PV, ESS'!I67:I68)-SUM('4BPSO of EV, PV, ESS only'!I21:I22)</f>
        <v>1867975.441</v>
      </c>
      <c r="J80" s="13">
        <f>SUM('3 OrigSchedwithEVPVESS'!J$3:J20)-SUM('2 OrigSched of EV only'!J$3:J20)+SUM('4 BPSOSched with EV, PV, ESS'!J67:J68)-SUM('4BPSO of EV, PV, ESS only'!J21:J22)</f>
        <v>1559957.956</v>
      </c>
      <c r="K80" s="13">
        <f>SUM('3 OrigSchedwithEVPVESS'!K$3:K20)-SUM('2 OrigSched of EV only'!K$3:K20)+SUM('4 BPSOSched with EV, PV, ESS'!K67:K68)-SUM('4BPSO of EV, PV, ESS only'!K21:K22)</f>
        <v>1588759.816</v>
      </c>
      <c r="L80" s="13">
        <f>SUM('3 OrigSchedwithEVPVESS'!L$3:L20)-SUM('2 OrigSched of EV only'!L$3:L20)+SUM('4 BPSOSched with EV, PV, ESS'!L67:L68)-SUM('4BPSO of EV, PV, ESS only'!L21:L22)</f>
        <v>1596976.675</v>
      </c>
      <c r="M80" s="13">
        <f>SUM('3 OrigSchedwithEVPVESS'!M$3:M20)-SUM('2 OrigSched of EV only'!M$3:M20)+SUM('4 BPSOSched with EV, PV, ESS'!M67:M68)-SUM('4BPSO of EV, PV, ESS only'!M21:M22)</f>
        <v>3405340.722</v>
      </c>
      <c r="N80" s="13">
        <f>SUM('3 OrigSchedwithEVPVESS'!N$3:N20)-SUM('2 OrigSched of EV only'!N$3:N20)+SUM('4 BPSOSched with EV, PV, ESS'!N67:N68)-SUM('4BPSO of EV, PV, ESS only'!N21:N22)</f>
        <v>3867003.73</v>
      </c>
      <c r="O80" s="13">
        <f>SUM('3 OrigSchedwithEVPVESS'!O$3:O20)-SUM('2 OrigSched of EV only'!O$3:O20)+SUM('4 BPSOSched with EV, PV, ESS'!O67:O68)-SUM('4BPSO of EV, PV, ESS only'!O21:O22)</f>
        <v>4878545.661</v>
      </c>
      <c r="P80" s="13">
        <f>SUM('3 OrigSchedwithEVPVESS'!P$3:P20)-SUM('2 OrigSched of EV only'!P$3:P20)+SUM('4 BPSOSched with EV, PV, ESS'!P67:P68)-SUM('4BPSO of EV, PV, ESS only'!P21:P22)</f>
        <v>5104517.461</v>
      </c>
      <c r="Q80" s="13">
        <f>SUM('3 OrigSchedwithEVPVESS'!Q$3:Q20)-SUM('2 OrigSched of EV only'!Q$3:Q20)+SUM('4 BPSOSched with EV, PV, ESS'!Q67:Q68)-SUM('4BPSO of EV, PV, ESS only'!Q21:Q22)</f>
        <v>4970283.199</v>
      </c>
      <c r="R80" s="13">
        <f>SUM('3 OrigSchedwithEVPVESS'!R$3:R20)-SUM('2 OrigSched of EV only'!R$3:R20)+SUM('4 BPSOSched with EV, PV, ESS'!R67:R68)-SUM('4BPSO of EV, PV, ESS only'!R21:R22)</f>
        <v>5337688.628</v>
      </c>
      <c r="S80" s="13">
        <f>SUM('3 OrigSchedwithEVPVESS'!S$3:S20)-SUM('2 OrigSched of EV only'!S$3:S20)+SUM('4 BPSOSched with EV, PV, ESS'!S67:S68)-SUM('4BPSO of EV, PV, ESS only'!S21:S22)</f>
        <v>5618213.265</v>
      </c>
      <c r="T80" s="13">
        <f>SUM('3 OrigSchedwithEVPVESS'!T$3:T20)-SUM('2 OrigSched of EV only'!T$3:T20)+SUM('4 BPSOSched with EV, PV, ESS'!T67:T68)-SUM('4BPSO of EV, PV, ESS only'!T21:T22)</f>
        <v>5942442.817</v>
      </c>
      <c r="U80" s="13">
        <f>SUM('3 OrigSchedwithEVPVESS'!U$3:U20)-SUM('2 OrigSched of EV only'!U$3:U20)+SUM('4 BPSOSched with EV, PV, ESS'!U67:U68)-SUM('4BPSO of EV, PV, ESS only'!U21:U22)</f>
        <v>5818503.456</v>
      </c>
      <c r="V80" s="13">
        <f>SUM('3 OrigSchedwithEVPVESS'!V$3:V20)-SUM('2 OrigSched of EV only'!V$3:V20)+SUM('4 BPSOSched with EV, PV, ESS'!V67:V68)-SUM('4BPSO of EV, PV, ESS only'!V21:V22)</f>
        <v>6917452.656</v>
      </c>
      <c r="W80" s="13">
        <f>SUM('3 OrigSchedwithEVPVESS'!W$3:W20)-SUM('2 OrigSched of EV only'!W$3:W20)+SUM('4 BPSOSched with EV, PV, ESS'!W67:W68)-SUM('4BPSO of EV, PV, ESS only'!W21:W22)</f>
        <v>6341426.354</v>
      </c>
      <c r="X80" s="13">
        <f>SUM('3 OrigSchedwithEVPVESS'!X$3:X20)-SUM('2 OrigSched of EV only'!X$3:X20)+SUM('4 BPSOSched with EV, PV, ESS'!X67:X68)-SUM('4BPSO of EV, PV, ESS only'!X21:X22)</f>
        <v>5786598.619</v>
      </c>
      <c r="Y80" s="13">
        <f>SUM('3 OrigSchedwithEVPVESS'!Y$3:Y20)-SUM('2 OrigSched of EV only'!Y$3:Y20)+SUM('4 BPSOSched with EV, PV, ESS'!Y67:Y68)-SUM('4BPSO of EV, PV, ESS only'!Y21:Y22)</f>
        <v>5332889.044</v>
      </c>
      <c r="Z80" s="11">
        <f>SUM('3 OrigSchedwithEVPVESS'!Z$3:Z20)-SUM('2 OrigSched of EV only'!Z$3:Z20)+SUM('4 BPSOSched with EV, PV, ESS'!Z67:Z68)-SUM('4BPSO of EV, PV, ESS only'!Z21:Z22)</f>
        <v>531053.4685</v>
      </c>
      <c r="AA80" s="11"/>
      <c r="AB80" s="11"/>
      <c r="AC80" s="11">
        <f t="shared" si="14"/>
        <v>37.93239061</v>
      </c>
      <c r="AD80" s="13">
        <f t="shared" si="15"/>
        <v>1.635374479</v>
      </c>
      <c r="AE80" s="13">
        <f t="shared" si="16"/>
        <v>6917452.656</v>
      </c>
      <c r="AF80" s="13">
        <f t="shared" si="17"/>
        <v>6.917452656</v>
      </c>
    </row>
    <row r="81" ht="15.75" customHeight="1">
      <c r="A81" s="15">
        <v>15.0</v>
      </c>
      <c r="B81" s="13">
        <f>SUM('3 OrigSchedwithEVPVESS'!B$3:B19)-SUM('2 OrigSched of EV only'!B$3:B19)+SUM('4 BPSOSched with EV, PV, ESS'!B66:B68)-SUM('4BPSO of EV, PV, ESS only'!B20:B22)</f>
        <v>3550217.626</v>
      </c>
      <c r="C81" s="13">
        <f>SUM('3 OrigSchedwithEVPVESS'!C$3:C19)-SUM('2 OrigSched of EV only'!C$3:C19)+SUM('4 BPSOSched with EV, PV, ESS'!C66:C68)-SUM('4BPSO of EV, PV, ESS only'!C20:C22)</f>
        <v>3148274.862</v>
      </c>
      <c r="D81" s="13">
        <f>SUM('3 OrigSchedwithEVPVESS'!D$3:D19)-SUM('2 OrigSched of EV only'!D$3:D19)+SUM('4 BPSOSched with EV, PV, ESS'!D66:D68)-SUM('4BPSO of EV, PV, ESS only'!D20:D22)</f>
        <v>3951955.19</v>
      </c>
      <c r="E81" s="13">
        <f>SUM('3 OrigSchedwithEVPVESS'!E$3:E19)-SUM('2 OrigSched of EV only'!E$3:E19)+SUM('4 BPSOSched with EV, PV, ESS'!E66:E68)-SUM('4BPSO of EV, PV, ESS only'!E20:E22)</f>
        <v>3967185.844</v>
      </c>
      <c r="F81" s="13">
        <f>SUM('3 OrigSchedwithEVPVESS'!F$3:F19)-SUM('2 OrigSched of EV only'!F$3:F19)+SUM('4 BPSOSched with EV, PV, ESS'!F66:F68)-SUM('4BPSO of EV, PV, ESS only'!F20:F22)</f>
        <v>4254106.05</v>
      </c>
      <c r="G81" s="13">
        <f>SUM('3 OrigSchedwithEVPVESS'!G$3:G19)-SUM('2 OrigSched of EV only'!G$3:G19)+SUM('4 BPSOSched with EV, PV, ESS'!G66:G68)-SUM('4BPSO of EV, PV, ESS only'!G20:G22)</f>
        <v>4567775.978</v>
      </c>
      <c r="H81" s="13">
        <f>SUM('3 OrigSchedwithEVPVESS'!H$3:H19)-SUM('2 OrigSched of EV only'!H$3:H19)+SUM('4 BPSOSched with EV, PV, ESS'!H66:H68)-SUM('4BPSO of EV, PV, ESS only'!H20:H22)</f>
        <v>1994502.616</v>
      </c>
      <c r="I81" s="13">
        <f>SUM('3 OrigSchedwithEVPVESS'!I$3:I19)-SUM('2 OrigSched of EV only'!I$3:I19)+SUM('4 BPSOSched with EV, PV, ESS'!I66:I68)-SUM('4BPSO of EV, PV, ESS only'!I20:I22)</f>
        <v>1869275.9</v>
      </c>
      <c r="J81" s="13">
        <f>SUM('3 OrigSchedwithEVPVESS'!J$3:J19)-SUM('2 OrigSched of EV only'!J$3:J19)+SUM('4 BPSOSched with EV, PV, ESS'!J66:J68)-SUM('4BPSO of EV, PV, ESS only'!J20:J22)</f>
        <v>1567875.818</v>
      </c>
      <c r="K81" s="13">
        <f>SUM('3 OrigSchedwithEVPVESS'!K$3:K19)-SUM('2 OrigSched of EV only'!K$3:K19)+SUM('4 BPSOSched with EV, PV, ESS'!K66:K68)-SUM('4BPSO of EV, PV, ESS only'!K20:K22)</f>
        <v>1595218.949</v>
      </c>
      <c r="L81" s="13">
        <f>SUM('3 OrigSchedwithEVPVESS'!L$3:L19)-SUM('2 OrigSched of EV only'!L$3:L19)+SUM('4 BPSOSched with EV, PV, ESS'!L66:L68)-SUM('4BPSO of EV, PV, ESS only'!L20:L22)</f>
        <v>1593916.7</v>
      </c>
      <c r="M81" s="13">
        <f>SUM('3 OrigSchedwithEVPVESS'!M$3:M19)-SUM('2 OrigSched of EV only'!M$3:M19)+SUM('4 BPSOSched with EV, PV, ESS'!M66:M68)-SUM('4BPSO of EV, PV, ESS only'!M20:M22)</f>
        <v>3409149.874</v>
      </c>
      <c r="N81" s="13">
        <f>SUM('3 OrigSchedwithEVPVESS'!N$3:N19)-SUM('2 OrigSched of EV only'!N$3:N19)+SUM('4 BPSOSched with EV, PV, ESS'!N66:N68)-SUM('4BPSO of EV, PV, ESS only'!N20:N22)</f>
        <v>3878400.131</v>
      </c>
      <c r="O81" s="13">
        <f>SUM('3 OrigSchedwithEVPVESS'!O$3:O19)-SUM('2 OrigSched of EV only'!O$3:O19)+SUM('4 BPSOSched with EV, PV, ESS'!O66:O68)-SUM('4BPSO of EV, PV, ESS only'!O20:O22)</f>
        <v>4853122.951</v>
      </c>
      <c r="P81" s="13">
        <f>SUM('3 OrigSchedwithEVPVESS'!P$3:P19)-SUM('2 OrigSched of EV only'!P$3:P19)+SUM('4 BPSOSched with EV, PV, ESS'!P66:P68)-SUM('4BPSO of EV, PV, ESS only'!P20:P22)</f>
        <v>5069052.398</v>
      </c>
      <c r="Q81" s="13">
        <f>SUM('3 OrigSchedwithEVPVESS'!Q$3:Q19)-SUM('2 OrigSched of EV only'!Q$3:Q19)+SUM('4 BPSOSched with EV, PV, ESS'!Q66:Q68)-SUM('4BPSO of EV, PV, ESS only'!Q20:Q22)</f>
        <v>4967088.161</v>
      </c>
      <c r="R81" s="13">
        <f>SUM('3 OrigSchedwithEVPVESS'!R$3:R19)-SUM('2 OrigSched of EV only'!R$3:R19)+SUM('4 BPSOSched with EV, PV, ESS'!R66:R68)-SUM('4BPSO of EV, PV, ESS only'!R20:R22)</f>
        <v>5353323.503</v>
      </c>
      <c r="S81" s="13">
        <f>SUM('3 OrigSchedwithEVPVESS'!S$3:S19)-SUM('2 OrigSched of EV only'!S$3:S19)+SUM('4 BPSOSched with EV, PV, ESS'!S66:S68)-SUM('4BPSO of EV, PV, ESS only'!S20:S22)</f>
        <v>5650440.956</v>
      </c>
      <c r="T81" s="13">
        <f>SUM('3 OrigSchedwithEVPVESS'!T$3:T19)-SUM('2 OrigSched of EV only'!T$3:T19)+SUM('4 BPSOSched with EV, PV, ESS'!T66:T68)-SUM('4BPSO of EV, PV, ESS only'!T20:T22)</f>
        <v>5950580.016</v>
      </c>
      <c r="U81" s="13">
        <f>SUM('3 OrigSchedwithEVPVESS'!U$3:U19)-SUM('2 OrigSched of EV only'!U$3:U19)+SUM('4 BPSOSched with EV, PV, ESS'!U66:U68)-SUM('4BPSO of EV, PV, ESS only'!U20:U22)</f>
        <v>5830261.211</v>
      </c>
      <c r="V81" s="13">
        <f>SUM('3 OrigSchedwithEVPVESS'!V$3:V19)-SUM('2 OrigSched of EV only'!V$3:V19)+SUM('4 BPSOSched with EV, PV, ESS'!V66:V68)-SUM('4BPSO of EV, PV, ESS only'!V20:V22)</f>
        <v>6917254.638</v>
      </c>
      <c r="W81" s="13">
        <f>SUM('3 OrigSchedwithEVPVESS'!W$3:W19)-SUM('2 OrigSched of EV only'!W$3:W19)+SUM('4 BPSOSched with EV, PV, ESS'!W66:W68)-SUM('4BPSO of EV, PV, ESS only'!W20:W22)</f>
        <v>6368071.349</v>
      </c>
      <c r="X81" s="13">
        <f>SUM('3 OrigSchedwithEVPVESS'!X$3:X19)-SUM('2 OrigSched of EV only'!X$3:X19)+SUM('4 BPSOSched with EV, PV, ESS'!X66:X68)-SUM('4BPSO of EV, PV, ESS only'!X20:X22)</f>
        <v>5824404.993</v>
      </c>
      <c r="Y81" s="13">
        <f>SUM('3 OrigSchedwithEVPVESS'!Y$3:Y19)-SUM('2 OrigSched of EV only'!Y$3:Y19)+SUM('4 BPSOSched with EV, PV, ESS'!Y66:Y68)-SUM('4BPSO of EV, PV, ESS only'!Y20:Y22)</f>
        <v>5371026.222</v>
      </c>
      <c r="Z81" s="11">
        <f>SUM('3 OrigSchedwithEVPVESS'!Z$3:Z19)-SUM('2 OrigSched of EV only'!Z$3:Z19)+SUM('4 BPSOSched with EV, PV, ESS'!Z66:Z68)-SUM('4BPSO of EV, PV, ESS only'!Z20:Z22)</f>
        <v>529488.2973</v>
      </c>
      <c r="AA81" s="11"/>
      <c r="AB81" s="11"/>
      <c r="AC81" s="11">
        <f t="shared" si="14"/>
        <v>37.82059266</v>
      </c>
      <c r="AD81" s="13">
        <f t="shared" si="15"/>
        <v>1.635567014</v>
      </c>
      <c r="AE81" s="13">
        <f t="shared" si="16"/>
        <v>6917254.638</v>
      </c>
      <c r="AF81" s="13">
        <f t="shared" si="17"/>
        <v>6.917254638</v>
      </c>
    </row>
    <row r="82" ht="15.75" customHeight="1">
      <c r="A82" s="15">
        <v>20.0</v>
      </c>
      <c r="B82" s="13">
        <f>SUM('3 OrigSchedwithEVPVESS'!B$3:B18)-SUM('2 OrigSched of EV only'!B$3:B18)+SUM('4 BPSOSched with EV, PV, ESS'!B65:B68)-SUM('4BPSO of EV, PV, ESS only'!B19:B22)</f>
        <v>3474213.259</v>
      </c>
      <c r="C82" s="13">
        <f>SUM('3 OrigSchedwithEVPVESS'!C$3:C18)-SUM('2 OrigSched of EV only'!C$3:C18)+SUM('4 BPSOSched with EV, PV, ESS'!C65:C68)-SUM('4BPSO of EV, PV, ESS only'!C19:C22)</f>
        <v>3097752.658</v>
      </c>
      <c r="D82" s="13">
        <f>SUM('3 OrigSchedwithEVPVESS'!D$3:D18)-SUM('2 OrigSched of EV only'!D$3:D18)+SUM('4 BPSOSched with EV, PV, ESS'!D65:D68)-SUM('4BPSO of EV, PV, ESS only'!D19:D22)</f>
        <v>3938618.62</v>
      </c>
      <c r="E82" s="13">
        <f>SUM('3 OrigSchedwithEVPVESS'!E$3:E18)-SUM('2 OrigSched of EV only'!E$3:E18)+SUM('4 BPSOSched with EV, PV, ESS'!E65:E68)-SUM('4BPSO of EV, PV, ESS only'!E19:E22)</f>
        <v>3965284.437</v>
      </c>
      <c r="F82" s="13">
        <f>SUM('3 OrigSchedwithEVPVESS'!F$3:F18)-SUM('2 OrigSched of EV only'!F$3:F18)+SUM('4 BPSOSched with EV, PV, ESS'!F65:F68)-SUM('4BPSO of EV, PV, ESS only'!F19:F22)</f>
        <v>4248941.316</v>
      </c>
      <c r="G82" s="13">
        <f>SUM('3 OrigSchedwithEVPVESS'!G$3:G18)-SUM('2 OrigSched of EV only'!G$3:G18)+SUM('4 BPSOSched with EV, PV, ESS'!G65:G68)-SUM('4BPSO of EV, PV, ESS only'!G19:G22)</f>
        <v>4578210.536</v>
      </c>
      <c r="H82" s="13">
        <f>SUM('3 OrigSchedwithEVPVESS'!H$3:H18)-SUM('2 OrigSched of EV only'!H$3:H18)+SUM('4 BPSOSched with EV, PV, ESS'!H65:H68)-SUM('4BPSO of EV, PV, ESS only'!H19:H22)</f>
        <v>1989114.468</v>
      </c>
      <c r="I82" s="13">
        <f>SUM('3 OrigSchedwithEVPVESS'!I$3:I18)-SUM('2 OrigSched of EV only'!I$3:I18)+SUM('4 BPSOSched with EV, PV, ESS'!I65:I68)-SUM('4BPSO of EV, PV, ESS only'!I19:I22)</f>
        <v>1864363.044</v>
      </c>
      <c r="J82" s="13">
        <f>SUM('3 OrigSchedwithEVPVESS'!J$3:J18)-SUM('2 OrigSched of EV only'!J$3:J18)+SUM('4 BPSOSched with EV, PV, ESS'!J65:J68)-SUM('4BPSO of EV, PV, ESS only'!J19:J22)</f>
        <v>1574581.4</v>
      </c>
      <c r="K82" s="13">
        <f>SUM('3 OrigSchedwithEVPVESS'!K$3:K18)-SUM('2 OrigSched of EV only'!K$3:K18)+SUM('4 BPSOSched with EV, PV, ESS'!K65:K68)-SUM('4BPSO of EV, PV, ESS only'!K19:K22)</f>
        <v>1602047.977</v>
      </c>
      <c r="L82" s="13">
        <f>SUM('3 OrigSchedwithEVPVESS'!L$3:L18)-SUM('2 OrigSched of EV only'!L$3:L18)+SUM('4 BPSOSched with EV, PV, ESS'!L65:L68)-SUM('4BPSO of EV, PV, ESS only'!L19:L22)</f>
        <v>1600110.693</v>
      </c>
      <c r="M82" s="13">
        <f>SUM('3 OrigSchedwithEVPVESS'!M$3:M18)-SUM('2 OrigSched of EV only'!M$3:M18)+SUM('4 BPSOSched with EV, PV, ESS'!M65:M68)-SUM('4BPSO of EV, PV, ESS only'!M19:M22)</f>
        <v>3416065.249</v>
      </c>
      <c r="N82" s="13">
        <f>SUM('3 OrigSchedwithEVPVESS'!N$3:N18)-SUM('2 OrigSched of EV only'!N$3:N18)+SUM('4 BPSOSched with EV, PV, ESS'!N65:N68)-SUM('4BPSO of EV, PV, ESS only'!N19:N22)</f>
        <v>3884836.729</v>
      </c>
      <c r="O82" s="13">
        <f>SUM('3 OrigSchedwithEVPVESS'!O$3:O18)-SUM('2 OrigSched of EV only'!O$3:O18)+SUM('4 BPSOSched with EV, PV, ESS'!O65:O68)-SUM('4BPSO of EV, PV, ESS only'!O19:O22)</f>
        <v>4838762.424</v>
      </c>
      <c r="P82" s="13">
        <f>SUM('3 OrigSchedwithEVPVESS'!P$3:P18)-SUM('2 OrigSched of EV only'!P$3:P18)+SUM('4 BPSOSched with EV, PV, ESS'!P65:P68)-SUM('4BPSO of EV, PV, ESS only'!P19:P22)</f>
        <v>5037743.214</v>
      </c>
      <c r="Q82" s="13">
        <f>SUM('3 OrigSchedwithEVPVESS'!Q$3:Q18)-SUM('2 OrigSched of EV only'!Q$3:Q18)+SUM('4 BPSOSched with EV, PV, ESS'!Q65:Q68)-SUM('4BPSO of EV, PV, ESS only'!Q19:Q22)</f>
        <v>4956366.535</v>
      </c>
      <c r="R82" s="13">
        <f>SUM('3 OrigSchedwithEVPVESS'!R$3:R18)-SUM('2 OrigSched of EV only'!R$3:R18)+SUM('4 BPSOSched with EV, PV, ESS'!R65:R68)-SUM('4BPSO of EV, PV, ESS only'!R19:R22)</f>
        <v>5357137.674</v>
      </c>
      <c r="S82" s="13">
        <f>SUM('3 OrigSchedwithEVPVESS'!S$3:S18)-SUM('2 OrigSched of EV only'!S$3:S18)+SUM('4 BPSOSched with EV, PV, ESS'!S65:S68)-SUM('4BPSO of EV, PV, ESS only'!S19:S22)</f>
        <v>5680025.244</v>
      </c>
      <c r="T82" s="13">
        <f>SUM('3 OrigSchedwithEVPVESS'!T$3:T18)-SUM('2 OrigSched of EV only'!T$3:T18)+SUM('4 BPSOSched with EV, PV, ESS'!T65:T68)-SUM('4BPSO of EV, PV, ESS only'!T19:T22)</f>
        <v>5960358.462</v>
      </c>
      <c r="U82" s="13">
        <f>SUM('3 OrigSchedwithEVPVESS'!U$3:U18)-SUM('2 OrigSched of EV only'!U$3:U18)+SUM('4 BPSOSched with EV, PV, ESS'!U65:U68)-SUM('4BPSO of EV, PV, ESS only'!U19:U22)</f>
        <v>5842693.128</v>
      </c>
      <c r="V82" s="13">
        <f>SUM('3 OrigSchedwithEVPVESS'!V$3:V18)-SUM('2 OrigSched of EV only'!V$3:V18)+SUM('4 BPSOSched with EV, PV, ESS'!V65:V68)-SUM('4BPSO of EV, PV, ESS only'!V19:V22)</f>
        <v>6911378.526</v>
      </c>
      <c r="W82" s="13">
        <f>SUM('3 OrigSchedwithEVPVESS'!W$3:W18)-SUM('2 OrigSched of EV only'!W$3:W18)+SUM('4 BPSOSched with EV, PV, ESS'!W65:W68)-SUM('4BPSO of EV, PV, ESS only'!W19:W22)</f>
        <v>6387799.381</v>
      </c>
      <c r="X82" s="13">
        <f>SUM('3 OrigSchedwithEVPVESS'!X$3:X18)-SUM('2 OrigSched of EV only'!X$3:X18)+SUM('4 BPSOSched with EV, PV, ESS'!X65:X68)-SUM('4BPSO of EV, PV, ESS only'!X19:X22)</f>
        <v>5868220.052</v>
      </c>
      <c r="Y82" s="13">
        <f>SUM('3 OrigSchedwithEVPVESS'!Y$3:Y18)-SUM('2 OrigSched of EV only'!Y$3:Y18)+SUM('4 BPSOSched with EV, PV, ESS'!Y65:Y68)-SUM('4BPSO of EV, PV, ESS only'!Y19:Y22)</f>
        <v>5410346.22</v>
      </c>
      <c r="Z82" s="11">
        <f>SUM('3 OrigSchedwithEVPVESS'!Z$3:Z18)-SUM('2 OrigSched of EV only'!Z$3:Z18)+SUM('4 BPSOSched with EV, PV, ESS'!Z65:Z68)-SUM('4BPSO of EV, PV, ESS only'!Z19:Z22)</f>
        <v>528021.0256</v>
      </c>
      <c r="AA82" s="11"/>
      <c r="AB82" s="11"/>
      <c r="AC82" s="11">
        <f t="shared" si="14"/>
        <v>37.71578754</v>
      </c>
      <c r="AD82" s="13">
        <f t="shared" si="15"/>
        <v>1.634459591</v>
      </c>
      <c r="AE82" s="13">
        <f t="shared" si="16"/>
        <v>6911378.526</v>
      </c>
      <c r="AF82" s="13">
        <f t="shared" si="17"/>
        <v>6.911378526</v>
      </c>
    </row>
    <row r="83" ht="15.75" customHeight="1">
      <c r="A83" s="15">
        <v>25.0</v>
      </c>
      <c r="B83" s="13">
        <f>SUM('3 OrigSchedwithEVPVESS'!B$3:B17)-SUM('2 OrigSched of EV only'!B$3:B17)+SUM('4 BPSOSched with EV, PV, ESS'!B64:B68)-SUM('4BPSO of EV, PV, ESS only'!B18:B22)</f>
        <v>3405110.133</v>
      </c>
      <c r="C83" s="13">
        <f>SUM('3 OrigSchedwithEVPVESS'!C$3:C17)-SUM('2 OrigSched of EV only'!C$3:C17)+SUM('4 BPSOSched with EV, PV, ESS'!C64:C68)-SUM('4BPSO of EV, PV, ESS only'!C18:C22)</f>
        <v>3049165.17</v>
      </c>
      <c r="D83" s="13">
        <f>SUM('3 OrigSchedwithEVPVESS'!D$3:D17)-SUM('2 OrigSched of EV only'!D$3:D17)+SUM('4 BPSOSched with EV, PV, ESS'!D64:D68)-SUM('4BPSO of EV, PV, ESS only'!D18:D22)</f>
        <v>3922911.22</v>
      </c>
      <c r="E83" s="13">
        <f>SUM('3 OrigSchedwithEVPVESS'!E$3:E17)-SUM('2 OrigSched of EV only'!E$3:E17)+SUM('4 BPSOSched with EV, PV, ESS'!E64:E68)-SUM('4BPSO of EV, PV, ESS only'!E18:E22)</f>
        <v>3965651.106</v>
      </c>
      <c r="F83" s="13">
        <f>SUM('3 OrigSchedwithEVPVESS'!F$3:F17)-SUM('2 OrigSched of EV only'!F$3:F17)+SUM('4 BPSOSched with EV, PV, ESS'!F64:F68)-SUM('4BPSO of EV, PV, ESS only'!F18:F22)</f>
        <v>4247116.014</v>
      </c>
      <c r="G83" s="13">
        <f>SUM('3 OrigSchedwithEVPVESS'!G$3:G17)-SUM('2 OrigSched of EV only'!G$3:G17)+SUM('4 BPSOSched with EV, PV, ESS'!G64:G68)-SUM('4BPSO of EV, PV, ESS only'!G18:G22)</f>
        <v>4577885.66</v>
      </c>
      <c r="H83" s="13">
        <f>SUM('3 OrigSchedwithEVPVESS'!H$3:H17)-SUM('2 OrigSched of EV only'!H$3:H17)+SUM('4 BPSOSched with EV, PV, ESS'!H64:H68)-SUM('4BPSO of EV, PV, ESS only'!H18:H22)</f>
        <v>1977670.204</v>
      </c>
      <c r="I83" s="13">
        <f>SUM('3 OrigSchedwithEVPVESS'!I$3:I17)-SUM('2 OrigSched of EV only'!I$3:I17)+SUM('4 BPSOSched with EV, PV, ESS'!I64:I68)-SUM('4BPSO of EV, PV, ESS only'!I18:I22)</f>
        <v>1861335.19</v>
      </c>
      <c r="J83" s="13">
        <f>SUM('3 OrigSchedwithEVPVESS'!J$3:J17)-SUM('2 OrigSched of EV only'!J$3:J17)+SUM('4 BPSOSched with EV, PV, ESS'!J64:J68)-SUM('4BPSO of EV, PV, ESS only'!J18:J22)</f>
        <v>1580483.226</v>
      </c>
      <c r="K83" s="13">
        <f>SUM('3 OrigSchedwithEVPVESS'!K$3:K17)-SUM('2 OrigSched of EV only'!K$3:K17)+SUM('4 BPSOSched with EV, PV, ESS'!K64:K68)-SUM('4BPSO of EV, PV, ESS only'!K18:K22)</f>
        <v>1601280.372</v>
      </c>
      <c r="L83" s="13">
        <f>SUM('3 OrigSchedwithEVPVESS'!L$3:L17)-SUM('2 OrigSched of EV only'!L$3:L17)+SUM('4 BPSOSched with EV, PV, ESS'!L64:L68)-SUM('4BPSO of EV, PV, ESS only'!L18:L22)</f>
        <v>1598912.112</v>
      </c>
      <c r="M83" s="13">
        <f>SUM('3 OrigSchedwithEVPVESS'!M$3:M17)-SUM('2 OrigSched of EV only'!M$3:M17)+SUM('4 BPSOSched with EV, PV, ESS'!M64:M68)-SUM('4BPSO of EV, PV, ESS only'!M18:M22)</f>
        <v>3418956.41</v>
      </c>
      <c r="N83" s="13">
        <f>SUM('3 OrigSchedwithEVPVESS'!N$3:N17)-SUM('2 OrigSched of EV only'!N$3:N17)+SUM('4 BPSOSched with EV, PV, ESS'!N64:N68)-SUM('4BPSO of EV, PV, ESS only'!N18:N22)</f>
        <v>3871378.912</v>
      </c>
      <c r="O83" s="13">
        <f>SUM('3 OrigSchedwithEVPVESS'!O$3:O17)-SUM('2 OrigSched of EV only'!O$3:O17)+SUM('4 BPSOSched with EV, PV, ESS'!O64:O68)-SUM('4BPSO of EV, PV, ESS only'!O18:O22)</f>
        <v>4819543.504</v>
      </c>
      <c r="P83" s="13">
        <f>SUM('3 OrigSchedwithEVPVESS'!P$3:P17)-SUM('2 OrigSched of EV only'!P$3:P17)+SUM('4 BPSOSched with EV, PV, ESS'!P64:P68)-SUM('4BPSO of EV, PV, ESS only'!P18:P22)</f>
        <v>5019745.671</v>
      </c>
      <c r="Q83" s="13">
        <f>SUM('3 OrigSchedwithEVPVESS'!Q$3:Q17)-SUM('2 OrigSched of EV only'!Q$3:Q17)+SUM('4 BPSOSched with EV, PV, ESS'!Q64:Q68)-SUM('4BPSO of EV, PV, ESS only'!Q18:Q22)</f>
        <v>4957364.931</v>
      </c>
      <c r="R83" s="13">
        <f>SUM('3 OrigSchedwithEVPVESS'!R$3:R17)-SUM('2 OrigSched of EV only'!R$3:R17)+SUM('4 BPSOSched with EV, PV, ESS'!R64:R68)-SUM('4BPSO of EV, PV, ESS only'!R18:R22)</f>
        <v>5363885.608</v>
      </c>
      <c r="S83" s="13">
        <f>SUM('3 OrigSchedwithEVPVESS'!S$3:S17)-SUM('2 OrigSched of EV only'!S$3:S17)+SUM('4 BPSOSched with EV, PV, ESS'!S64:S68)-SUM('4BPSO of EV, PV, ESS only'!S18:S22)</f>
        <v>5719163.696</v>
      </c>
      <c r="T83" s="13">
        <f>SUM('3 OrigSchedwithEVPVESS'!T$3:T17)-SUM('2 OrigSched of EV only'!T$3:T17)+SUM('4 BPSOSched with EV, PV, ESS'!T64:T68)-SUM('4BPSO of EV, PV, ESS only'!T18:T22)</f>
        <v>5979476.894</v>
      </c>
      <c r="U83" s="13">
        <f>SUM('3 OrigSchedwithEVPVESS'!U$3:U17)-SUM('2 OrigSched of EV only'!U$3:U17)+SUM('4 BPSOSched with EV, PV, ESS'!U64:U68)-SUM('4BPSO of EV, PV, ESS only'!U18:U22)</f>
        <v>5852000.138</v>
      </c>
      <c r="V83" s="13">
        <f>SUM('3 OrigSchedwithEVPVESS'!V$3:V17)-SUM('2 OrigSched of EV only'!V$3:V17)+SUM('4 BPSOSched with EV, PV, ESS'!V64:V68)-SUM('4BPSO of EV, PV, ESS only'!V18:V22)</f>
        <v>6908953.597</v>
      </c>
      <c r="W83" s="13">
        <f>SUM('3 OrigSchedwithEVPVESS'!W$3:W17)-SUM('2 OrigSched of EV only'!W$3:W17)+SUM('4 BPSOSched with EV, PV, ESS'!W64:W68)-SUM('4BPSO of EV, PV, ESS only'!W18:W22)</f>
        <v>6412457.36</v>
      </c>
      <c r="X83" s="13">
        <f>SUM('3 OrigSchedwithEVPVESS'!X$3:X17)-SUM('2 OrigSched of EV only'!X$3:X17)+SUM('4 BPSOSched with EV, PV, ESS'!X64:X68)-SUM('4BPSO of EV, PV, ESS only'!X18:X22)</f>
        <v>5912232.729</v>
      </c>
      <c r="Y83" s="13">
        <f>SUM('3 OrigSchedwithEVPVESS'!Y$3:Y17)-SUM('2 OrigSched of EV only'!Y$3:Y17)+SUM('4 BPSOSched with EV, PV, ESS'!Y64:Y68)-SUM('4BPSO of EV, PV, ESS only'!Y18:Y22)</f>
        <v>5455451.718</v>
      </c>
      <c r="Z83" s="11">
        <f>SUM('3 OrigSchedwithEVPVESS'!Z$3:Z17)-SUM('2 OrigSched of EV only'!Z$3:Z17)+SUM('4 BPSOSched with EV, PV, ESS'!Z64:Z68)-SUM('4BPSO of EV, PV, ESS only'!Z18:Z22)</f>
        <v>526546.0481</v>
      </c>
      <c r="AA83" s="11"/>
      <c r="AB83" s="11"/>
      <c r="AC83" s="11">
        <f t="shared" si="14"/>
        <v>37.61043201</v>
      </c>
      <c r="AD83" s="13">
        <f t="shared" si="15"/>
        <v>1.633996249</v>
      </c>
      <c r="AE83" s="13">
        <f t="shared" si="16"/>
        <v>6908953.597</v>
      </c>
      <c r="AF83" s="13">
        <f t="shared" si="17"/>
        <v>6.908953597</v>
      </c>
    </row>
    <row r="84" ht="15.75" customHeight="1">
      <c r="A84" s="15">
        <v>30.0</v>
      </c>
      <c r="B84" s="13">
        <f>SUM('3 OrigSchedwithEVPVESS'!B$3:B16)-SUM('2 OrigSched of EV only'!B$3:B16)+SUM('4 BPSOSched with EV, PV, ESS'!B63:B68)-SUM('4BPSO of EV, PV, ESS only'!B17:B22)</f>
        <v>3336734.429</v>
      </c>
      <c r="C84" s="13">
        <f>SUM('3 OrigSchedwithEVPVESS'!C$3:C16)-SUM('2 OrigSched of EV only'!C$3:C16)+SUM('4 BPSOSched with EV, PV, ESS'!C63:C68)-SUM('4BPSO of EV, PV, ESS only'!C17:C22)</f>
        <v>3004313.742</v>
      </c>
      <c r="D84" s="13">
        <f>SUM('3 OrigSchedwithEVPVESS'!D$3:D16)-SUM('2 OrigSched of EV only'!D$3:D16)+SUM('4 BPSOSched with EV, PV, ESS'!D63:D68)-SUM('4BPSO of EV, PV, ESS only'!D17:D22)</f>
        <v>3900909.41</v>
      </c>
      <c r="E84" s="13">
        <f>SUM('3 OrigSchedwithEVPVESS'!E$3:E16)-SUM('2 OrigSched of EV only'!E$3:E16)+SUM('4 BPSOSched with EV, PV, ESS'!E63:E68)-SUM('4BPSO of EV, PV, ESS only'!E17:E22)</f>
        <v>3975632.85</v>
      </c>
      <c r="F84" s="13">
        <f>SUM('3 OrigSchedwithEVPVESS'!F$3:F16)-SUM('2 OrigSched of EV only'!F$3:F16)+SUM('4 BPSOSched with EV, PV, ESS'!F63:F68)-SUM('4BPSO of EV, PV, ESS only'!F17:F22)</f>
        <v>4248824.281</v>
      </c>
      <c r="G84" s="13">
        <f>SUM('3 OrigSchedwithEVPVESS'!G$3:G16)-SUM('2 OrigSched of EV only'!G$3:G16)+SUM('4 BPSOSched with EV, PV, ESS'!G63:G68)-SUM('4BPSO of EV, PV, ESS only'!G17:G22)</f>
        <v>4586703.287</v>
      </c>
      <c r="H84" s="13">
        <f>SUM('3 OrigSchedwithEVPVESS'!H$3:H16)-SUM('2 OrigSched of EV only'!H$3:H16)+SUM('4 BPSOSched with EV, PV, ESS'!H63:H68)-SUM('4BPSO of EV, PV, ESS only'!H17:H22)</f>
        <v>1969214.275</v>
      </c>
      <c r="I84" s="13">
        <f>SUM('3 OrigSchedwithEVPVESS'!I$3:I16)-SUM('2 OrigSched of EV only'!I$3:I16)+SUM('4 BPSOSched with EV, PV, ESS'!I63:I68)-SUM('4BPSO of EV, PV, ESS only'!I17:I22)</f>
        <v>1858118.776</v>
      </c>
      <c r="J84" s="13">
        <f>SUM('3 OrigSchedwithEVPVESS'!J$3:J16)-SUM('2 OrigSched of EV only'!J$3:J16)+SUM('4 BPSOSched with EV, PV, ESS'!J63:J68)-SUM('4BPSO of EV, PV, ESS only'!J17:J22)</f>
        <v>1587389.803</v>
      </c>
      <c r="K84" s="13">
        <f>SUM('3 OrigSchedwithEVPVESS'!K$3:K16)-SUM('2 OrigSched of EV only'!K$3:K16)+SUM('4 BPSOSched with EV, PV, ESS'!K63:K68)-SUM('4BPSO of EV, PV, ESS only'!K17:K22)</f>
        <v>1599829.973</v>
      </c>
      <c r="L84" s="13">
        <f>SUM('3 OrigSchedwithEVPVESS'!L$3:L16)-SUM('2 OrigSched of EV only'!L$3:L16)+SUM('4 BPSOSched with EV, PV, ESS'!L63:L68)-SUM('4BPSO of EV, PV, ESS only'!L17:L22)</f>
        <v>1597840.734</v>
      </c>
      <c r="M84" s="13">
        <f>SUM('3 OrigSchedwithEVPVESS'!M$3:M16)-SUM('2 OrigSched of EV only'!M$3:M16)+SUM('4 BPSOSched with EV, PV, ESS'!M63:M68)-SUM('4BPSO of EV, PV, ESS only'!M17:M22)</f>
        <v>3424045.424</v>
      </c>
      <c r="N84" s="13">
        <f>SUM('3 OrigSchedwithEVPVESS'!N$3:N16)-SUM('2 OrigSched of EV only'!N$3:N16)+SUM('4 BPSOSched with EV, PV, ESS'!N63:N68)-SUM('4BPSO of EV, PV, ESS only'!N17:N22)</f>
        <v>3872034.456</v>
      </c>
      <c r="O84" s="13">
        <f>SUM('3 OrigSchedwithEVPVESS'!O$3:O16)-SUM('2 OrigSched of EV only'!O$3:O16)+SUM('4 BPSOSched with EV, PV, ESS'!O63:O68)-SUM('4BPSO of EV, PV, ESS only'!O17:O22)</f>
        <v>4800301.07</v>
      </c>
      <c r="P84" s="13">
        <f>SUM('3 OrigSchedwithEVPVESS'!P$3:P16)-SUM('2 OrigSched of EV only'!P$3:P16)+SUM('4 BPSOSched with EV, PV, ESS'!P63:P68)-SUM('4BPSO of EV, PV, ESS only'!P17:P22)</f>
        <v>5001317.732</v>
      </c>
      <c r="Q84" s="13">
        <f>SUM('3 OrigSchedwithEVPVESS'!Q$3:Q16)-SUM('2 OrigSched of EV only'!Q$3:Q16)+SUM('4 BPSOSched with EV, PV, ESS'!Q63:Q68)-SUM('4BPSO of EV, PV, ESS only'!Q17:Q22)</f>
        <v>4964641.941</v>
      </c>
      <c r="R84" s="13">
        <f>SUM('3 OrigSchedwithEVPVESS'!R$3:R16)-SUM('2 OrigSched of EV only'!R$3:R16)+SUM('4 BPSOSched with EV, PV, ESS'!R63:R68)-SUM('4BPSO of EV, PV, ESS only'!R17:R22)</f>
        <v>5365479.735</v>
      </c>
      <c r="S84" s="13">
        <f>SUM('3 OrigSchedwithEVPVESS'!S$3:S16)-SUM('2 OrigSched of EV only'!S$3:S16)+SUM('4 BPSOSched with EV, PV, ESS'!S63:S68)-SUM('4BPSO of EV, PV, ESS only'!S17:S22)</f>
        <v>5735959.567</v>
      </c>
      <c r="T84" s="13">
        <f>SUM('3 OrigSchedwithEVPVESS'!T$3:T16)-SUM('2 OrigSched of EV only'!T$3:T16)+SUM('4 BPSOSched with EV, PV, ESS'!T63:T68)-SUM('4BPSO of EV, PV, ESS only'!T17:T22)</f>
        <v>5981767.506</v>
      </c>
      <c r="U84" s="13">
        <f>SUM('3 OrigSchedwithEVPVESS'!U$3:U16)-SUM('2 OrigSched of EV only'!U$3:U16)+SUM('4 BPSOSched with EV, PV, ESS'!U63:U68)-SUM('4BPSO of EV, PV, ESS only'!U17:U22)</f>
        <v>5869107.224</v>
      </c>
      <c r="V84" s="13">
        <f>SUM('3 OrigSchedwithEVPVESS'!V$3:V16)-SUM('2 OrigSched of EV only'!V$3:V16)+SUM('4 BPSOSched with EV, PV, ESS'!V63:V68)-SUM('4BPSO of EV, PV, ESS only'!V17:V22)</f>
        <v>6917868.798</v>
      </c>
      <c r="W84" s="13">
        <f>SUM('3 OrigSchedwithEVPVESS'!W$3:W16)-SUM('2 OrigSched of EV only'!W$3:W16)+SUM('4 BPSOSched with EV, PV, ESS'!W63:W68)-SUM('4BPSO of EV, PV, ESS only'!W17:W22)</f>
        <v>6436906.488</v>
      </c>
      <c r="X84" s="13">
        <f>SUM('3 OrigSchedwithEVPVESS'!X$3:X16)-SUM('2 OrigSched of EV only'!X$3:X16)+SUM('4 BPSOSched with EV, PV, ESS'!X63:X68)-SUM('4BPSO of EV, PV, ESS only'!X17:X22)</f>
        <v>5949274.661</v>
      </c>
      <c r="Y84" s="13">
        <f>SUM('3 OrigSchedwithEVPVESS'!Y$3:Y16)-SUM('2 OrigSched of EV only'!Y$3:Y16)+SUM('4 BPSOSched with EV, PV, ESS'!Y63:Y68)-SUM('4BPSO of EV, PV, ESS only'!Y17:Y22)</f>
        <v>5491623.383</v>
      </c>
      <c r="Z84" s="11">
        <f>SUM('3 OrigSchedwithEVPVESS'!Z$3:Z16)-SUM('2 OrigSched of EV only'!Z$3:Z16)+SUM('4 BPSOSched with EV, PV, ESS'!Z63:Z68)-SUM('4BPSO of EV, PV, ESS only'!Z17:Z22)</f>
        <v>525310.0547</v>
      </c>
      <c r="AA84" s="11"/>
      <c r="AB84" s="11"/>
      <c r="AC84" s="11">
        <f t="shared" si="14"/>
        <v>37.52214676</v>
      </c>
      <c r="AD84" s="13">
        <f t="shared" si="15"/>
        <v>1.636141686</v>
      </c>
      <c r="AE84" s="13">
        <f t="shared" si="16"/>
        <v>6917868.798</v>
      </c>
      <c r="AF84" s="13">
        <f t="shared" si="17"/>
        <v>6.917868798</v>
      </c>
    </row>
    <row r="85" ht="15.75" customHeight="1">
      <c r="A85" s="15">
        <v>35.0</v>
      </c>
      <c r="B85" s="13">
        <f>SUM('3 OrigSchedwithEVPVESS'!B$3:B15)-SUM('2 OrigSched of EV only'!B$3:B15)+SUM('4 BPSOSched with EV, PV, ESS'!B62:B68)-SUM('4BPSO of EV, PV, ESS only'!B16:B22)</f>
        <v>3265398.469</v>
      </c>
      <c r="C85" s="13">
        <f>SUM('3 OrigSchedwithEVPVESS'!C$3:C15)-SUM('2 OrigSched of EV only'!C$3:C15)+SUM('4 BPSOSched with EV, PV, ESS'!C62:C68)-SUM('4BPSO of EV, PV, ESS only'!C16:C22)</f>
        <v>2959756.363</v>
      </c>
      <c r="D85" s="13">
        <f>SUM('3 OrigSchedwithEVPVESS'!D$3:D15)-SUM('2 OrigSched of EV only'!D$3:D15)+SUM('4 BPSOSched with EV, PV, ESS'!D62:D68)-SUM('4BPSO of EV, PV, ESS only'!D16:D22)</f>
        <v>3883117.49</v>
      </c>
      <c r="E85" s="13">
        <f>SUM('3 OrigSchedwithEVPVESS'!E$3:E15)-SUM('2 OrigSched of EV only'!E$3:E15)+SUM('4 BPSOSched with EV, PV, ESS'!E62:E68)-SUM('4BPSO of EV, PV, ESS only'!E16:E22)</f>
        <v>3971259.86</v>
      </c>
      <c r="F85" s="13">
        <f>SUM('3 OrigSchedwithEVPVESS'!F$3:F15)-SUM('2 OrigSched of EV only'!F$3:F15)+SUM('4 BPSOSched with EV, PV, ESS'!F62:F68)-SUM('4BPSO of EV, PV, ESS only'!F16:F22)</f>
        <v>4245181.017</v>
      </c>
      <c r="G85" s="13">
        <f>SUM('3 OrigSchedwithEVPVESS'!G$3:G15)-SUM('2 OrigSched of EV only'!G$3:G15)+SUM('4 BPSOSched with EV, PV, ESS'!G62:G68)-SUM('4BPSO of EV, PV, ESS only'!G16:G22)</f>
        <v>4603884.843</v>
      </c>
      <c r="H85" s="13">
        <f>SUM('3 OrigSchedwithEVPVESS'!H$3:H15)-SUM('2 OrigSched of EV only'!H$3:H15)+SUM('4 BPSOSched with EV, PV, ESS'!H62:H68)-SUM('4BPSO of EV, PV, ESS only'!H16:H22)</f>
        <v>1953367.293</v>
      </c>
      <c r="I85" s="13">
        <f>SUM('3 OrigSchedwithEVPVESS'!I$3:I15)-SUM('2 OrigSched of EV only'!I$3:I15)+SUM('4 BPSOSched with EV, PV, ESS'!I62:I68)-SUM('4BPSO of EV, PV, ESS only'!I16:I22)</f>
        <v>1855127.452</v>
      </c>
      <c r="J85" s="13">
        <f>SUM('3 OrigSchedwithEVPVESS'!J$3:J15)-SUM('2 OrigSched of EV only'!J$3:J15)+SUM('4 BPSOSched with EV, PV, ESS'!J62:J68)-SUM('4BPSO of EV, PV, ESS only'!J16:J22)</f>
        <v>1588441.019</v>
      </c>
      <c r="K85" s="13">
        <f>SUM('3 OrigSchedwithEVPVESS'!K$3:K15)-SUM('2 OrigSched of EV only'!K$3:K15)+SUM('4 BPSOSched with EV, PV, ESS'!K62:K68)-SUM('4BPSO of EV, PV, ESS only'!K16:K22)</f>
        <v>1613465.755</v>
      </c>
      <c r="L85" s="13">
        <f>SUM('3 OrigSchedwithEVPVESS'!L$3:L15)-SUM('2 OrigSched of EV only'!L$3:L15)+SUM('4 BPSOSched with EV, PV, ESS'!L62:L68)-SUM('4BPSO of EV, PV, ESS only'!L16:L22)</f>
        <v>1604023.986</v>
      </c>
      <c r="M85" s="13">
        <f>SUM('3 OrigSchedwithEVPVESS'!M$3:M15)-SUM('2 OrigSched of EV only'!M$3:M15)+SUM('4 BPSOSched with EV, PV, ESS'!M62:M68)-SUM('4BPSO of EV, PV, ESS only'!M16:M22)</f>
        <v>3437243.64</v>
      </c>
      <c r="N85" s="13">
        <f>SUM('3 OrigSchedwithEVPVESS'!N$3:N15)-SUM('2 OrigSched of EV only'!N$3:N15)+SUM('4 BPSOSched with EV, PV, ESS'!N62:N68)-SUM('4BPSO of EV, PV, ESS only'!N16:N22)</f>
        <v>3883667.758</v>
      </c>
      <c r="O85" s="13">
        <f>SUM('3 OrigSchedwithEVPVESS'!O$3:O15)-SUM('2 OrigSched of EV only'!O$3:O15)+SUM('4 BPSOSched with EV, PV, ESS'!O62:O68)-SUM('4BPSO of EV, PV, ESS only'!O16:O22)</f>
        <v>4783999.468</v>
      </c>
      <c r="P85" s="13">
        <f>SUM('3 OrigSchedwithEVPVESS'!P$3:P15)-SUM('2 OrigSched of EV only'!P$3:P15)+SUM('4 BPSOSched with EV, PV, ESS'!P62:P68)-SUM('4BPSO of EV, PV, ESS only'!P16:P22)</f>
        <v>4971825.051</v>
      </c>
      <c r="Q85" s="13">
        <f>SUM('3 OrigSchedwithEVPVESS'!Q$3:Q15)-SUM('2 OrigSched of EV only'!Q$3:Q15)+SUM('4 BPSOSched with EV, PV, ESS'!Q62:Q68)-SUM('4BPSO of EV, PV, ESS only'!Q16:Q22)</f>
        <v>4966813.726</v>
      </c>
      <c r="R85" s="13">
        <f>SUM('3 OrigSchedwithEVPVESS'!R$3:R15)-SUM('2 OrigSched of EV only'!R$3:R15)+SUM('4 BPSOSched with EV, PV, ESS'!R62:R68)-SUM('4BPSO of EV, PV, ESS only'!R16:R22)</f>
        <v>5371840.692</v>
      </c>
      <c r="S85" s="13">
        <f>SUM('3 OrigSchedwithEVPVESS'!S$3:S15)-SUM('2 OrigSched of EV only'!S$3:S15)+SUM('4 BPSOSched with EV, PV, ESS'!S62:S68)-SUM('4BPSO of EV, PV, ESS only'!S16:S22)</f>
        <v>5758525.551</v>
      </c>
      <c r="T85" s="13">
        <f>SUM('3 OrigSchedwithEVPVESS'!T$3:T15)-SUM('2 OrigSched of EV only'!T$3:T15)+SUM('4 BPSOSched with EV, PV, ESS'!T62:T68)-SUM('4BPSO of EV, PV, ESS only'!T16:T22)</f>
        <v>5986586.306</v>
      </c>
      <c r="U85" s="13">
        <f>SUM('3 OrigSchedwithEVPVESS'!U$3:U15)-SUM('2 OrigSched of EV only'!U$3:U15)+SUM('4 BPSOSched with EV, PV, ESS'!U62:U68)-SUM('4BPSO of EV, PV, ESS only'!U16:U22)</f>
        <v>5880361.087</v>
      </c>
      <c r="V85" s="13">
        <f>SUM('3 OrigSchedwithEVPVESS'!V$3:V15)-SUM('2 OrigSched of EV only'!V$3:V15)+SUM('4 BPSOSched with EV, PV, ESS'!V62:V68)-SUM('4BPSO of EV, PV, ESS only'!V16:V22)</f>
        <v>6910638.768</v>
      </c>
      <c r="W85" s="13">
        <f>SUM('3 OrigSchedwithEVPVESS'!W$3:W15)-SUM('2 OrigSched of EV only'!W$3:W15)+SUM('4 BPSOSched with EV, PV, ESS'!W62:W68)-SUM('4BPSO of EV, PV, ESS only'!W16:W22)</f>
        <v>6462086.365</v>
      </c>
      <c r="X85" s="13">
        <f>SUM('3 OrigSchedwithEVPVESS'!X$3:X15)-SUM('2 OrigSched of EV only'!X$3:X15)+SUM('4 BPSOSched with EV, PV, ESS'!X62:X68)-SUM('4BPSO of EV, PV, ESS only'!X16:X22)</f>
        <v>5987951.359</v>
      </c>
      <c r="Y85" s="13">
        <f>SUM('3 OrigSchedwithEVPVESS'!Y$3:Y15)-SUM('2 OrigSched of EV only'!Y$3:Y15)+SUM('4 BPSOSched with EV, PV, ESS'!Y62:Y68)-SUM('4BPSO of EV, PV, ESS only'!Y16:Y22)</f>
        <v>5527717.626</v>
      </c>
      <c r="Z85" s="11">
        <f>SUM('3 OrigSchedwithEVPVESS'!Z$3:Z15)-SUM('2 OrigSched of EV only'!Z$3:Z15)+SUM('4 BPSOSched with EV, PV, ESS'!Z62:Z68)-SUM('4BPSO of EV, PV, ESS only'!Z16:Z22)</f>
        <v>524035.7654</v>
      </c>
      <c r="AA85" s="11"/>
      <c r="AB85" s="11"/>
      <c r="AC85" s="11">
        <f t="shared" si="14"/>
        <v>37.4311261</v>
      </c>
      <c r="AD85" s="13">
        <f t="shared" si="15"/>
        <v>1.634489034</v>
      </c>
      <c r="AE85" s="13">
        <f t="shared" si="16"/>
        <v>6910638.768</v>
      </c>
      <c r="AF85" s="13">
        <f t="shared" si="17"/>
        <v>6.910638768</v>
      </c>
    </row>
    <row r="86" ht="15.75" customHeight="1">
      <c r="A86" s="15">
        <v>40.0</v>
      </c>
      <c r="B86" s="13">
        <f>SUM('3 OrigSchedwithEVPVESS'!B$3:B14)-SUM('2 OrigSched of EV only'!B$3:B14)+SUM('4 BPSOSched with EV, PV, ESS'!B61:B68)-SUM('4BPSO of EV, PV, ESS only'!B15:B22)</f>
        <v>3185952.463</v>
      </c>
      <c r="C86" s="13">
        <f>SUM('3 OrigSchedwithEVPVESS'!C$3:C14)-SUM('2 OrigSched of EV only'!C$3:C14)+SUM('4 BPSOSched with EV, PV, ESS'!C61:C68)-SUM('4BPSO of EV, PV, ESS only'!C15:C22)</f>
        <v>2901982.873</v>
      </c>
      <c r="D86" s="13">
        <f>SUM('3 OrigSchedwithEVPVESS'!D$3:D14)-SUM('2 OrigSched of EV only'!D$3:D14)+SUM('4 BPSOSched with EV, PV, ESS'!D61:D68)-SUM('4BPSO of EV, PV, ESS only'!D15:D22)</f>
        <v>3874603.45</v>
      </c>
      <c r="E86" s="13">
        <f>SUM('3 OrigSchedwithEVPVESS'!E$3:E14)-SUM('2 OrigSched of EV only'!E$3:E14)+SUM('4 BPSOSched with EV, PV, ESS'!E61:E68)-SUM('4BPSO of EV, PV, ESS only'!E15:E22)</f>
        <v>3972513.254</v>
      </c>
      <c r="F86" s="13">
        <f>SUM('3 OrigSchedwithEVPVESS'!F$3:F14)-SUM('2 OrigSched of EV only'!F$3:F14)+SUM('4 BPSOSched with EV, PV, ESS'!F61:F68)-SUM('4BPSO of EV, PV, ESS only'!F15:F22)</f>
        <v>4239270.675</v>
      </c>
      <c r="G86" s="13">
        <f>SUM('3 OrigSchedwithEVPVESS'!G$3:G14)-SUM('2 OrigSched of EV only'!G$3:G14)+SUM('4 BPSOSched with EV, PV, ESS'!G61:G68)-SUM('4BPSO of EV, PV, ESS only'!G15:G22)</f>
        <v>4608451.209</v>
      </c>
      <c r="H86" s="13">
        <f>SUM('3 OrigSchedwithEVPVESS'!H$3:H14)-SUM('2 OrigSched of EV only'!H$3:H14)+SUM('4 BPSOSched with EV, PV, ESS'!H61:H68)-SUM('4BPSO of EV, PV, ESS only'!H15:H22)</f>
        <v>1944880.125</v>
      </c>
      <c r="I86" s="13">
        <f>SUM('3 OrigSchedwithEVPVESS'!I$3:I14)-SUM('2 OrigSched of EV only'!I$3:I14)+SUM('4 BPSOSched with EV, PV, ESS'!I61:I68)-SUM('4BPSO of EV, PV, ESS only'!I15:I22)</f>
        <v>1852149.962</v>
      </c>
      <c r="J86" s="13">
        <f>SUM('3 OrigSchedwithEVPVESS'!J$3:J14)-SUM('2 OrigSched of EV only'!J$3:J14)+SUM('4 BPSOSched with EV, PV, ESS'!J61:J68)-SUM('4BPSO of EV, PV, ESS only'!J15:J22)</f>
        <v>1604197.701</v>
      </c>
      <c r="K86" s="13">
        <f>SUM('3 OrigSchedwithEVPVESS'!K$3:K14)-SUM('2 OrigSched of EV only'!K$3:K14)+SUM('4 BPSOSched with EV, PV, ESS'!K61:K68)-SUM('4BPSO of EV, PV, ESS only'!K15:K22)</f>
        <v>1617143.715</v>
      </c>
      <c r="L86" s="13">
        <f>SUM('3 OrigSchedwithEVPVESS'!L$3:L14)-SUM('2 OrigSched of EV only'!L$3:L14)+SUM('4 BPSOSched with EV, PV, ESS'!L61:L68)-SUM('4BPSO of EV, PV, ESS only'!L15:L22)</f>
        <v>1610601.432</v>
      </c>
      <c r="M86" s="13">
        <f>SUM('3 OrigSchedwithEVPVESS'!M$3:M14)-SUM('2 OrigSched of EV only'!M$3:M14)+SUM('4 BPSOSched with EV, PV, ESS'!M61:M68)-SUM('4BPSO of EV, PV, ESS only'!M15:M22)</f>
        <v>3440772.326</v>
      </c>
      <c r="N86" s="13">
        <f>SUM('3 OrigSchedwithEVPVESS'!N$3:N14)-SUM('2 OrigSched of EV only'!N$3:N14)+SUM('4 BPSOSched with EV, PV, ESS'!N61:N68)-SUM('4BPSO of EV, PV, ESS only'!N15:N22)</f>
        <v>3878310.514</v>
      </c>
      <c r="O86" s="13">
        <f>SUM('3 OrigSchedwithEVPVESS'!O$3:O14)-SUM('2 OrigSched of EV only'!O$3:O14)+SUM('4 BPSOSched with EV, PV, ESS'!O61:O68)-SUM('4BPSO of EV, PV, ESS only'!O15:O22)</f>
        <v>4765371.672</v>
      </c>
      <c r="P86" s="13">
        <f>SUM('3 OrigSchedwithEVPVESS'!P$3:P14)-SUM('2 OrigSched of EV only'!P$3:P14)+SUM('4 BPSOSched with EV, PV, ESS'!P61:P68)-SUM('4BPSO of EV, PV, ESS only'!P15:P22)</f>
        <v>4951824.6</v>
      </c>
      <c r="Q86" s="13">
        <f>SUM('3 OrigSchedwithEVPVESS'!Q$3:Q14)-SUM('2 OrigSched of EV only'!Q$3:Q14)+SUM('4 BPSOSched with EV, PV, ESS'!Q61:Q68)-SUM('4BPSO of EV, PV, ESS only'!Q15:Q22)</f>
        <v>4966605.544</v>
      </c>
      <c r="R86" s="13">
        <f>SUM('3 OrigSchedwithEVPVESS'!R$3:R14)-SUM('2 OrigSched of EV only'!R$3:R14)+SUM('4 BPSOSched with EV, PV, ESS'!R61:R68)-SUM('4BPSO of EV, PV, ESS only'!R15:R22)</f>
        <v>5385905.136</v>
      </c>
      <c r="S86" s="13">
        <f>SUM('3 OrigSchedwithEVPVESS'!S$3:S14)-SUM('2 OrigSched of EV only'!S$3:S14)+SUM('4 BPSOSched with EV, PV, ESS'!S61:S68)-SUM('4BPSO of EV, PV, ESS only'!S15:S22)</f>
        <v>5778484.186</v>
      </c>
      <c r="T86" s="13">
        <f>SUM('3 OrigSchedwithEVPVESS'!T$3:T14)-SUM('2 OrigSched of EV only'!T$3:T14)+SUM('4 BPSOSched with EV, PV, ESS'!T61:T68)-SUM('4BPSO of EV, PV, ESS only'!T15:T22)</f>
        <v>5994179.768</v>
      </c>
      <c r="U86" s="13">
        <f>SUM('3 OrigSchedwithEVPVESS'!U$3:U14)-SUM('2 OrigSched of EV only'!U$3:U14)+SUM('4 BPSOSched with EV, PV, ESS'!U61:U68)-SUM('4BPSO of EV, PV, ESS only'!U15:U22)</f>
        <v>5905181.372</v>
      </c>
      <c r="V86" s="13">
        <f>SUM('3 OrigSchedwithEVPVESS'!V$3:V14)-SUM('2 OrigSched of EV only'!V$3:V14)+SUM('4 BPSOSched with EV, PV, ESS'!V61:V68)-SUM('4BPSO of EV, PV, ESS only'!V15:V22)</f>
        <v>6900728.098</v>
      </c>
      <c r="W86" s="13">
        <f>SUM('3 OrigSchedwithEVPVESS'!W$3:W14)-SUM('2 OrigSched of EV only'!W$3:W14)+SUM('4 BPSOSched with EV, PV, ESS'!W61:W68)-SUM('4BPSO of EV, PV, ESS only'!W15:W22)</f>
        <v>6479668.814</v>
      </c>
      <c r="X86" s="13">
        <f>SUM('3 OrigSchedwithEVPVESS'!X$3:X14)-SUM('2 OrigSched of EV only'!X$3:X14)+SUM('4 BPSOSched with EV, PV, ESS'!X61:X68)-SUM('4BPSO of EV, PV, ESS only'!X15:X22)</f>
        <v>6031868.339</v>
      </c>
      <c r="Y86" s="13">
        <f>SUM('3 OrigSchedwithEVPVESS'!Y$3:Y14)-SUM('2 OrigSched of EV only'!Y$3:Y14)+SUM('4 BPSOSched with EV, PV, ESS'!Y61:Y68)-SUM('4BPSO of EV, PV, ESS only'!Y15:Y22)</f>
        <v>5574335.023</v>
      </c>
      <c r="Z86" s="11">
        <f>SUM('3 OrigSchedwithEVPVESS'!Z$3:Z14)-SUM('2 OrigSched of EV only'!Z$3:Z14)+SUM('4 BPSOSched with EV, PV, ESS'!Z61:Z68)-SUM('4BPSO of EV, PV, ESS only'!Z15:Z22)</f>
        <v>522760.4652</v>
      </c>
      <c r="AA86" s="11"/>
      <c r="AB86" s="11"/>
      <c r="AC86" s="11">
        <f t="shared" si="14"/>
        <v>37.34003323</v>
      </c>
      <c r="AD86" s="13">
        <f t="shared" si="15"/>
        <v>1.632262389</v>
      </c>
      <c r="AE86" s="13">
        <f t="shared" si="16"/>
        <v>6900728.098</v>
      </c>
      <c r="AF86" s="13">
        <f t="shared" si="17"/>
        <v>6.900728098</v>
      </c>
    </row>
    <row r="87" ht="15.75" customHeight="1">
      <c r="A87" s="15">
        <v>45.0</v>
      </c>
      <c r="B87" s="13">
        <f>SUM('3 OrigSchedwithEVPVESS'!B$3:B13)-SUM('2 OrigSched of EV only'!B$3:B13)+SUM('4 BPSOSched with EV, PV, ESS'!B60:B68)-SUM('4BPSO of EV, PV, ESS only'!B14:B22)</f>
        <v>3106659.287</v>
      </c>
      <c r="C87" s="13">
        <f>SUM('3 OrigSchedwithEVPVESS'!C$3:C13)-SUM('2 OrigSched of EV only'!C$3:C13)+SUM('4 BPSOSched with EV, PV, ESS'!C60:C68)-SUM('4BPSO of EV, PV, ESS only'!C14:C22)</f>
        <v>2852493.029</v>
      </c>
      <c r="D87" s="13">
        <f>SUM('3 OrigSchedwithEVPVESS'!D$3:D13)-SUM('2 OrigSched of EV only'!D$3:D13)+SUM('4 BPSOSched with EV, PV, ESS'!D60:D68)-SUM('4BPSO of EV, PV, ESS only'!D14:D22)</f>
        <v>3853637.13</v>
      </c>
      <c r="E87" s="13">
        <f>SUM('3 OrigSchedwithEVPVESS'!E$3:E13)-SUM('2 OrigSched of EV only'!E$3:E13)+SUM('4 BPSOSched with EV, PV, ESS'!E60:E68)-SUM('4BPSO of EV, PV, ESS only'!E14:E22)</f>
        <v>3978445.118</v>
      </c>
      <c r="F87" s="13">
        <f>SUM('3 OrigSchedwithEVPVESS'!F$3:F13)-SUM('2 OrigSched of EV only'!F$3:F13)+SUM('4 BPSOSched with EV, PV, ESS'!F60:F68)-SUM('4BPSO of EV, PV, ESS only'!F14:F22)</f>
        <v>4254496.777</v>
      </c>
      <c r="G87" s="13">
        <f>SUM('3 OrigSchedwithEVPVESS'!G$3:G13)-SUM('2 OrigSched of EV only'!G$3:G13)+SUM('4 BPSOSched with EV, PV, ESS'!G60:G68)-SUM('4BPSO of EV, PV, ESS only'!G14:G22)</f>
        <v>4614015.895</v>
      </c>
      <c r="H87" s="13">
        <f>SUM('3 OrigSchedwithEVPVESS'!H$3:H13)-SUM('2 OrigSched of EV only'!H$3:H13)+SUM('4 BPSOSched with EV, PV, ESS'!H60:H68)-SUM('4BPSO of EV, PV, ESS only'!H14:H22)</f>
        <v>1932929.411</v>
      </c>
      <c r="I87" s="13">
        <f>SUM('3 OrigSchedwithEVPVESS'!I$3:I13)-SUM('2 OrigSched of EV only'!I$3:I13)+SUM('4 BPSOSched with EV, PV, ESS'!I60:I68)-SUM('4BPSO of EV, PV, ESS only'!I14:I22)</f>
        <v>1851268.728</v>
      </c>
      <c r="J87" s="13">
        <f>SUM('3 OrigSchedwithEVPVESS'!J$3:J13)-SUM('2 OrigSched of EV only'!J$3:J13)+SUM('4 BPSOSched with EV, PV, ESS'!J60:J68)-SUM('4BPSO of EV, PV, ESS only'!J14:J22)</f>
        <v>1609770.361</v>
      </c>
      <c r="K87" s="13">
        <f>SUM('3 OrigSchedwithEVPVESS'!K$3:K13)-SUM('2 OrigSched of EV only'!K$3:K13)+SUM('4 BPSOSched with EV, PV, ESS'!K60:K68)-SUM('4BPSO of EV, PV, ESS only'!K14:K22)</f>
        <v>1625437.889</v>
      </c>
      <c r="L87" s="13">
        <f>SUM('3 OrigSchedwithEVPVESS'!L$3:L13)-SUM('2 OrigSched of EV only'!L$3:L13)+SUM('4 BPSOSched with EV, PV, ESS'!L60:L68)-SUM('4BPSO of EV, PV, ESS only'!L14:L22)</f>
        <v>1618527.03</v>
      </c>
      <c r="M87" s="13">
        <f>SUM('3 OrigSchedwithEVPVESS'!M$3:M13)-SUM('2 OrigSched of EV only'!M$3:M13)+SUM('4 BPSOSched with EV, PV, ESS'!M60:M68)-SUM('4BPSO of EV, PV, ESS only'!M14:M22)</f>
        <v>3456763.92</v>
      </c>
      <c r="N87" s="13">
        <f>SUM('3 OrigSchedwithEVPVESS'!N$3:N13)-SUM('2 OrigSched of EV only'!N$3:N13)+SUM('4 BPSOSched with EV, PV, ESS'!N60:N68)-SUM('4BPSO of EV, PV, ESS only'!N14:N22)</f>
        <v>3875973.182</v>
      </c>
      <c r="O87" s="13">
        <f>SUM('3 OrigSchedwithEVPVESS'!O$3:O13)-SUM('2 OrigSched of EV only'!O$3:O13)+SUM('4 BPSOSched with EV, PV, ESS'!O60:O68)-SUM('4BPSO of EV, PV, ESS only'!O14:O22)</f>
        <v>4732250.412</v>
      </c>
      <c r="P87" s="13">
        <f>SUM('3 OrigSchedwithEVPVESS'!P$3:P13)-SUM('2 OrigSched of EV only'!P$3:P13)+SUM('4 BPSOSched with EV, PV, ESS'!P60:P68)-SUM('4BPSO of EV, PV, ESS only'!P14:P22)</f>
        <v>4918304.547</v>
      </c>
      <c r="Q87" s="13">
        <f>SUM('3 OrigSchedwithEVPVESS'!Q$3:Q13)-SUM('2 OrigSched of EV only'!Q$3:Q13)+SUM('4 BPSOSched with EV, PV, ESS'!Q60:Q68)-SUM('4BPSO of EV, PV, ESS only'!Q14:Q22)</f>
        <v>4969310.533</v>
      </c>
      <c r="R87" s="13">
        <f>SUM('3 OrigSchedwithEVPVESS'!R$3:R13)-SUM('2 OrigSched of EV only'!R$3:R13)+SUM('4 BPSOSched with EV, PV, ESS'!R60:R68)-SUM('4BPSO of EV, PV, ESS only'!R14:R22)</f>
        <v>5382532.795</v>
      </c>
      <c r="S87" s="13">
        <f>SUM('3 OrigSchedwithEVPVESS'!S$3:S13)-SUM('2 OrigSched of EV only'!S$3:S13)+SUM('4 BPSOSched with EV, PV, ESS'!S60:S68)-SUM('4BPSO of EV, PV, ESS only'!S14:S22)</f>
        <v>5812171.102</v>
      </c>
      <c r="T87" s="13">
        <f>SUM('3 OrigSchedwithEVPVESS'!T$3:T13)-SUM('2 OrigSched of EV only'!T$3:T13)+SUM('4 BPSOSched with EV, PV, ESS'!T60:T68)-SUM('4BPSO of EV, PV, ESS only'!T14:T22)</f>
        <v>5996785.086</v>
      </c>
      <c r="U87" s="13">
        <f>SUM('3 OrigSchedwithEVPVESS'!U$3:U13)-SUM('2 OrigSched of EV only'!U$3:U13)+SUM('4 BPSOSched with EV, PV, ESS'!U60:U68)-SUM('4BPSO of EV, PV, ESS only'!U14:U22)</f>
        <v>5908347.571</v>
      </c>
      <c r="V87" s="13">
        <f>SUM('3 OrigSchedwithEVPVESS'!V$3:V13)-SUM('2 OrigSched of EV only'!V$3:V13)+SUM('4 BPSOSched with EV, PV, ESS'!V60:V68)-SUM('4BPSO of EV, PV, ESS only'!V14:V22)</f>
        <v>6908348.922</v>
      </c>
      <c r="W87" s="13">
        <f>SUM('3 OrigSchedwithEVPVESS'!W$3:W13)-SUM('2 OrigSched of EV only'!W$3:W13)+SUM('4 BPSOSched with EV, PV, ESS'!W60:W68)-SUM('4BPSO of EV, PV, ESS only'!W14:W22)</f>
        <v>6497293.046</v>
      </c>
      <c r="X87" s="13">
        <f>SUM('3 OrigSchedwithEVPVESS'!X$3:X13)-SUM('2 OrigSched of EV only'!X$3:X13)+SUM('4 BPSOSched with EV, PV, ESS'!X60:X68)-SUM('4BPSO of EV, PV, ESS only'!X14:X22)</f>
        <v>6072287.898</v>
      </c>
      <c r="Y87" s="13">
        <f>SUM('3 OrigSchedwithEVPVESS'!Y$3:Y13)-SUM('2 OrigSched of EV only'!Y$3:Y13)+SUM('4 BPSOSched with EV, PV, ESS'!Y60:Y68)-SUM('4BPSO of EV, PV, ESS only'!Y14:Y22)</f>
        <v>5621216.093</v>
      </c>
      <c r="Z87" s="11">
        <f>SUM('3 OrigSchedwithEVPVESS'!Z$3:Z13)-SUM('2 OrigSched of EV only'!Z$3:Z13)+SUM('4 BPSOSched with EV, PV, ESS'!Z60:Z68)-SUM('4BPSO of EV, PV, ESS only'!Z14:Z22)</f>
        <v>521296.975</v>
      </c>
      <c r="AA87" s="11"/>
      <c r="AB87" s="11"/>
      <c r="AC87" s="11">
        <f t="shared" si="14"/>
        <v>37.23549821</v>
      </c>
      <c r="AD87" s="13">
        <f t="shared" si="15"/>
        <v>1.634318128</v>
      </c>
      <c r="AE87" s="13">
        <f t="shared" si="16"/>
        <v>6908348.922</v>
      </c>
      <c r="AF87" s="13">
        <f t="shared" si="17"/>
        <v>6.908348922</v>
      </c>
    </row>
    <row r="88" ht="15.75" customHeight="1">
      <c r="A88" s="15">
        <v>50.0</v>
      </c>
      <c r="B88" s="13">
        <f>SUM('3 OrigSchedwithEVPVESS'!B$3:B12)-SUM('2 OrigSched of EV only'!B$3:B12)+SUM('4 BPSOSched with EV, PV, ESS'!B59:B68)-SUM('4BPSO of EV, PV, ESS only'!B13:B22)</f>
        <v>3032139.526</v>
      </c>
      <c r="C88" s="13">
        <f>SUM('3 OrigSchedwithEVPVESS'!C$3:C12)-SUM('2 OrigSched of EV only'!C$3:C12)+SUM('4 BPSOSched with EV, PV, ESS'!C59:C68)-SUM('4BPSO of EV, PV, ESS only'!C13:C22)</f>
        <v>2805759.304</v>
      </c>
      <c r="D88" s="13">
        <f>SUM('3 OrigSchedwithEVPVESS'!D$3:D12)-SUM('2 OrigSched of EV only'!D$3:D12)+SUM('4 BPSOSched with EV, PV, ESS'!D59:D68)-SUM('4BPSO of EV, PV, ESS only'!D13:D22)</f>
        <v>3855516.13</v>
      </c>
      <c r="E88" s="13">
        <f>SUM('3 OrigSchedwithEVPVESS'!E$3:E12)-SUM('2 OrigSched of EV only'!E$3:E12)+SUM('4 BPSOSched with EV, PV, ESS'!E59:E68)-SUM('4BPSO of EV, PV, ESS only'!E13:E22)</f>
        <v>3981399.814</v>
      </c>
      <c r="F88" s="13">
        <f>SUM('3 OrigSchedwithEVPVESS'!F$3:F12)-SUM('2 OrigSched of EV only'!F$3:F12)+SUM('4 BPSOSched with EV, PV, ESS'!F59:F68)-SUM('4BPSO of EV, PV, ESS only'!F13:F22)</f>
        <v>4253609.289</v>
      </c>
      <c r="G88" s="13">
        <f>SUM('3 OrigSchedwithEVPVESS'!G$3:G12)-SUM('2 OrigSched of EV only'!G$3:G12)+SUM('4 BPSOSched with EV, PV, ESS'!G59:G68)-SUM('4BPSO of EV, PV, ESS only'!G13:G22)</f>
        <v>4621221.359</v>
      </c>
      <c r="H88" s="13">
        <f>SUM('3 OrigSchedwithEVPVESS'!H$3:H12)-SUM('2 OrigSched of EV only'!H$3:H12)+SUM('4 BPSOSched with EV, PV, ESS'!H59:H68)-SUM('4BPSO of EV, PV, ESS only'!H13:H22)</f>
        <v>1927818.907</v>
      </c>
      <c r="I88" s="13">
        <f>SUM('3 OrigSchedwithEVPVESS'!I$3:I12)-SUM('2 OrigSched of EV only'!I$3:I12)+SUM('4 BPSOSched with EV, PV, ESS'!I59:I68)-SUM('4BPSO of EV, PV, ESS only'!I13:I22)</f>
        <v>1842614.22</v>
      </c>
      <c r="J88" s="13">
        <f>SUM('3 OrigSchedwithEVPVESS'!J$3:J12)-SUM('2 OrigSched of EV only'!J$3:J12)+SUM('4 BPSOSched with EV, PV, ESS'!J59:J68)-SUM('4BPSO of EV, PV, ESS only'!J13:J22)</f>
        <v>1618600.331</v>
      </c>
      <c r="K88" s="13">
        <f>SUM('3 OrigSchedwithEVPVESS'!K$3:K12)-SUM('2 OrigSched of EV only'!K$3:K12)+SUM('4 BPSOSched with EV, PV, ESS'!K59:K68)-SUM('4BPSO of EV, PV, ESS only'!K13:K22)</f>
        <v>1628472.223</v>
      </c>
      <c r="L88" s="13">
        <f>SUM('3 OrigSchedwithEVPVESS'!L$3:L12)-SUM('2 OrigSched of EV only'!L$3:L12)+SUM('4 BPSOSched with EV, PV, ESS'!L59:L68)-SUM('4BPSO of EV, PV, ESS only'!L13:L22)</f>
        <v>1624267.218</v>
      </c>
      <c r="M88" s="13">
        <f>SUM('3 OrigSchedwithEVPVESS'!M$3:M12)-SUM('2 OrigSched of EV only'!M$3:M12)+SUM('4 BPSOSched with EV, PV, ESS'!M59:M68)-SUM('4BPSO of EV, PV, ESS only'!M13:M22)</f>
        <v>3462390.522</v>
      </c>
      <c r="N88" s="13">
        <f>SUM('3 OrigSchedwithEVPVESS'!N$3:N12)-SUM('2 OrigSched of EV only'!N$3:N12)+SUM('4 BPSOSched with EV, PV, ESS'!N59:N68)-SUM('4BPSO of EV, PV, ESS only'!N13:N22)</f>
        <v>3888827.428</v>
      </c>
      <c r="O88" s="13">
        <f>SUM('3 OrigSchedwithEVPVESS'!O$3:O12)-SUM('2 OrigSched of EV only'!O$3:O12)+SUM('4 BPSOSched with EV, PV, ESS'!O59:O68)-SUM('4BPSO of EV, PV, ESS only'!O13:O22)</f>
        <v>4714744.178</v>
      </c>
      <c r="P88" s="13">
        <f>SUM('3 OrigSchedwithEVPVESS'!P$3:P12)-SUM('2 OrigSched of EV only'!P$3:P12)+SUM('4 BPSOSched with EV, PV, ESS'!P59:P68)-SUM('4BPSO of EV, PV, ESS only'!P13:P22)</f>
        <v>4887176.723</v>
      </c>
      <c r="Q88" s="13">
        <f>SUM('3 OrigSchedwithEVPVESS'!Q$3:Q12)-SUM('2 OrigSched of EV only'!Q$3:Q12)+SUM('4 BPSOSched with EV, PV, ESS'!Q59:Q68)-SUM('4BPSO of EV, PV, ESS only'!Q13:Q22)</f>
        <v>4968448.594</v>
      </c>
      <c r="R88" s="13">
        <f>SUM('3 OrigSchedwithEVPVESS'!R$3:R12)-SUM('2 OrigSched of EV only'!R$3:R12)+SUM('4 BPSOSched with EV, PV, ESS'!R59:R68)-SUM('4BPSO of EV, PV, ESS only'!R13:R22)</f>
        <v>5378201.062</v>
      </c>
      <c r="S88" s="13">
        <f>SUM('3 OrigSchedwithEVPVESS'!S$3:S12)-SUM('2 OrigSched of EV only'!S$3:S12)+SUM('4 BPSOSched with EV, PV, ESS'!S59:S68)-SUM('4BPSO of EV, PV, ESS only'!S13:S22)</f>
        <v>5834260.945</v>
      </c>
      <c r="T88" s="13">
        <f>SUM('3 OrigSchedwithEVPVESS'!T$3:T12)-SUM('2 OrigSched of EV only'!T$3:T12)+SUM('4 BPSOSched with EV, PV, ESS'!T59:T68)-SUM('4BPSO of EV, PV, ESS only'!T13:T22)</f>
        <v>6013873.523</v>
      </c>
      <c r="U88" s="13">
        <f>SUM('3 OrigSchedwithEVPVESS'!U$3:U12)-SUM('2 OrigSched of EV only'!U$3:U12)+SUM('4 BPSOSched with EV, PV, ESS'!U59:U68)-SUM('4BPSO of EV, PV, ESS only'!U13:U22)</f>
        <v>5923479.626</v>
      </c>
      <c r="V88" s="13">
        <f>SUM('3 OrigSchedwithEVPVESS'!V$3:V12)-SUM('2 OrigSched of EV only'!V$3:V12)+SUM('4 BPSOSched with EV, PV, ESS'!V59:V68)-SUM('4BPSO of EV, PV, ESS only'!V13:V22)</f>
        <v>6904977.009</v>
      </c>
      <c r="W88" s="13">
        <f>SUM('3 OrigSchedwithEVPVESS'!W$3:W12)-SUM('2 OrigSched of EV only'!W$3:W12)+SUM('4 BPSOSched with EV, PV, ESS'!W59:W68)-SUM('4BPSO of EV, PV, ESS only'!W13:W22)</f>
        <v>6507427.523</v>
      </c>
      <c r="X88" s="13">
        <f>SUM('3 OrigSchedwithEVPVESS'!X$3:X12)-SUM('2 OrigSched of EV only'!X$3:X12)+SUM('4 BPSOSched with EV, PV, ESS'!X59:X68)-SUM('4BPSO of EV, PV, ESS only'!X13:X22)</f>
        <v>6111320.369</v>
      </c>
      <c r="Y88" s="13">
        <f>SUM('3 OrigSchedwithEVPVESS'!Y$3:Y12)-SUM('2 OrigSched of EV only'!Y$3:Y12)+SUM('4 BPSOSched with EV, PV, ESS'!Y59:Y68)-SUM('4BPSO of EV, PV, ESS only'!Y13:Y22)</f>
        <v>5665162.744</v>
      </c>
      <c r="Z88" s="11">
        <f>SUM('3 OrigSchedwithEVPVESS'!Z$3:Z12)-SUM('2 OrigSched of EV only'!Z$3:Z12)+SUM('4 BPSOSched with EV, PV, ESS'!Z59:Z68)-SUM('4BPSO of EV, PV, ESS only'!Z13:Z22)</f>
        <v>519767.2384</v>
      </c>
      <c r="AA88" s="11"/>
      <c r="AB88" s="11"/>
      <c r="AC88" s="11">
        <f t="shared" si="14"/>
        <v>37.12623132</v>
      </c>
      <c r="AD88" s="13">
        <f t="shared" si="15"/>
        <v>1.633481097</v>
      </c>
      <c r="AE88" s="13">
        <f t="shared" si="16"/>
        <v>6904977.009</v>
      </c>
      <c r="AF88" s="13">
        <f t="shared" si="17"/>
        <v>6.904977009</v>
      </c>
    </row>
    <row r="89" ht="15.75" customHeight="1">
      <c r="A89" s="15">
        <v>55.0</v>
      </c>
      <c r="B89" s="13">
        <f>SUM('3 OrigSchedwithEVPVESS'!B$3:B11)-SUM('2 OrigSched of EV only'!B$3:B11)+SUM('4 BPSOSched with EV, PV, ESS'!B58:B68)-SUM('4BPSO of EV, PV, ESS only'!B12:B22)</f>
        <v>2956980.98</v>
      </c>
      <c r="C89" s="13">
        <f>SUM('3 OrigSchedwithEVPVESS'!C$3:C11)-SUM('2 OrigSched of EV only'!C$3:C11)+SUM('4 BPSOSched with EV, PV, ESS'!C58:C68)-SUM('4BPSO of EV, PV, ESS only'!C12:C22)</f>
        <v>2756950.46</v>
      </c>
      <c r="D89" s="13">
        <f>SUM('3 OrigSchedwithEVPVESS'!D$3:D11)-SUM('2 OrigSched of EV only'!D$3:D11)+SUM('4 BPSOSched with EV, PV, ESS'!D58:D68)-SUM('4BPSO of EV, PV, ESS only'!D12:D22)</f>
        <v>3838169.38</v>
      </c>
      <c r="E89" s="13">
        <f>SUM('3 OrigSchedwithEVPVESS'!E$3:E11)-SUM('2 OrigSched of EV only'!E$3:E11)+SUM('4 BPSOSched with EV, PV, ESS'!E58:E68)-SUM('4BPSO of EV, PV, ESS only'!E12:E22)</f>
        <v>3980613.62</v>
      </c>
      <c r="F89" s="13">
        <f>SUM('3 OrigSchedwithEVPVESS'!F$3:F11)-SUM('2 OrigSched of EV only'!F$3:F11)+SUM('4 BPSOSched with EV, PV, ESS'!F58:F68)-SUM('4BPSO of EV, PV, ESS only'!F12:F22)</f>
        <v>4256310.329</v>
      </c>
      <c r="G89" s="13">
        <f>SUM('3 OrigSchedwithEVPVESS'!G$3:G11)-SUM('2 OrigSched of EV only'!G$3:G11)+SUM('4 BPSOSched with EV, PV, ESS'!G58:G68)-SUM('4BPSO of EV, PV, ESS only'!G12:G22)</f>
        <v>4616023.801</v>
      </c>
      <c r="H89" s="13">
        <f>SUM('3 OrigSchedwithEVPVESS'!H$3:H11)-SUM('2 OrigSched of EV only'!H$3:H11)+SUM('4 BPSOSched with EV, PV, ESS'!H58:H68)-SUM('4BPSO of EV, PV, ESS only'!H12:H22)</f>
        <v>1917806.829</v>
      </c>
      <c r="I89" s="13">
        <f>SUM('3 OrigSchedwithEVPVESS'!I$3:I11)-SUM('2 OrigSched of EV only'!I$3:I11)+SUM('4 BPSOSched with EV, PV, ESS'!I58:I68)-SUM('4BPSO of EV, PV, ESS only'!I12:I22)</f>
        <v>1841287.412</v>
      </c>
      <c r="J89" s="13">
        <f>SUM('3 OrigSchedwithEVPVESS'!J$3:J11)-SUM('2 OrigSched of EV only'!J$3:J11)+SUM('4 BPSOSched with EV, PV, ESS'!J58:J68)-SUM('4BPSO of EV, PV, ESS only'!J12:J22)</f>
        <v>1628075.347</v>
      </c>
      <c r="K89" s="13">
        <f>SUM('3 OrigSchedwithEVPVESS'!K$3:K11)-SUM('2 OrigSched of EV only'!K$3:K11)+SUM('4 BPSOSched with EV, PV, ESS'!K58:K68)-SUM('4BPSO of EV, PV, ESS only'!K12:K22)</f>
        <v>1631150.449</v>
      </c>
      <c r="L89" s="13">
        <f>SUM('3 OrigSchedwithEVPVESS'!L$3:L11)-SUM('2 OrigSched of EV only'!L$3:L11)+SUM('4 BPSOSched with EV, PV, ESS'!L58:L68)-SUM('4BPSO of EV, PV, ESS only'!L12:L22)</f>
        <v>1621608.026</v>
      </c>
      <c r="M89" s="13">
        <f>SUM('3 OrigSchedwithEVPVESS'!M$3:M11)-SUM('2 OrigSched of EV only'!M$3:M11)+SUM('4 BPSOSched with EV, PV, ESS'!M58:M68)-SUM('4BPSO of EV, PV, ESS only'!M12:M22)</f>
        <v>3469162.706</v>
      </c>
      <c r="N89" s="13">
        <f>SUM('3 OrigSchedwithEVPVESS'!N$3:N11)-SUM('2 OrigSched of EV only'!N$3:N11)+SUM('4 BPSOSched with EV, PV, ESS'!N58:N68)-SUM('4BPSO of EV, PV, ESS only'!N12:N22)</f>
        <v>3894237.03</v>
      </c>
      <c r="O89" s="13">
        <f>SUM('3 OrigSchedwithEVPVESS'!O$3:O11)-SUM('2 OrigSched of EV only'!O$3:O11)+SUM('4 BPSOSched with EV, PV, ESS'!O58:O68)-SUM('4BPSO of EV, PV, ESS only'!O12:O22)</f>
        <v>4693551.768</v>
      </c>
      <c r="P89" s="13">
        <f>SUM('3 OrigSchedwithEVPVESS'!P$3:P11)-SUM('2 OrigSched of EV only'!P$3:P11)+SUM('4 BPSOSched with EV, PV, ESS'!P58:P68)-SUM('4BPSO of EV, PV, ESS only'!P12:P22)</f>
        <v>4854811.845</v>
      </c>
      <c r="Q89" s="13">
        <f>SUM('3 OrigSchedwithEVPVESS'!Q$3:Q11)-SUM('2 OrigSched of EV only'!Q$3:Q11)+SUM('4 BPSOSched with EV, PV, ESS'!Q58:Q68)-SUM('4BPSO of EV, PV, ESS only'!Q12:Q22)</f>
        <v>4976869.607</v>
      </c>
      <c r="R89" s="13">
        <f>SUM('3 OrigSchedwithEVPVESS'!R$3:R11)-SUM('2 OrigSched of EV only'!R$3:R11)+SUM('4 BPSOSched with EV, PV, ESS'!R58:R68)-SUM('4BPSO of EV, PV, ESS only'!R12:R22)</f>
        <v>5391747.42</v>
      </c>
      <c r="S89" s="13">
        <f>SUM('3 OrigSchedwithEVPVESS'!S$3:S11)-SUM('2 OrigSched of EV only'!S$3:S11)+SUM('4 BPSOSched with EV, PV, ESS'!S58:S68)-SUM('4BPSO of EV, PV, ESS only'!S12:S22)</f>
        <v>5854372.077</v>
      </c>
      <c r="T89" s="13">
        <f>SUM('3 OrigSchedwithEVPVESS'!T$3:T11)-SUM('2 OrigSched of EV only'!T$3:T11)+SUM('4 BPSOSched with EV, PV, ESS'!T58:T68)-SUM('4BPSO of EV, PV, ESS only'!T12:T22)</f>
        <v>6033691.321</v>
      </c>
      <c r="U89" s="13">
        <f>SUM('3 OrigSchedwithEVPVESS'!U$3:U11)-SUM('2 OrigSched of EV only'!U$3:U11)+SUM('4 BPSOSched with EV, PV, ESS'!U58:U68)-SUM('4BPSO of EV, PV, ESS only'!U12:U22)</f>
        <v>5940611.784</v>
      </c>
      <c r="V89" s="13">
        <f>SUM('3 OrigSchedwithEVPVESS'!V$3:V11)-SUM('2 OrigSched of EV only'!V$3:V11)+SUM('4 BPSOSched with EV, PV, ESS'!V58:V68)-SUM('4BPSO of EV, PV, ESS only'!V12:V22)</f>
        <v>6908514.078</v>
      </c>
      <c r="W89" s="13">
        <f>SUM('3 OrigSchedwithEVPVESS'!W$3:W11)-SUM('2 OrigSched of EV only'!W$3:W11)+SUM('4 BPSOSched with EV, PV, ESS'!W58:W68)-SUM('4BPSO of EV, PV, ESS only'!W12:W22)</f>
        <v>6530207.036</v>
      </c>
      <c r="X89" s="13">
        <f>SUM('3 OrigSchedwithEVPVESS'!X$3:X11)-SUM('2 OrigSched of EV only'!X$3:X11)+SUM('4 BPSOSched with EV, PV, ESS'!X58:X68)-SUM('4BPSO of EV, PV, ESS only'!X12:X22)</f>
        <v>6152353.83</v>
      </c>
      <c r="Y89" s="13">
        <f>SUM('3 OrigSchedwithEVPVESS'!Y$3:Y11)-SUM('2 OrigSched of EV only'!Y$3:Y11)+SUM('4 BPSOSched with EV, PV, ESS'!Y58:Y68)-SUM('4BPSO of EV, PV, ESS only'!Y12:Y22)</f>
        <v>5705599.703</v>
      </c>
      <c r="Z89" s="11">
        <f>SUM('3 OrigSchedwithEVPVESS'!Z$3:Z11)-SUM('2 OrigSched of EV only'!Z$3:Z11)+SUM('4 BPSOSched with EV, PV, ESS'!Z58:Z68)-SUM('4BPSO of EV, PV, ESS only'!Z12:Z22)</f>
        <v>518520.2255</v>
      </c>
      <c r="AA89" s="11"/>
      <c r="AB89" s="11"/>
      <c r="AC89" s="11">
        <f t="shared" si="14"/>
        <v>37.03715897</v>
      </c>
      <c r="AD89" s="13">
        <f t="shared" si="15"/>
        <v>1.634333984</v>
      </c>
      <c r="AE89" s="13">
        <f t="shared" si="16"/>
        <v>6908514.078</v>
      </c>
      <c r="AF89" s="13">
        <f t="shared" si="17"/>
        <v>6.908514078</v>
      </c>
    </row>
    <row r="90" ht="15.75" customHeight="1">
      <c r="A90" s="15">
        <v>60.0</v>
      </c>
      <c r="B90" s="13">
        <f>SUM('3 OrigSchedwithEVPVESS'!B$3:B10)-SUM('2 OrigSched of EV only'!B$3:B10)+SUM('4 BPSOSched with EV, PV, ESS'!B57:B68)-SUM('4BPSO of EV, PV, ESS only'!B11:B22)</f>
        <v>2882043.33</v>
      </c>
      <c r="C90" s="13">
        <f>SUM('3 OrigSchedwithEVPVESS'!C$3:C10)-SUM('2 OrigSched of EV only'!C$3:C10)+SUM('4 BPSOSched with EV, PV, ESS'!C57:C68)-SUM('4BPSO of EV, PV, ESS only'!C11:C22)</f>
        <v>2710698.268</v>
      </c>
      <c r="D90" s="13">
        <f>SUM('3 OrigSchedwithEVPVESS'!D$3:D10)-SUM('2 OrigSched of EV only'!D$3:D10)+SUM('4 BPSOSched with EV, PV, ESS'!D57:D68)-SUM('4BPSO of EV, PV, ESS only'!D11:D22)</f>
        <v>3828648.18</v>
      </c>
      <c r="E90" s="13">
        <f>SUM('3 OrigSchedwithEVPVESS'!E$3:E10)-SUM('2 OrigSched of EV only'!E$3:E10)+SUM('4 BPSOSched with EV, PV, ESS'!E57:E68)-SUM('4BPSO of EV, PV, ESS only'!E11:E22)</f>
        <v>3969331.118</v>
      </c>
      <c r="F90" s="13">
        <f>SUM('3 OrigSchedwithEVPVESS'!F$3:F10)-SUM('2 OrigSched of EV only'!F$3:F10)+SUM('4 BPSOSched with EV, PV, ESS'!F57:F68)-SUM('4BPSO of EV, PV, ESS only'!F11:F22)</f>
        <v>4263521.297</v>
      </c>
      <c r="G90" s="13">
        <f>SUM('3 OrigSchedwithEVPVESS'!G$3:G10)-SUM('2 OrigSched of EV only'!G$3:G10)+SUM('4 BPSOSched with EV, PV, ESS'!G57:G68)-SUM('4BPSO of EV, PV, ESS only'!G11:G22)</f>
        <v>4622594.275</v>
      </c>
      <c r="H90" s="13">
        <f>SUM('3 OrigSchedwithEVPVESS'!H$3:H10)-SUM('2 OrigSched of EV only'!H$3:H10)+SUM('4 BPSOSched with EV, PV, ESS'!H57:H68)-SUM('4BPSO of EV, PV, ESS only'!H11:H22)</f>
        <v>1907108.915</v>
      </c>
      <c r="I90" s="13">
        <f>SUM('3 OrigSchedwithEVPVESS'!I$3:I10)-SUM('2 OrigSched of EV only'!I$3:I10)+SUM('4 BPSOSched with EV, PV, ESS'!I57:I68)-SUM('4BPSO of EV, PV, ESS only'!I11:I22)</f>
        <v>1830529.328</v>
      </c>
      <c r="J90" s="13">
        <f>SUM('3 OrigSchedwithEVPVESS'!J$3:J10)-SUM('2 OrigSched of EV only'!J$3:J10)+SUM('4 BPSOSched with EV, PV, ESS'!J57:J68)-SUM('4BPSO of EV, PV, ESS only'!J11:J22)</f>
        <v>1640632.363</v>
      </c>
      <c r="K90" s="13">
        <f>SUM('3 OrigSchedwithEVPVESS'!K$3:K10)-SUM('2 OrigSched of EV only'!K$3:K10)+SUM('4 BPSOSched with EV, PV, ESS'!K57:K68)-SUM('4BPSO of EV, PV, ESS only'!K11:K22)</f>
        <v>1634853.281</v>
      </c>
      <c r="L90" s="13">
        <f>SUM('3 OrigSchedwithEVPVESS'!L$3:L10)-SUM('2 OrigSched of EV only'!L$3:L10)+SUM('4 BPSOSched with EV, PV, ESS'!L57:L68)-SUM('4BPSO of EV, PV, ESS only'!L11:L22)</f>
        <v>1623805.982</v>
      </c>
      <c r="M90" s="13">
        <f>SUM('3 OrigSchedwithEVPVESS'!M$3:M10)-SUM('2 OrigSched of EV only'!M$3:M10)+SUM('4 BPSOSched with EV, PV, ESS'!M57:M68)-SUM('4BPSO of EV, PV, ESS only'!M11:M22)</f>
        <v>3478227.702</v>
      </c>
      <c r="N90" s="13">
        <f>SUM('3 OrigSchedwithEVPVESS'!N$3:N10)-SUM('2 OrigSched of EV only'!N$3:N10)+SUM('4 BPSOSched with EV, PV, ESS'!N57:N68)-SUM('4BPSO of EV, PV, ESS only'!N11:N22)</f>
        <v>3892455.138</v>
      </c>
      <c r="O90" s="13">
        <f>SUM('3 OrigSchedwithEVPVESS'!O$3:O10)-SUM('2 OrigSched of EV only'!O$3:O10)+SUM('4 BPSOSched with EV, PV, ESS'!O57:O68)-SUM('4BPSO of EV, PV, ESS only'!O11:O22)</f>
        <v>4669987.196</v>
      </c>
      <c r="P90" s="13">
        <f>SUM('3 OrigSchedwithEVPVESS'!P$3:P10)-SUM('2 OrigSched of EV only'!P$3:P10)+SUM('4 BPSOSched with EV, PV, ESS'!P57:P68)-SUM('4BPSO of EV, PV, ESS only'!P11:P22)</f>
        <v>4826972.541</v>
      </c>
      <c r="Q90" s="13">
        <f>SUM('3 OrigSchedwithEVPVESS'!Q$3:Q10)-SUM('2 OrigSched of EV only'!Q$3:Q10)+SUM('4 BPSOSched with EV, PV, ESS'!Q57:Q68)-SUM('4BPSO of EV, PV, ESS only'!Q11:Q22)</f>
        <v>4978002.754</v>
      </c>
      <c r="R90" s="13">
        <f>SUM('3 OrigSchedwithEVPVESS'!R$3:R10)-SUM('2 OrigSched of EV only'!R$3:R10)+SUM('4 BPSOSched with EV, PV, ESS'!R57:R68)-SUM('4BPSO of EV, PV, ESS only'!R11:R22)</f>
        <v>5405968.665</v>
      </c>
      <c r="S90" s="13">
        <f>SUM('3 OrigSchedwithEVPVESS'!S$3:S10)-SUM('2 OrigSched of EV only'!S$3:S10)+SUM('4 BPSOSched with EV, PV, ESS'!S57:S68)-SUM('4BPSO of EV, PV, ESS only'!S11:S22)</f>
        <v>5876571.033</v>
      </c>
      <c r="T90" s="13">
        <f>SUM('3 OrigSchedwithEVPVESS'!T$3:T10)-SUM('2 OrigSched of EV only'!T$3:T10)+SUM('4 BPSOSched with EV, PV, ESS'!T57:T68)-SUM('4BPSO of EV, PV, ESS only'!T11:T22)</f>
        <v>6038942.47</v>
      </c>
      <c r="U90" s="13">
        <f>SUM('3 OrigSchedwithEVPVESS'!U$3:U10)-SUM('2 OrigSched of EV only'!U$3:U10)+SUM('4 BPSOSched with EV, PV, ESS'!U57:U68)-SUM('4BPSO of EV, PV, ESS only'!U11:U22)</f>
        <v>5957334.281</v>
      </c>
      <c r="V90" s="13">
        <f>SUM('3 OrigSchedwithEVPVESS'!V$3:V10)-SUM('2 OrigSched of EV only'!V$3:V10)+SUM('4 BPSOSched with EV, PV, ESS'!V57:V68)-SUM('4BPSO of EV, PV, ESS only'!V11:V22)</f>
        <v>6915276.745</v>
      </c>
      <c r="W90" s="13">
        <f>SUM('3 OrigSchedwithEVPVESS'!W$3:W10)-SUM('2 OrigSched of EV only'!W$3:W10)+SUM('4 BPSOSched with EV, PV, ESS'!W57:W68)-SUM('4BPSO of EV, PV, ESS only'!W11:W22)</f>
        <v>6555788.802</v>
      </c>
      <c r="X90" s="13">
        <f>SUM('3 OrigSchedwithEVPVESS'!X$3:X10)-SUM('2 OrigSched of EV only'!X$3:X10)+SUM('4 BPSOSched with EV, PV, ESS'!X57:X68)-SUM('4BPSO of EV, PV, ESS only'!X11:X22)</f>
        <v>6197967.722</v>
      </c>
      <c r="Y90" s="13">
        <f>SUM('3 OrigSchedwithEVPVESS'!Y$3:Y10)-SUM('2 OrigSched of EV only'!Y$3:Y10)+SUM('4 BPSOSched with EV, PV, ESS'!Y57:Y68)-SUM('4BPSO of EV, PV, ESS only'!Y11:Y22)</f>
        <v>5745982.905</v>
      </c>
      <c r="Z90" s="11">
        <f>SUM('3 OrigSchedwithEVPVESS'!Z$3:Z10)-SUM('2 OrigSched of EV only'!Z$3:Z10)+SUM('4 BPSOSched with EV, PV, ESS'!Z57:Z68)-SUM('4BPSO of EV, PV, ESS only'!Z11:Z22)</f>
        <v>517142.7574</v>
      </c>
      <c r="AA90" s="11"/>
      <c r="AB90" s="11"/>
      <c r="AC90" s="11">
        <f t="shared" si="14"/>
        <v>36.93876838</v>
      </c>
      <c r="AD90" s="13">
        <f t="shared" si="15"/>
        <v>1.635892899</v>
      </c>
      <c r="AE90" s="13">
        <f t="shared" si="16"/>
        <v>6915276.745</v>
      </c>
      <c r="AF90" s="13">
        <f t="shared" si="17"/>
        <v>6.915276745</v>
      </c>
    </row>
    <row r="91" ht="15.75" customHeight="1">
      <c r="A91" s="15">
        <v>65.0</v>
      </c>
      <c r="B91" s="13">
        <f>SUM('3 OrigSchedwithEVPVESS'!B$3:B9)-SUM('2 OrigSched of EV only'!B$3:B9)+SUM('4 BPSOSched with EV, PV, ESS'!B56:B68)-SUM('4BPSO of EV, PV, ESS only'!B10:B22)</f>
        <v>2808849.951</v>
      </c>
      <c r="C91" s="13">
        <f>SUM('3 OrigSchedwithEVPVESS'!C$3:C9)-SUM('2 OrigSched of EV only'!C$3:C9)+SUM('4 BPSOSched with EV, PV, ESS'!C56:C68)-SUM('4BPSO of EV, PV, ESS only'!C10:C22)</f>
        <v>2662615.063</v>
      </c>
      <c r="D91" s="13">
        <f>SUM('3 OrigSchedwithEVPVESS'!D$3:D9)-SUM('2 OrigSched of EV only'!D$3:D9)+SUM('4 BPSOSched with EV, PV, ESS'!D56:D68)-SUM('4BPSO of EV, PV, ESS only'!D10:D22)</f>
        <v>3829566.37</v>
      </c>
      <c r="E91" s="13">
        <f>SUM('3 OrigSchedwithEVPVESS'!E$3:E9)-SUM('2 OrigSched of EV only'!E$3:E9)+SUM('4 BPSOSched with EV, PV, ESS'!E56:E68)-SUM('4BPSO of EV, PV, ESS only'!E10:E22)</f>
        <v>3971998.8</v>
      </c>
      <c r="F91" s="13">
        <f>SUM('3 OrigSchedwithEVPVESS'!F$3:F9)-SUM('2 OrigSched of EV only'!F$3:F9)+SUM('4 BPSOSched with EV, PV, ESS'!F56:F68)-SUM('4BPSO of EV, PV, ESS only'!F10:F22)</f>
        <v>4259971.339</v>
      </c>
      <c r="G91" s="13">
        <f>SUM('3 OrigSchedwithEVPVESS'!G$3:G9)-SUM('2 OrigSched of EV only'!G$3:G9)+SUM('4 BPSOSched with EV, PV, ESS'!G56:G68)-SUM('4BPSO of EV, PV, ESS only'!G10:G22)</f>
        <v>4640712.957</v>
      </c>
      <c r="H91" s="13">
        <f>SUM('3 OrigSchedwithEVPVESS'!H$3:H9)-SUM('2 OrigSched of EV only'!H$3:H9)+SUM('4 BPSOSched with EV, PV, ESS'!H56:H68)-SUM('4BPSO of EV, PV, ESS only'!H10:H22)</f>
        <v>1903777.021</v>
      </c>
      <c r="I91" s="13">
        <f>SUM('3 OrigSchedwithEVPVESS'!I$3:I9)-SUM('2 OrigSched of EV only'!I$3:I9)+SUM('4 BPSOSched with EV, PV, ESS'!I56:I68)-SUM('4BPSO of EV, PV, ESS only'!I10:I22)</f>
        <v>1823183.608</v>
      </c>
      <c r="J91" s="13">
        <f>SUM('3 OrigSchedwithEVPVESS'!J$3:J9)-SUM('2 OrigSched of EV only'!J$3:J9)+SUM('4 BPSOSched with EV, PV, ESS'!J56:J68)-SUM('4BPSO of EV, PV, ESS only'!J10:J22)</f>
        <v>1656188.709</v>
      </c>
      <c r="K91" s="13">
        <f>SUM('3 OrigSchedwithEVPVESS'!K$3:K9)-SUM('2 OrigSched of EV only'!K$3:K9)+SUM('4 BPSOSched with EV, PV, ESS'!K56:K68)-SUM('4BPSO of EV, PV, ESS only'!K10:K22)</f>
        <v>1641104.581</v>
      </c>
      <c r="L91" s="13">
        <f>SUM('3 OrigSchedwithEVPVESS'!L$3:L9)-SUM('2 OrigSched of EV only'!L$3:L9)+SUM('4 BPSOSched with EV, PV, ESS'!L56:L68)-SUM('4BPSO of EV, PV, ESS only'!L10:L22)</f>
        <v>1625225.428</v>
      </c>
      <c r="M91" s="13">
        <f>SUM('3 OrigSchedwithEVPVESS'!M$3:M9)-SUM('2 OrigSched of EV only'!M$3:M9)+SUM('4 BPSOSched with EV, PV, ESS'!M56:M68)-SUM('4BPSO of EV, PV, ESS only'!M10:M22)</f>
        <v>3482194.286</v>
      </c>
      <c r="N91" s="13">
        <f>SUM('3 OrigSchedwithEVPVESS'!N$3:N9)-SUM('2 OrigSched of EV only'!N$3:N9)+SUM('4 BPSOSched with EV, PV, ESS'!N56:N68)-SUM('4BPSO of EV, PV, ESS only'!N10:N22)</f>
        <v>3905465.844</v>
      </c>
      <c r="O91" s="13">
        <f>SUM('3 OrigSchedwithEVPVESS'!O$3:O9)-SUM('2 OrigSched of EV only'!O$3:O9)+SUM('4 BPSOSched with EV, PV, ESS'!O56:O68)-SUM('4BPSO of EV, PV, ESS only'!O10:O22)</f>
        <v>4651623.3</v>
      </c>
      <c r="P91" s="13">
        <f>SUM('3 OrigSchedwithEVPVESS'!P$3:P9)-SUM('2 OrigSched of EV only'!P$3:P9)+SUM('4 BPSOSched with EV, PV, ESS'!P56:P68)-SUM('4BPSO of EV, PV, ESS only'!P10:P22)</f>
        <v>4793866.833</v>
      </c>
      <c r="Q91" s="13">
        <f>SUM('3 OrigSchedwithEVPVESS'!Q$3:Q9)-SUM('2 OrigSched of EV only'!Q$3:Q9)+SUM('4 BPSOSched with EV, PV, ESS'!Q56:Q68)-SUM('4BPSO of EV, PV, ESS only'!Q10:Q22)</f>
        <v>4969901.265</v>
      </c>
      <c r="R91" s="13">
        <f>SUM('3 OrigSchedwithEVPVESS'!R$3:R9)-SUM('2 OrigSched of EV only'!R$3:R9)+SUM('4 BPSOSched with EV, PV, ESS'!R56:R68)-SUM('4BPSO of EV, PV, ESS only'!R10:R22)</f>
        <v>5411057.349</v>
      </c>
      <c r="S91" s="13">
        <f>SUM('3 OrigSchedwithEVPVESS'!S$3:S9)-SUM('2 OrigSched of EV only'!S$3:S9)+SUM('4 BPSOSched with EV, PV, ESS'!S56:S68)-SUM('4BPSO of EV, PV, ESS only'!S10:S22)</f>
        <v>5898587.026</v>
      </c>
      <c r="T91" s="13">
        <f>SUM('3 OrigSchedwithEVPVESS'!T$3:T9)-SUM('2 OrigSched of EV only'!T$3:T9)+SUM('4 BPSOSched with EV, PV, ESS'!T56:T68)-SUM('4BPSO of EV, PV, ESS only'!T10:T22)</f>
        <v>6048056.903</v>
      </c>
      <c r="U91" s="13">
        <f>SUM('3 OrigSchedwithEVPVESS'!U$3:U9)-SUM('2 OrigSched of EV only'!U$3:U9)+SUM('4 BPSOSched with EV, PV, ESS'!U56:U68)-SUM('4BPSO of EV, PV, ESS only'!U10:U22)</f>
        <v>5975763.282</v>
      </c>
      <c r="V91" s="13">
        <f>SUM('3 OrigSchedwithEVPVESS'!V$3:V9)-SUM('2 OrigSched of EV only'!V$3:V9)+SUM('4 BPSOSched with EV, PV, ESS'!V56:V68)-SUM('4BPSO of EV, PV, ESS only'!V10:V22)</f>
        <v>6904896.578</v>
      </c>
      <c r="W91" s="13">
        <f>SUM('3 OrigSchedwithEVPVESS'!W$3:W9)-SUM('2 OrigSched of EV only'!W$3:W9)+SUM('4 BPSOSched with EV, PV, ESS'!W56:W68)-SUM('4BPSO of EV, PV, ESS only'!W10:W22)</f>
        <v>6579787.53</v>
      </c>
      <c r="X91" s="13">
        <f>SUM('3 OrigSchedwithEVPVESS'!X$3:X9)-SUM('2 OrigSched of EV only'!X$3:X9)+SUM('4 BPSOSched with EV, PV, ESS'!X56:X68)-SUM('4BPSO of EV, PV, ESS only'!X10:X22)</f>
        <v>6237105.598</v>
      </c>
      <c r="Y91" s="13">
        <f>SUM('3 OrigSchedwithEVPVESS'!Y$3:Y9)-SUM('2 OrigSched of EV only'!Y$3:Y9)+SUM('4 BPSOSched with EV, PV, ESS'!Y56:Y68)-SUM('4BPSO of EV, PV, ESS only'!Y10:Y22)</f>
        <v>5781848.465</v>
      </c>
      <c r="Z91" s="11">
        <f>SUM('3 OrigSchedwithEVPVESS'!Z$3:Z9)-SUM('2 OrigSched of EV only'!Z$3:Z9)+SUM('4 BPSOSched with EV, PV, ESS'!Z56:Z68)-SUM('4BPSO of EV, PV, ESS only'!Z10:Z22)</f>
        <v>515687.9055</v>
      </c>
      <c r="AA91" s="11"/>
      <c r="AB91" s="11"/>
      <c r="AC91" s="11">
        <f t="shared" si="14"/>
        <v>36.83485039</v>
      </c>
      <c r="AD91" s="13">
        <f t="shared" si="15"/>
        <v>1.633274685</v>
      </c>
      <c r="AE91" s="13">
        <f t="shared" si="16"/>
        <v>6904896.578</v>
      </c>
      <c r="AF91" s="13">
        <f t="shared" si="17"/>
        <v>6.904896578</v>
      </c>
    </row>
    <row r="92" ht="15.75" customHeight="1">
      <c r="A92" s="15">
        <v>70.0</v>
      </c>
      <c r="B92" s="13">
        <f>SUM('3 OrigSchedwithEVPVESS'!B$3:B8)-SUM('2 OrigSched of EV only'!B$3:B8)+SUM('4 BPSOSched with EV, PV, ESS'!B55:B68)-SUM('4BPSO of EV, PV, ESS only'!B9:B22)</f>
        <v>2741154.101</v>
      </c>
      <c r="C92" s="13">
        <f>SUM('3 OrigSchedwithEVPVESS'!C$3:C8)-SUM('2 OrigSched of EV only'!C$3:C8)+SUM('4 BPSOSched with EV, PV, ESS'!C55:C68)-SUM('4BPSO of EV, PV, ESS only'!C9:C22)</f>
        <v>2611802.51</v>
      </c>
      <c r="D92" s="13">
        <f>SUM('3 OrigSchedwithEVPVESS'!D$3:D8)-SUM('2 OrigSched of EV only'!D$3:D8)+SUM('4 BPSOSched with EV, PV, ESS'!D55:D68)-SUM('4BPSO of EV, PV, ESS only'!D9:D22)</f>
        <v>3805585.05</v>
      </c>
      <c r="E92" s="13">
        <f>SUM('3 OrigSchedwithEVPVESS'!E$3:E8)-SUM('2 OrigSched of EV only'!E$3:E8)+SUM('4 BPSOSched with EV, PV, ESS'!E55:E68)-SUM('4BPSO of EV, PV, ESS only'!E9:E22)</f>
        <v>3975444.865</v>
      </c>
      <c r="F92" s="13">
        <f>SUM('3 OrigSchedwithEVPVESS'!F$3:F8)-SUM('2 OrigSched of EV only'!F$3:F8)+SUM('4 BPSOSched with EV, PV, ESS'!F55:F68)-SUM('4BPSO of EV, PV, ESS only'!F9:F22)</f>
        <v>4270338.861</v>
      </c>
      <c r="G92" s="13">
        <f>SUM('3 OrigSchedwithEVPVESS'!G$3:G8)-SUM('2 OrigSched of EV only'!G$3:G8)+SUM('4 BPSOSched with EV, PV, ESS'!G55:G68)-SUM('4BPSO of EV, PV, ESS only'!G9:G22)</f>
        <v>4647305.882</v>
      </c>
      <c r="H92" s="13">
        <f>SUM('3 OrigSchedwithEVPVESS'!H$3:H8)-SUM('2 OrigSched of EV only'!H$3:H8)+SUM('4 BPSOSched with EV, PV, ESS'!H55:H68)-SUM('4BPSO of EV, PV, ESS only'!H9:H22)</f>
        <v>1895301.339</v>
      </c>
      <c r="I92" s="13">
        <f>SUM('3 OrigSchedwithEVPVESS'!I$3:I8)-SUM('2 OrigSched of EV only'!I$3:I8)+SUM('4 BPSOSched with EV, PV, ESS'!I55:I68)-SUM('4BPSO of EV, PV, ESS only'!I9:I22)</f>
        <v>1810110.472</v>
      </c>
      <c r="J92" s="13">
        <f>SUM('3 OrigSchedwithEVPVESS'!J$3:J8)-SUM('2 OrigSched of EV only'!J$3:J8)+SUM('4 BPSOSched with EV, PV, ESS'!J55:J68)-SUM('4BPSO of EV, PV, ESS only'!J9:J22)</f>
        <v>1661336.373</v>
      </c>
      <c r="K92" s="13">
        <f>SUM('3 OrigSchedwithEVPVESS'!K$3:K8)-SUM('2 OrigSched of EV only'!K$3:K8)+SUM('4 BPSOSched with EV, PV, ESS'!K55:K68)-SUM('4BPSO of EV, PV, ESS only'!K9:K22)</f>
        <v>1645596.94</v>
      </c>
      <c r="L92" s="13">
        <f>SUM('3 OrigSchedwithEVPVESS'!L$3:L8)-SUM('2 OrigSched of EV only'!L$3:L8)+SUM('4 BPSOSched with EV, PV, ESS'!L55:L68)-SUM('4BPSO of EV, PV, ESS only'!L9:L22)</f>
        <v>1629787.898</v>
      </c>
      <c r="M92" s="13">
        <f>SUM('3 OrigSchedwithEVPVESS'!M$3:M8)-SUM('2 OrigSched of EV only'!M$3:M8)+SUM('4 BPSOSched with EV, PV, ESS'!M55:M68)-SUM('4BPSO of EV, PV, ESS only'!M9:M22)</f>
        <v>3494334.351</v>
      </c>
      <c r="N92" s="13">
        <f>SUM('3 OrigSchedwithEVPVESS'!N$3:N8)-SUM('2 OrigSched of EV only'!N$3:N8)+SUM('4 BPSOSched with EV, PV, ESS'!N55:N68)-SUM('4BPSO of EV, PV, ESS only'!N9:N22)</f>
        <v>3919057.891</v>
      </c>
      <c r="O92" s="13">
        <f>SUM('3 OrigSchedwithEVPVESS'!O$3:O8)-SUM('2 OrigSched of EV only'!O$3:O8)+SUM('4 BPSOSched with EV, PV, ESS'!O55:O68)-SUM('4BPSO of EV, PV, ESS only'!O9:O22)</f>
        <v>4629537.39</v>
      </c>
      <c r="P92" s="13">
        <f>SUM('3 OrigSchedwithEVPVESS'!P$3:P8)-SUM('2 OrigSched of EV only'!P$3:P8)+SUM('4 BPSOSched with EV, PV, ESS'!P55:P68)-SUM('4BPSO of EV, PV, ESS only'!P9:P22)</f>
        <v>4757903.26</v>
      </c>
      <c r="Q92" s="13">
        <f>SUM('3 OrigSchedwithEVPVESS'!Q$3:Q8)-SUM('2 OrigSched of EV only'!Q$3:Q8)+SUM('4 BPSOSched with EV, PV, ESS'!Q55:Q68)-SUM('4BPSO of EV, PV, ESS only'!Q9:Q22)</f>
        <v>4954763.523</v>
      </c>
      <c r="R92" s="13">
        <f>SUM('3 OrigSchedwithEVPVESS'!R$3:R8)-SUM('2 OrigSched of EV only'!R$3:R8)+SUM('4 BPSOSched with EV, PV, ESS'!R55:R68)-SUM('4BPSO of EV, PV, ESS only'!R9:R22)</f>
        <v>5415918.132</v>
      </c>
      <c r="S92" s="13">
        <f>SUM('3 OrigSchedwithEVPVESS'!S$3:S8)-SUM('2 OrigSched of EV only'!S$3:S8)+SUM('4 BPSOSched with EV, PV, ESS'!S55:S68)-SUM('4BPSO of EV, PV, ESS only'!S9:S22)</f>
        <v>5925029.659</v>
      </c>
      <c r="T92" s="13">
        <f>SUM('3 OrigSchedwithEVPVESS'!T$3:T8)-SUM('2 OrigSched of EV only'!T$3:T8)+SUM('4 BPSOSched with EV, PV, ESS'!T55:T68)-SUM('4BPSO of EV, PV, ESS only'!T9:T22)</f>
        <v>6066084.142</v>
      </c>
      <c r="U92" s="13">
        <f>SUM('3 OrigSchedwithEVPVESS'!U$3:U8)-SUM('2 OrigSched of EV only'!U$3:U8)+SUM('4 BPSOSched with EV, PV, ESS'!U55:U68)-SUM('4BPSO of EV, PV, ESS only'!U9:U22)</f>
        <v>5998383.201</v>
      </c>
      <c r="V92" s="13">
        <f>SUM('3 OrigSchedwithEVPVESS'!V$3:V8)-SUM('2 OrigSched of EV only'!V$3:V8)+SUM('4 BPSOSched with EV, PV, ESS'!V55:V68)-SUM('4BPSO of EV, PV, ESS only'!V9:V22)</f>
        <v>6903523.451</v>
      </c>
      <c r="W92" s="13">
        <f>SUM('3 OrigSchedwithEVPVESS'!W$3:W8)-SUM('2 OrigSched of EV only'!W$3:W8)+SUM('4 BPSOSched with EV, PV, ESS'!W55:W68)-SUM('4BPSO of EV, PV, ESS only'!W9:W22)</f>
        <v>6598374.298</v>
      </c>
      <c r="X92" s="13">
        <f>SUM('3 OrigSchedwithEVPVESS'!X$3:X8)-SUM('2 OrigSched of EV only'!X$3:X8)+SUM('4 BPSOSched with EV, PV, ESS'!X55:X68)-SUM('4BPSO of EV, PV, ESS only'!X9:X22)</f>
        <v>6284566.412</v>
      </c>
      <c r="Y92" s="13">
        <f>SUM('3 OrigSchedwithEVPVESS'!Y$3:Y8)-SUM('2 OrigSched of EV only'!Y$3:Y8)+SUM('4 BPSOSched with EV, PV, ESS'!Y55:Y68)-SUM('4BPSO of EV, PV, ESS only'!Y9:Y22)</f>
        <v>5823405.899</v>
      </c>
      <c r="Z92" s="11">
        <f>SUM('3 OrigSchedwithEVPVESS'!Z$3:Z8)-SUM('2 OrigSched of EV only'!Z$3:Z8)+SUM('4 BPSOSched with EV, PV, ESS'!Z55:Z68)-SUM('4BPSO of EV, PV, ESS only'!Z9:Z22)</f>
        <v>515798.4848</v>
      </c>
      <c r="AA92" s="11"/>
      <c r="AB92" s="11"/>
      <c r="AC92" s="11">
        <f t="shared" si="14"/>
        <v>36.84274892</v>
      </c>
      <c r="AD92" s="13">
        <f t="shared" si="15"/>
        <v>1.632929001</v>
      </c>
      <c r="AE92" s="13">
        <f t="shared" si="16"/>
        <v>6903523.451</v>
      </c>
      <c r="AF92" s="13">
        <f t="shared" si="17"/>
        <v>6.903523451</v>
      </c>
    </row>
    <row r="93" ht="15.75" customHeight="1">
      <c r="A93" s="15">
        <v>75.0</v>
      </c>
      <c r="B93" s="13">
        <f>SUM('3 OrigSchedwithEVPVESS'!B$3:B7)-SUM('2 OrigSched of EV only'!B$3:B7)+SUM('4 BPSOSched with EV, PV, ESS'!B54:B68)-SUM('4BPSO of EV, PV, ESS only'!B8:B22)</f>
        <v>2665785.947</v>
      </c>
      <c r="C93" s="13">
        <f>SUM('3 OrigSchedwithEVPVESS'!C$3:C7)-SUM('2 OrigSched of EV only'!C$3:C7)+SUM('4 BPSOSched with EV, PV, ESS'!C54:C68)-SUM('4BPSO of EV, PV, ESS only'!C8:C22)</f>
        <v>2561505.962</v>
      </c>
      <c r="D93" s="13">
        <f>SUM('3 OrigSchedwithEVPVESS'!D$3:D7)-SUM('2 OrigSched of EV only'!D$3:D7)+SUM('4 BPSOSched with EV, PV, ESS'!D54:D68)-SUM('4BPSO of EV, PV, ESS only'!D8:D22)</f>
        <v>3794524.92</v>
      </c>
      <c r="E93" s="13">
        <f>SUM('3 OrigSchedwithEVPVESS'!E$3:E7)-SUM('2 OrigSched of EV only'!E$3:E7)+SUM('4 BPSOSched with EV, PV, ESS'!E54:E68)-SUM('4BPSO of EV, PV, ESS only'!E8:E22)</f>
        <v>3979221.549</v>
      </c>
      <c r="F93" s="13">
        <f>SUM('3 OrigSchedwithEVPVESS'!F$3:F7)-SUM('2 OrigSched of EV only'!F$3:F7)+SUM('4 BPSOSched with EV, PV, ESS'!F54:F68)-SUM('4BPSO of EV, PV, ESS only'!F8:F22)</f>
        <v>4273973.1</v>
      </c>
      <c r="G93" s="13">
        <f>SUM('3 OrigSchedwithEVPVESS'!G$3:G7)-SUM('2 OrigSched of EV only'!G$3:G7)+SUM('4 BPSOSched with EV, PV, ESS'!G54:G68)-SUM('4BPSO of EV, PV, ESS only'!G8:G22)</f>
        <v>4659711.691</v>
      </c>
      <c r="H93" s="13">
        <f>SUM('3 OrigSchedwithEVPVESS'!H$3:H7)-SUM('2 OrigSched of EV only'!H$3:H7)+SUM('4 BPSOSched with EV, PV, ESS'!H54:H68)-SUM('4BPSO of EV, PV, ESS only'!H8:H22)</f>
        <v>1884736.058</v>
      </c>
      <c r="I93" s="13">
        <f>SUM('3 OrigSchedwithEVPVESS'!I$3:I7)-SUM('2 OrigSched of EV only'!I$3:I7)+SUM('4 BPSOSched with EV, PV, ESS'!I54:I68)-SUM('4BPSO of EV, PV, ESS only'!I8:I22)</f>
        <v>1805021.519</v>
      </c>
      <c r="J93" s="13">
        <f>SUM('3 OrigSchedwithEVPVESS'!J$3:J7)-SUM('2 OrigSched of EV only'!J$3:J7)+SUM('4 BPSOSched with EV, PV, ESS'!J54:J68)-SUM('4BPSO of EV, PV, ESS only'!J8:J22)</f>
        <v>1666369.257</v>
      </c>
      <c r="K93" s="13">
        <f>SUM('3 OrigSchedwithEVPVESS'!K$3:K7)-SUM('2 OrigSched of EV only'!K$3:K7)+SUM('4 BPSOSched with EV, PV, ESS'!K54:K68)-SUM('4BPSO of EV, PV, ESS only'!K8:K22)</f>
        <v>1649415.232</v>
      </c>
      <c r="L93" s="13">
        <f>SUM('3 OrigSchedwithEVPVESS'!L$3:L7)-SUM('2 OrigSched of EV only'!L$3:L7)+SUM('4 BPSOSched with EV, PV, ESS'!L54:L68)-SUM('4BPSO of EV, PV, ESS only'!L8:L22)</f>
        <v>1634013.054</v>
      </c>
      <c r="M93" s="13">
        <f>SUM('3 OrigSchedwithEVPVESS'!M$3:M7)-SUM('2 OrigSched of EV only'!M$3:M7)+SUM('4 BPSOSched with EV, PV, ESS'!M54:M68)-SUM('4BPSO of EV, PV, ESS only'!M8:M22)</f>
        <v>3506141.389</v>
      </c>
      <c r="N93" s="13">
        <f>SUM('3 OrigSchedwithEVPVESS'!N$3:N7)-SUM('2 OrigSched of EV only'!N$3:N7)+SUM('4 BPSOSched with EV, PV, ESS'!N54:N68)-SUM('4BPSO of EV, PV, ESS only'!N8:N22)</f>
        <v>3923712.097</v>
      </c>
      <c r="O93" s="13">
        <f>SUM('3 OrigSchedwithEVPVESS'!O$3:O7)-SUM('2 OrigSched of EV only'!O$3:O7)+SUM('4 BPSOSched with EV, PV, ESS'!O54:O68)-SUM('4BPSO of EV, PV, ESS only'!O8:O22)</f>
        <v>4600027.798</v>
      </c>
      <c r="P93" s="13">
        <f>SUM('3 OrigSchedwithEVPVESS'!P$3:P7)-SUM('2 OrigSched of EV only'!P$3:P7)+SUM('4 BPSOSched with EV, PV, ESS'!P54:P68)-SUM('4BPSO of EV, PV, ESS only'!P8:P22)</f>
        <v>4726777.183</v>
      </c>
      <c r="Q93" s="13">
        <f>SUM('3 OrigSchedwithEVPVESS'!Q$3:Q7)-SUM('2 OrigSched of EV only'!Q$3:Q7)+SUM('4 BPSOSched with EV, PV, ESS'!Q54:Q68)-SUM('4BPSO of EV, PV, ESS only'!Q8:Q22)</f>
        <v>4956747.382</v>
      </c>
      <c r="R93" s="13">
        <f>SUM('3 OrigSchedwithEVPVESS'!R$3:R7)-SUM('2 OrigSched of EV only'!R$3:R7)+SUM('4 BPSOSched with EV, PV, ESS'!R54:R68)-SUM('4BPSO of EV, PV, ESS only'!R8:R22)</f>
        <v>5416933.517</v>
      </c>
      <c r="S93" s="13">
        <f>SUM('3 OrigSchedwithEVPVESS'!S$3:S7)-SUM('2 OrigSched of EV only'!S$3:S7)+SUM('4 BPSOSched with EV, PV, ESS'!S54:S68)-SUM('4BPSO of EV, PV, ESS only'!S8:S22)</f>
        <v>5951109.414</v>
      </c>
      <c r="T93" s="13">
        <f>SUM('3 OrigSchedwithEVPVESS'!T$3:T7)-SUM('2 OrigSched of EV only'!T$3:T7)+SUM('4 BPSOSched with EV, PV, ESS'!T54:T68)-SUM('4BPSO of EV, PV, ESS only'!T8:T22)</f>
        <v>6087060.246</v>
      </c>
      <c r="U93" s="13">
        <f>SUM('3 OrigSchedwithEVPVESS'!U$3:U7)-SUM('2 OrigSched of EV only'!U$3:U7)+SUM('4 BPSOSched with EV, PV, ESS'!U54:U68)-SUM('4BPSO of EV, PV, ESS only'!U8:U22)</f>
        <v>6024274.569</v>
      </c>
      <c r="V93" s="13">
        <f>SUM('3 OrigSchedwithEVPVESS'!V$3:V7)-SUM('2 OrigSched of EV only'!V$3:V7)+SUM('4 BPSOSched with EV, PV, ESS'!V54:V68)-SUM('4BPSO of EV, PV, ESS only'!V8:V22)</f>
        <v>6895771.815</v>
      </c>
      <c r="W93" s="13">
        <f>SUM('3 OrigSchedwithEVPVESS'!W$3:W7)-SUM('2 OrigSched of EV only'!W$3:W7)+SUM('4 BPSOSched with EV, PV, ESS'!W54:W68)-SUM('4BPSO of EV, PV, ESS only'!W8:W22)</f>
        <v>6618150.906</v>
      </c>
      <c r="X93" s="13">
        <f>SUM('3 OrigSchedwithEVPVESS'!X$3:X7)-SUM('2 OrigSched of EV only'!X$3:X7)+SUM('4 BPSOSched with EV, PV, ESS'!X54:X68)-SUM('4BPSO of EV, PV, ESS only'!X8:X22)</f>
        <v>6328336.263</v>
      </c>
      <c r="Y93" s="13">
        <f>SUM('3 OrigSchedwithEVPVESS'!Y$3:Y7)-SUM('2 OrigSched of EV only'!Y$3:Y7)+SUM('4 BPSOSched with EV, PV, ESS'!Y54:Y68)-SUM('4BPSO of EV, PV, ESS only'!Y8:Y22)</f>
        <v>5863246.53</v>
      </c>
      <c r="Z93" s="11">
        <f>SUM('3 OrigSchedwithEVPVESS'!Z$3:Z7)-SUM('2 OrigSched of EV only'!Z$3:Z7)+SUM('4 BPSOSched with EV, PV, ESS'!Z54:Z68)-SUM('4BPSO of EV, PV, ESS only'!Z8:Z22)</f>
        <v>515563.4604</v>
      </c>
      <c r="AA93" s="11"/>
      <c r="AB93" s="11"/>
      <c r="AC93" s="11">
        <f t="shared" si="14"/>
        <v>36.82596146</v>
      </c>
      <c r="AD93" s="13">
        <f t="shared" si="15"/>
        <v>1.630968131</v>
      </c>
      <c r="AE93" s="13">
        <f t="shared" si="16"/>
        <v>6895771.815</v>
      </c>
      <c r="AF93" s="13">
        <f t="shared" si="17"/>
        <v>6.895771815</v>
      </c>
    </row>
    <row r="94" ht="15.75" customHeight="1">
      <c r="A94" s="15">
        <v>80.0</v>
      </c>
      <c r="B94" s="13">
        <f>SUM('3 OrigSchedwithEVPVESS'!B$3:B6)-SUM('2 OrigSched of EV only'!B$3:B6)+SUM('4 BPSOSched with EV, PV, ESS'!B53:B68)-SUM('4BPSO of EV, PV, ESS only'!B7:B22)</f>
        <v>2588147.056</v>
      </c>
      <c r="C94" s="13">
        <f>SUM('3 OrigSchedwithEVPVESS'!C$3:C6)-SUM('2 OrigSched of EV only'!C$3:C6)+SUM('4 BPSOSched with EV, PV, ESS'!C53:C68)-SUM('4BPSO of EV, PV, ESS only'!C7:C22)</f>
        <v>2520878.409</v>
      </c>
      <c r="D94" s="13">
        <f>SUM('3 OrigSchedwithEVPVESS'!D$3:D6)-SUM('2 OrigSched of EV only'!D$3:D6)+SUM('4 BPSOSched with EV, PV, ESS'!D53:D68)-SUM('4BPSO of EV, PV, ESS only'!D7:D22)</f>
        <v>3785904.18</v>
      </c>
      <c r="E94" s="13">
        <f>SUM('3 OrigSchedwithEVPVESS'!E$3:E6)-SUM('2 OrigSched of EV only'!E$3:E6)+SUM('4 BPSOSched with EV, PV, ESS'!E53:E68)-SUM('4BPSO of EV, PV, ESS only'!E7:E22)</f>
        <v>3978577.71</v>
      </c>
      <c r="F94" s="13">
        <f>SUM('3 OrigSchedwithEVPVESS'!F$3:F6)-SUM('2 OrigSched of EV only'!F$3:F6)+SUM('4 BPSOSched with EV, PV, ESS'!F53:F68)-SUM('4BPSO of EV, PV, ESS only'!F7:F22)</f>
        <v>4270712.337</v>
      </c>
      <c r="G94" s="13">
        <f>SUM('3 OrigSchedwithEVPVESS'!G$3:G6)-SUM('2 OrigSched of EV only'!G$3:G6)+SUM('4 BPSOSched with EV, PV, ESS'!G53:G68)-SUM('4BPSO of EV, PV, ESS only'!G7:G22)</f>
        <v>4663614.211</v>
      </c>
      <c r="H94" s="13">
        <f>SUM('3 OrigSchedwithEVPVESS'!H$3:H6)-SUM('2 OrigSched of EV only'!H$3:H6)+SUM('4 BPSOSched with EV, PV, ESS'!H53:H68)-SUM('4BPSO of EV, PV, ESS only'!H7:H22)</f>
        <v>1879866.104</v>
      </c>
      <c r="I94" s="13">
        <f>SUM('3 OrigSchedwithEVPVESS'!I$3:I6)-SUM('2 OrigSched of EV only'!I$3:I6)+SUM('4 BPSOSched with EV, PV, ESS'!I53:I68)-SUM('4BPSO of EV, PV, ESS only'!I7:I22)</f>
        <v>1810073.844</v>
      </c>
      <c r="J94" s="13">
        <f>SUM('3 OrigSchedwithEVPVESS'!J$3:J6)-SUM('2 OrigSched of EV only'!J$3:J6)+SUM('4 BPSOSched with EV, PV, ESS'!J53:J68)-SUM('4BPSO of EV, PV, ESS only'!J7:J22)</f>
        <v>1679422.466</v>
      </c>
      <c r="K94" s="13">
        <f>SUM('3 OrigSchedwithEVPVESS'!K$3:K6)-SUM('2 OrigSched of EV only'!K$3:K6)+SUM('4 BPSOSched with EV, PV, ESS'!K53:K68)-SUM('4BPSO of EV, PV, ESS only'!K7:K22)</f>
        <v>1647940.857</v>
      </c>
      <c r="L94" s="13">
        <f>SUM('3 OrigSchedwithEVPVESS'!L$3:L6)-SUM('2 OrigSched of EV only'!L$3:L6)+SUM('4 BPSOSched with EV, PV, ESS'!L53:L68)-SUM('4BPSO of EV, PV, ESS only'!L7:L22)</f>
        <v>1638303.985</v>
      </c>
      <c r="M94" s="13">
        <f>SUM('3 OrigSchedwithEVPVESS'!M$3:M6)-SUM('2 OrigSched of EV only'!M$3:M6)+SUM('4 BPSOSched with EV, PV, ESS'!M53:M68)-SUM('4BPSO of EV, PV, ESS only'!M7:M22)</f>
        <v>3523715.846</v>
      </c>
      <c r="N94" s="13">
        <f>SUM('3 OrigSchedwithEVPVESS'!N$3:N6)-SUM('2 OrigSched of EV only'!N$3:N6)+SUM('4 BPSOSched with EV, PV, ESS'!N53:N68)-SUM('4BPSO of EV, PV, ESS only'!N7:N22)</f>
        <v>3934170.006</v>
      </c>
      <c r="O94" s="13">
        <f>SUM('3 OrigSchedwithEVPVESS'!O$3:O6)-SUM('2 OrigSched of EV only'!O$3:O6)+SUM('4 BPSOSched with EV, PV, ESS'!O53:O68)-SUM('4BPSO of EV, PV, ESS only'!O7:O22)</f>
        <v>4585357.492</v>
      </c>
      <c r="P94" s="13">
        <f>SUM('3 OrigSchedwithEVPVESS'!P$3:P6)-SUM('2 OrigSched of EV only'!P$3:P6)+SUM('4 BPSOSched with EV, PV, ESS'!P53:P68)-SUM('4BPSO of EV, PV, ESS only'!P7:P22)</f>
        <v>4703263.409</v>
      </c>
      <c r="Q94" s="13">
        <f>SUM('3 OrigSchedwithEVPVESS'!Q$3:Q6)-SUM('2 OrigSched of EV only'!Q$3:Q6)+SUM('4 BPSOSched with EV, PV, ESS'!Q53:Q68)-SUM('4BPSO of EV, PV, ESS only'!Q7:Q22)</f>
        <v>4960537.381</v>
      </c>
      <c r="R94" s="13">
        <f>SUM('3 OrigSchedwithEVPVESS'!R$3:R6)-SUM('2 OrigSched of EV only'!R$3:R6)+SUM('4 BPSOSched with EV, PV, ESS'!R53:R68)-SUM('4BPSO of EV, PV, ESS only'!R7:R22)</f>
        <v>5431277.87</v>
      </c>
      <c r="S94" s="13">
        <f>SUM('3 OrigSchedwithEVPVESS'!S$3:S6)-SUM('2 OrigSched of EV only'!S$3:S6)+SUM('4 BPSOSched with EV, PV, ESS'!S53:S68)-SUM('4BPSO of EV, PV, ESS only'!S7:S22)</f>
        <v>5979014.971</v>
      </c>
      <c r="T94" s="13">
        <f>SUM('3 OrigSchedwithEVPVESS'!T$3:T6)-SUM('2 OrigSched of EV only'!T$3:T6)+SUM('4 BPSOSched with EV, PV, ESS'!T53:T68)-SUM('4BPSO of EV, PV, ESS only'!T7:T22)</f>
        <v>6097818.845</v>
      </c>
      <c r="U94" s="13">
        <f>SUM('3 OrigSchedwithEVPVESS'!U$3:U6)-SUM('2 OrigSched of EV only'!U$3:U6)+SUM('4 BPSOSched with EV, PV, ESS'!U53:U68)-SUM('4BPSO of EV, PV, ESS only'!U7:U22)</f>
        <v>6041035.701</v>
      </c>
      <c r="V94" s="13">
        <f>SUM('3 OrigSchedwithEVPVESS'!V$3:V6)-SUM('2 OrigSched of EV only'!V$3:V6)+SUM('4 BPSOSched with EV, PV, ESS'!V53:V68)-SUM('4BPSO of EV, PV, ESS only'!V7:V22)</f>
        <v>6898575.299</v>
      </c>
      <c r="W94" s="13">
        <f>SUM('3 OrigSchedwithEVPVESS'!W$3:W6)-SUM('2 OrigSched of EV only'!W$3:W6)+SUM('4 BPSOSched with EV, PV, ESS'!W53:W68)-SUM('4BPSO of EV, PV, ESS only'!W7:W22)</f>
        <v>6635727.12</v>
      </c>
      <c r="X94" s="13">
        <f>SUM('3 OrigSchedwithEVPVESS'!X$3:X6)-SUM('2 OrigSched of EV only'!X$3:X6)+SUM('4 BPSOSched with EV, PV, ESS'!X53:X68)-SUM('4BPSO of EV, PV, ESS only'!X7:X22)</f>
        <v>6367052.818</v>
      </c>
      <c r="Y94" s="13">
        <f>SUM('3 OrigSchedwithEVPVESS'!Y$3:Y6)-SUM('2 OrigSched of EV only'!Y$3:Y6)+SUM('4 BPSOSched with EV, PV, ESS'!Y53:Y68)-SUM('4BPSO of EV, PV, ESS only'!Y7:Y22)</f>
        <v>5899405.327</v>
      </c>
      <c r="Z94" s="11">
        <f>SUM('3 OrigSchedwithEVPVESS'!Z$3:Z6)-SUM('2 OrigSched of EV only'!Z$3:Z6)+SUM('4 BPSOSched with EV, PV, ESS'!Z53:Z68)-SUM('4BPSO of EV, PV, ESS only'!Z7:Z22)</f>
        <v>515918.5317</v>
      </c>
      <c r="AA94" s="11"/>
      <c r="AB94" s="11"/>
      <c r="AC94" s="11">
        <f t="shared" si="14"/>
        <v>36.85132369</v>
      </c>
      <c r="AD94" s="13">
        <f t="shared" si="15"/>
        <v>1.630862548</v>
      </c>
      <c r="AE94" s="13">
        <f t="shared" si="16"/>
        <v>6898575.299</v>
      </c>
      <c r="AF94" s="13">
        <f t="shared" si="17"/>
        <v>6.898575299</v>
      </c>
    </row>
    <row r="95" ht="15.75" customHeight="1">
      <c r="A95" s="15">
        <v>85.0</v>
      </c>
      <c r="B95" s="13">
        <f>SUM('3 OrigSchedwithEVPVESS'!B$3:B5)-SUM('2 OrigSched of EV only'!B$3:B5)+SUM('4 BPSOSched with EV, PV, ESS'!B52:B68)-SUM('4BPSO of EV, PV, ESS only'!B6:B22)</f>
        <v>2523227.732</v>
      </c>
      <c r="C95" s="13">
        <f>SUM('3 OrigSchedwithEVPVESS'!C$3:C5)-SUM('2 OrigSched of EV only'!C$3:C5)+SUM('4 BPSOSched with EV, PV, ESS'!C52:C68)-SUM('4BPSO of EV, PV, ESS only'!C6:C22)</f>
        <v>2478543.677</v>
      </c>
      <c r="D95" s="13">
        <f>SUM('3 OrigSchedwithEVPVESS'!D$3:D5)-SUM('2 OrigSched of EV only'!D$3:D5)+SUM('4 BPSOSched with EV, PV, ESS'!D52:D68)-SUM('4BPSO of EV, PV, ESS only'!D6:D22)</f>
        <v>3766923.85</v>
      </c>
      <c r="E95" s="13">
        <f>SUM('3 OrigSchedwithEVPVESS'!E$3:E5)-SUM('2 OrigSched of EV only'!E$3:E5)+SUM('4 BPSOSched with EV, PV, ESS'!E52:E68)-SUM('4BPSO of EV, PV, ESS only'!E6:E22)</f>
        <v>3980857.482</v>
      </c>
      <c r="F95" s="13">
        <f>SUM('3 OrigSchedwithEVPVESS'!F$3:F5)-SUM('2 OrigSched of EV only'!F$3:F5)+SUM('4 BPSOSched with EV, PV, ESS'!F52:F68)-SUM('4BPSO of EV, PV, ESS only'!F6:F22)</f>
        <v>4278646.306</v>
      </c>
      <c r="G95" s="13">
        <f>SUM('3 OrigSchedwithEVPVESS'!G$3:G5)-SUM('2 OrigSched of EV only'!G$3:G5)+SUM('4 BPSOSched with EV, PV, ESS'!G52:G68)-SUM('4BPSO of EV, PV, ESS only'!G6:G22)</f>
        <v>4673379.396</v>
      </c>
      <c r="H95" s="13">
        <f>SUM('3 OrigSchedwithEVPVESS'!H$3:H5)-SUM('2 OrigSched of EV only'!H$3:H5)+SUM('4 BPSOSched with EV, PV, ESS'!H52:H68)-SUM('4BPSO of EV, PV, ESS only'!H6:H22)</f>
        <v>1869619.938</v>
      </c>
      <c r="I95" s="13">
        <f>SUM('3 OrigSchedwithEVPVESS'!I$3:I5)-SUM('2 OrigSched of EV only'!I$3:I5)+SUM('4 BPSOSched with EV, PV, ESS'!I52:I68)-SUM('4BPSO of EV, PV, ESS only'!I6:I22)</f>
        <v>1812036.929</v>
      </c>
      <c r="J95" s="13">
        <f>SUM('3 OrigSchedwithEVPVESS'!J$3:J5)-SUM('2 OrigSched of EV only'!J$3:J5)+SUM('4 BPSOSched with EV, PV, ESS'!J52:J68)-SUM('4BPSO of EV, PV, ESS only'!J6:J22)</f>
        <v>1684805.422</v>
      </c>
      <c r="K95" s="13">
        <f>SUM('3 OrigSchedwithEVPVESS'!K$3:K5)-SUM('2 OrigSched of EV only'!K$3:K5)+SUM('4 BPSOSched with EV, PV, ESS'!K52:K68)-SUM('4BPSO of EV, PV, ESS only'!K6:K22)</f>
        <v>1648036.311</v>
      </c>
      <c r="L95" s="13">
        <f>SUM('3 OrigSchedwithEVPVESS'!L$3:L5)-SUM('2 OrigSched of EV only'!L$3:L5)+SUM('4 BPSOSched with EV, PV, ESS'!L52:L68)-SUM('4BPSO of EV, PV, ESS only'!L6:L22)</f>
        <v>1640874.939</v>
      </c>
      <c r="M95" s="13">
        <f>SUM('3 OrigSchedwithEVPVESS'!M$3:M5)-SUM('2 OrigSched of EV only'!M$3:M5)+SUM('4 BPSOSched with EV, PV, ESS'!M52:M68)-SUM('4BPSO of EV, PV, ESS only'!M6:M22)</f>
        <v>3531673.296</v>
      </c>
      <c r="N95" s="13">
        <f>SUM('3 OrigSchedwithEVPVESS'!N$3:N5)-SUM('2 OrigSched of EV only'!N$3:N5)+SUM('4 BPSOSched with EV, PV, ESS'!N52:N68)-SUM('4BPSO of EV, PV, ESS only'!N6:N22)</f>
        <v>3937393.976</v>
      </c>
      <c r="O95" s="13">
        <f>SUM('3 OrigSchedwithEVPVESS'!O$3:O5)-SUM('2 OrigSched of EV only'!O$3:O5)+SUM('4 BPSOSched with EV, PV, ESS'!O52:O68)-SUM('4BPSO of EV, PV, ESS only'!O6:O22)</f>
        <v>4562056.532</v>
      </c>
      <c r="P95" s="13">
        <f>SUM('3 OrigSchedwithEVPVESS'!P$3:P5)-SUM('2 OrigSched of EV only'!P$3:P5)+SUM('4 BPSOSched with EV, PV, ESS'!P52:P68)-SUM('4BPSO of EV, PV, ESS only'!P6:P22)</f>
        <v>4687024.85</v>
      </c>
      <c r="Q95" s="13">
        <f>SUM('3 OrigSchedwithEVPVESS'!Q$3:Q5)-SUM('2 OrigSched of EV only'!Q$3:Q5)+SUM('4 BPSOSched with EV, PV, ESS'!Q52:Q68)-SUM('4BPSO of EV, PV, ESS only'!Q6:Q22)</f>
        <v>4960212.3</v>
      </c>
      <c r="R95" s="13">
        <f>SUM('3 OrigSchedwithEVPVESS'!R$3:R5)-SUM('2 OrigSched of EV only'!R$3:R5)+SUM('4 BPSOSched with EV, PV, ESS'!R52:R68)-SUM('4BPSO of EV, PV, ESS only'!R6:R22)</f>
        <v>5429503.513</v>
      </c>
      <c r="S95" s="13">
        <f>SUM('3 OrigSchedwithEVPVESS'!S$3:S5)-SUM('2 OrigSched of EV only'!S$3:S5)+SUM('4 BPSOSched with EV, PV, ESS'!S52:S68)-SUM('4BPSO of EV, PV, ESS only'!S6:S22)</f>
        <v>5992916.574</v>
      </c>
      <c r="T95" s="13">
        <f>SUM('3 OrigSchedwithEVPVESS'!T$3:T5)-SUM('2 OrigSched of EV only'!T$3:T5)+SUM('4 BPSOSched with EV, PV, ESS'!T52:T68)-SUM('4BPSO of EV, PV, ESS only'!T6:T22)</f>
        <v>6109845.514</v>
      </c>
      <c r="U95" s="13">
        <f>SUM('3 OrigSchedwithEVPVESS'!U$3:U5)-SUM('2 OrigSched of EV only'!U$3:U5)+SUM('4 BPSOSched with EV, PV, ESS'!U52:U68)-SUM('4BPSO of EV, PV, ESS only'!U6:U22)</f>
        <v>6058140.394</v>
      </c>
      <c r="V95" s="13">
        <f>SUM('3 OrigSchedwithEVPVESS'!V$3:V5)-SUM('2 OrigSched of EV only'!V$3:V5)+SUM('4 BPSOSched with EV, PV, ESS'!V52:V68)-SUM('4BPSO of EV, PV, ESS only'!V6:V22)</f>
        <v>6895348.411</v>
      </c>
      <c r="W95" s="13">
        <f>SUM('3 OrigSchedwithEVPVESS'!W$3:W5)-SUM('2 OrigSched of EV only'!W$3:W5)+SUM('4 BPSOSched with EV, PV, ESS'!W52:W68)-SUM('4BPSO of EV, PV, ESS only'!W6:W22)</f>
        <v>6655869.177</v>
      </c>
      <c r="X95" s="13">
        <f>SUM('3 OrigSchedwithEVPVESS'!X$3:X5)-SUM('2 OrigSched of EV only'!X$3:X5)+SUM('4 BPSOSched with EV, PV, ESS'!X52:X68)-SUM('4BPSO of EV, PV, ESS only'!X6:X22)</f>
        <v>6403454.704</v>
      </c>
      <c r="Y95" s="13">
        <f>SUM('3 OrigSchedwithEVPVESS'!Y$3:Y5)-SUM('2 OrigSched of EV only'!Y$3:Y5)+SUM('4 BPSOSched with EV, PV, ESS'!Y52:Y68)-SUM('4BPSO of EV, PV, ESS only'!Y6:Y22)</f>
        <v>5938762.562</v>
      </c>
      <c r="Z95" s="11">
        <f>SUM('3 OrigSchedwithEVPVESS'!Z$3:Z5)-SUM('2 OrigSched of EV only'!Z$3:Z5)+SUM('4 BPSOSched with EV, PV, ESS'!Z52:Z68)-SUM('4BPSO of EV, PV, ESS only'!Z6:Z22)</f>
        <v>516144.0264</v>
      </c>
      <c r="AA95" s="11"/>
      <c r="AB95" s="11"/>
      <c r="AC95" s="11">
        <f t="shared" si="14"/>
        <v>36.86743046</v>
      </c>
      <c r="AD95" s="13">
        <f t="shared" si="15"/>
        <v>1.630119595</v>
      </c>
      <c r="AE95" s="13">
        <f t="shared" si="16"/>
        <v>6895348.411</v>
      </c>
      <c r="AF95" s="13">
        <f t="shared" si="17"/>
        <v>6.895348411</v>
      </c>
    </row>
    <row r="96" ht="15.75" customHeight="1">
      <c r="A96" s="15">
        <v>90.0</v>
      </c>
      <c r="B96" s="13">
        <f>SUM('3 OrigSchedwithEVPVESS'!B$3:B4)-SUM('2 OrigSched of EV only'!B$3:B4)+SUM('4 BPSOSched with EV, PV, ESS'!B51:B68)-SUM('4BPSO of EV, PV, ESS only'!B5:B22)</f>
        <v>2459445.714</v>
      </c>
      <c r="C96" s="13">
        <f>SUM('3 OrigSchedwithEVPVESS'!C$3:C4)-SUM('2 OrigSched of EV only'!C$3:C4)+SUM('4 BPSOSched with EV, PV, ESS'!C51:C68)-SUM('4BPSO of EV, PV, ESS only'!C5:C22)</f>
        <v>2426713.501</v>
      </c>
      <c r="D96" s="13">
        <f>SUM('3 OrigSchedwithEVPVESS'!D$3:D4)-SUM('2 OrigSched of EV only'!D$3:D4)+SUM('4 BPSOSched with EV, PV, ESS'!D51:D68)-SUM('4BPSO of EV, PV, ESS only'!D5:D22)</f>
        <v>3755427.47</v>
      </c>
      <c r="E96" s="13">
        <f>SUM('3 OrigSchedwithEVPVESS'!E$3:E4)-SUM('2 OrigSched of EV only'!E$3:E4)+SUM('4 BPSOSched with EV, PV, ESS'!E51:E68)-SUM('4BPSO of EV, PV, ESS only'!E5:E22)</f>
        <v>3975534.421</v>
      </c>
      <c r="F96" s="13">
        <f>SUM('3 OrigSchedwithEVPVESS'!F$3:F4)-SUM('2 OrigSched of EV only'!F$3:F4)+SUM('4 BPSOSched with EV, PV, ESS'!F51:F68)-SUM('4BPSO of EV, PV, ESS only'!F5:F22)</f>
        <v>4274747.024</v>
      </c>
      <c r="G96" s="13">
        <f>SUM('3 OrigSchedwithEVPVESS'!G$3:G4)-SUM('2 OrigSched of EV only'!G$3:G4)+SUM('4 BPSOSched with EV, PV, ESS'!G51:G68)-SUM('4BPSO of EV, PV, ESS only'!G5:G22)</f>
        <v>4677384.829</v>
      </c>
      <c r="H96" s="13">
        <f>SUM('3 OrigSchedwithEVPVESS'!H$3:H4)-SUM('2 OrigSched of EV only'!H$3:H4)+SUM('4 BPSOSched with EV, PV, ESS'!H51:H68)-SUM('4BPSO of EV, PV, ESS only'!H5:H22)</f>
        <v>1860841.84</v>
      </c>
      <c r="I96" s="13">
        <f>SUM('3 OrigSchedwithEVPVESS'!I$3:I4)-SUM('2 OrigSched of EV only'!I$3:I4)+SUM('4 BPSOSched with EV, PV, ESS'!I51:I68)-SUM('4BPSO of EV, PV, ESS only'!I5:I22)</f>
        <v>1796909.694</v>
      </c>
      <c r="J96" s="13">
        <f>SUM('3 OrigSchedwithEVPVESS'!J$3:J4)-SUM('2 OrigSched of EV only'!J$3:J4)+SUM('4 BPSOSched with EV, PV, ESS'!J51:J68)-SUM('4BPSO of EV, PV, ESS only'!J5:J22)</f>
        <v>1689479.79</v>
      </c>
      <c r="K96" s="13">
        <f>SUM('3 OrigSchedwithEVPVESS'!K$3:K4)-SUM('2 OrigSched of EV only'!K$3:K4)+SUM('4 BPSOSched with EV, PV, ESS'!K51:K68)-SUM('4BPSO of EV, PV, ESS only'!K5:K22)</f>
        <v>1659923.879</v>
      </c>
      <c r="L96" s="13">
        <f>SUM('3 OrigSchedwithEVPVESS'!L$3:L4)-SUM('2 OrigSched of EV only'!L$3:L4)+SUM('4 BPSOSched with EV, PV, ESS'!L51:L68)-SUM('4BPSO of EV, PV, ESS only'!L5:L22)</f>
        <v>1648485.026</v>
      </c>
      <c r="M96" s="13">
        <f>SUM('3 OrigSchedwithEVPVESS'!M$3:M4)-SUM('2 OrigSched of EV only'!M$3:M4)+SUM('4 BPSOSched with EV, PV, ESS'!M51:M68)-SUM('4BPSO of EV, PV, ESS only'!M5:M22)</f>
        <v>3539560.118</v>
      </c>
      <c r="N96" s="13">
        <f>SUM('3 OrigSchedwithEVPVESS'!N$3:N4)-SUM('2 OrigSched of EV only'!N$3:N4)+SUM('4 BPSOSched with EV, PV, ESS'!N51:N68)-SUM('4BPSO of EV, PV, ESS only'!N5:N22)</f>
        <v>3941113.41</v>
      </c>
      <c r="O96" s="13">
        <f>SUM('3 OrigSchedwithEVPVESS'!O$3:O4)-SUM('2 OrigSched of EV only'!O$3:O4)+SUM('4 BPSOSched with EV, PV, ESS'!O51:O68)-SUM('4BPSO of EV, PV, ESS only'!O5:O22)</f>
        <v>4539584.183</v>
      </c>
      <c r="P96" s="13">
        <f>SUM('3 OrigSchedwithEVPVESS'!P$3:P4)-SUM('2 OrigSched of EV only'!P$3:P4)+SUM('4 BPSOSched with EV, PV, ESS'!P51:P68)-SUM('4BPSO of EV, PV, ESS only'!P5:P22)</f>
        <v>4656143.94</v>
      </c>
      <c r="Q96" s="13">
        <f>SUM('3 OrigSchedwithEVPVESS'!Q$3:Q4)-SUM('2 OrigSched of EV only'!Q$3:Q4)+SUM('4 BPSOSched with EV, PV, ESS'!Q51:Q68)-SUM('4BPSO of EV, PV, ESS only'!Q5:Q22)</f>
        <v>4973945.665</v>
      </c>
      <c r="R96" s="13">
        <f>SUM('3 OrigSchedwithEVPVESS'!R$3:R4)-SUM('2 OrigSched of EV only'!R$3:R4)+SUM('4 BPSOSched with EV, PV, ESS'!R51:R68)-SUM('4BPSO of EV, PV, ESS only'!R5:R22)</f>
        <v>5443139.872</v>
      </c>
      <c r="S96" s="13">
        <f>SUM('3 OrigSchedwithEVPVESS'!S$3:S4)-SUM('2 OrigSched of EV only'!S$3:S4)+SUM('4 BPSOSched with EV, PV, ESS'!S51:S68)-SUM('4BPSO of EV, PV, ESS only'!S5:S22)</f>
        <v>6022138.293</v>
      </c>
      <c r="T96" s="13">
        <f>SUM('3 OrigSchedwithEVPVESS'!T$3:T4)-SUM('2 OrigSched of EV only'!T$3:T4)+SUM('4 BPSOSched with EV, PV, ESS'!T51:T68)-SUM('4BPSO of EV, PV, ESS only'!T5:T22)</f>
        <v>6125493.818</v>
      </c>
      <c r="U96" s="13">
        <f>SUM('3 OrigSchedwithEVPVESS'!U$3:U4)-SUM('2 OrigSched of EV only'!U$3:U4)+SUM('4 BPSOSched with EV, PV, ESS'!U51:U68)-SUM('4BPSO of EV, PV, ESS only'!U5:U22)</f>
        <v>6075091.88</v>
      </c>
      <c r="V96" s="13">
        <f>SUM('3 OrigSchedwithEVPVESS'!V$3:V4)-SUM('2 OrigSched of EV only'!V$3:V4)+SUM('4 BPSOSched with EV, PV, ESS'!V51:V68)-SUM('4BPSO of EV, PV, ESS only'!V5:V22)</f>
        <v>6889324.267</v>
      </c>
      <c r="W96" s="13">
        <f>SUM('3 OrigSchedwithEVPVESS'!W$3:W4)-SUM('2 OrigSched of EV only'!W$3:W4)+SUM('4 BPSOSched with EV, PV, ESS'!W51:W68)-SUM('4BPSO of EV, PV, ESS only'!W5:W22)</f>
        <v>6670091.693</v>
      </c>
      <c r="X96" s="13">
        <f>SUM('3 OrigSchedwithEVPVESS'!X$3:X4)-SUM('2 OrigSched of EV only'!X$3:X4)+SUM('4 BPSOSched with EV, PV, ESS'!X51:X68)-SUM('4BPSO of EV, PV, ESS only'!X5:X22)</f>
        <v>6434569.43</v>
      </c>
      <c r="Y96" s="13">
        <f>SUM('3 OrigSchedwithEVPVESS'!Y$3:Y4)-SUM('2 OrigSched of EV only'!Y$3:Y4)+SUM('4 BPSOSched with EV, PV, ESS'!Y51:Y68)-SUM('4BPSO of EV, PV, ESS only'!Y5:Y22)</f>
        <v>5976189.366</v>
      </c>
      <c r="Z96" s="11">
        <f>SUM('3 OrigSchedwithEVPVESS'!Z$3:Z4)-SUM('2 OrigSched of EV only'!Z$3:Z4)+SUM('4 BPSOSched with EV, PV, ESS'!Z51:Z68)-SUM('4BPSO of EV, PV, ESS only'!Z5:Z22)</f>
        <v>516257.0114</v>
      </c>
      <c r="AA96" s="11"/>
      <c r="AB96" s="11"/>
      <c r="AC96" s="11">
        <f t="shared" si="14"/>
        <v>36.87550081</v>
      </c>
      <c r="AD96" s="13">
        <f t="shared" si="15"/>
        <v>1.62882178</v>
      </c>
      <c r="AE96" s="13">
        <f t="shared" si="16"/>
        <v>6889324.267</v>
      </c>
      <c r="AF96" s="13">
        <f t="shared" si="17"/>
        <v>6.889324267</v>
      </c>
    </row>
    <row r="97" ht="15.75" customHeight="1">
      <c r="A97" s="15">
        <v>95.0</v>
      </c>
      <c r="B97" s="13">
        <f>SUM('3 OrigSchedwithEVPVESS'!B$3)-SUM('2 OrigSched of EV only'!B$3)+SUM('4 BPSOSched with EV, PV, ESS'!B50:B68)-SUM('4BPSO of EV, PV, ESS only'!B4:B22)</f>
        <v>2384823.417</v>
      </c>
      <c r="C97" s="13">
        <f>SUM('3 OrigSchedwithEVPVESS'!C$3)-SUM('2 OrigSched of EV only'!C$3)+SUM('4 BPSOSched with EV, PV, ESS'!C50:C68)-SUM('4BPSO of EV, PV, ESS only'!C4:C22)</f>
        <v>2370860.906</v>
      </c>
      <c r="D97" s="13">
        <f>SUM('3 OrigSchedwithEVPVESS'!D$3)-SUM('2 OrigSched of EV only'!D$3)+SUM('4 BPSOSched with EV, PV, ESS'!D50:D68)-SUM('4BPSO of EV, PV, ESS only'!D4:D22)</f>
        <v>3742385.29</v>
      </c>
      <c r="E97" s="13">
        <f>SUM('3 OrigSchedwithEVPVESS'!E$3)-SUM('2 OrigSched of EV only'!E$3)+SUM('4 BPSOSched with EV, PV, ESS'!E50:E68)-SUM('4BPSO of EV, PV, ESS only'!E4:E22)</f>
        <v>3973817.314</v>
      </c>
      <c r="F97" s="13">
        <f>SUM('3 OrigSchedwithEVPVESS'!F$3)-SUM('2 OrigSched of EV only'!F$3)+SUM('4 BPSOSched with EV, PV, ESS'!F50:F68)-SUM('4BPSO of EV, PV, ESS only'!F4:F22)</f>
        <v>4272937.486</v>
      </c>
      <c r="G97" s="13">
        <f>SUM('3 OrigSchedwithEVPVESS'!G$3)-SUM('2 OrigSched of EV only'!G$3)+SUM('4 BPSOSched with EV, PV, ESS'!G50:G68)-SUM('4BPSO of EV, PV, ESS only'!G4:G22)</f>
        <v>4676175.184</v>
      </c>
      <c r="H97" s="13">
        <f>SUM('3 OrigSchedwithEVPVESS'!H$3)-SUM('2 OrigSched of EV only'!H$3)+SUM('4 BPSOSched with EV, PV, ESS'!H50:H68)-SUM('4BPSO of EV, PV, ESS only'!H4:H22)</f>
        <v>1847815.734</v>
      </c>
      <c r="I97" s="13">
        <f>SUM('3 OrigSchedwithEVPVESS'!I$3)-SUM('2 OrigSched of EV only'!I$3)+SUM('4 BPSOSched with EV, PV, ESS'!I50:I68)-SUM('4BPSO of EV, PV, ESS only'!I4:I22)</f>
        <v>1794171.522</v>
      </c>
      <c r="J97" s="13">
        <f>SUM('3 OrigSchedwithEVPVESS'!J$3)-SUM('2 OrigSched of EV only'!J$3)+SUM('4 BPSOSched with EV, PV, ESS'!J50:J68)-SUM('4BPSO of EV, PV, ESS only'!J4:J22)</f>
        <v>1700573.987</v>
      </c>
      <c r="K97" s="13">
        <f>SUM('3 OrigSchedwithEVPVESS'!K$3)-SUM('2 OrigSched of EV only'!K$3)+SUM('4 BPSOSched with EV, PV, ESS'!K50:K68)-SUM('4BPSO of EV, PV, ESS only'!K4:K22)</f>
        <v>1666472.254</v>
      </c>
      <c r="L97" s="13">
        <f>SUM('3 OrigSchedwithEVPVESS'!L$3)-SUM('2 OrigSched of EV only'!L$3)+SUM('4 BPSOSched with EV, PV, ESS'!L50:L68)-SUM('4BPSO of EV, PV, ESS only'!L4:L22)</f>
        <v>1655786.813</v>
      </c>
      <c r="M97" s="13">
        <f>SUM('3 OrigSchedwithEVPVESS'!M$3)-SUM('2 OrigSched of EV only'!M$3)+SUM('4 BPSOSched with EV, PV, ESS'!M50:M68)-SUM('4BPSO of EV, PV, ESS only'!M4:M22)</f>
        <v>3551111.759</v>
      </c>
      <c r="N97" s="13">
        <f>SUM('3 OrigSchedwithEVPVESS'!N$3)-SUM('2 OrigSched of EV only'!N$3)+SUM('4 BPSOSched with EV, PV, ESS'!N50:N68)-SUM('4BPSO of EV, PV, ESS only'!N4:N22)</f>
        <v>3954031.612</v>
      </c>
      <c r="O97" s="13">
        <f>SUM('3 OrigSchedwithEVPVESS'!O$3)-SUM('2 OrigSched of EV only'!O$3)+SUM('4 BPSOSched with EV, PV, ESS'!O50:O68)-SUM('4BPSO of EV, PV, ESS only'!O4:O22)</f>
        <v>4520682.913</v>
      </c>
      <c r="P97" s="13">
        <f>SUM('3 OrigSchedwithEVPVESS'!P$3)-SUM('2 OrigSched of EV only'!P$3)+SUM('4 BPSOSched with EV, PV, ESS'!P50:P68)-SUM('4BPSO of EV, PV, ESS only'!P4:P22)</f>
        <v>4638425.436</v>
      </c>
      <c r="Q97" s="13">
        <f>SUM('3 OrigSchedwithEVPVESS'!Q$3)-SUM('2 OrigSched of EV only'!Q$3)+SUM('4 BPSOSched with EV, PV, ESS'!Q50:Q68)-SUM('4BPSO of EV, PV, ESS only'!Q4:Q22)</f>
        <v>4981752.229</v>
      </c>
      <c r="R97" s="13">
        <f>SUM('3 OrigSchedwithEVPVESS'!R$3)-SUM('2 OrigSched of EV only'!R$3)+SUM('4 BPSOSched with EV, PV, ESS'!R50:R68)-SUM('4BPSO of EV, PV, ESS only'!R4:R22)</f>
        <v>5447587.759</v>
      </c>
      <c r="S97" s="13">
        <f>SUM('3 OrigSchedwithEVPVESS'!S$3)-SUM('2 OrigSched of EV only'!S$3)+SUM('4 BPSOSched with EV, PV, ESS'!S50:S68)-SUM('4BPSO of EV, PV, ESS only'!S4:S22)</f>
        <v>6039261.284</v>
      </c>
      <c r="T97" s="13">
        <f>SUM('3 OrigSchedwithEVPVESS'!T$3)-SUM('2 OrigSched of EV only'!T$3)+SUM('4 BPSOSched with EV, PV, ESS'!T50:T68)-SUM('4BPSO of EV, PV, ESS only'!T4:T22)</f>
        <v>6125145.968</v>
      </c>
      <c r="U97" s="13">
        <f>SUM('3 OrigSchedwithEVPVESS'!U$3)-SUM('2 OrigSched of EV only'!U$3)+SUM('4 BPSOSched with EV, PV, ESS'!U50:U68)-SUM('4BPSO of EV, PV, ESS only'!U4:U22)</f>
        <v>6077255.508</v>
      </c>
      <c r="V97" s="13">
        <f>SUM('3 OrigSchedwithEVPVESS'!V$3)-SUM('2 OrigSched of EV only'!V$3)+SUM('4 BPSOSched with EV, PV, ESS'!V50:V68)-SUM('4BPSO of EV, PV, ESS only'!V4:V22)</f>
        <v>6879910.852</v>
      </c>
      <c r="W97" s="13">
        <f>SUM('3 OrigSchedwithEVPVESS'!W$3)-SUM('2 OrigSched of EV only'!W$3)+SUM('4 BPSOSched with EV, PV, ESS'!W50:W68)-SUM('4BPSO of EV, PV, ESS only'!W4:W22)</f>
        <v>6690035.094</v>
      </c>
      <c r="X97" s="13">
        <f>SUM('3 OrigSchedwithEVPVESS'!X$3)-SUM('2 OrigSched of EV only'!X$3)+SUM('4 BPSOSched with EV, PV, ESS'!X50:X68)-SUM('4BPSO of EV, PV, ESS only'!X4:X22)</f>
        <v>6481691.135</v>
      </c>
      <c r="Y97" s="13">
        <f>SUM('3 OrigSchedwithEVPVESS'!Y$3)-SUM('2 OrigSched of EV only'!Y$3)+SUM('4 BPSOSched with EV, PV, ESS'!Y50:Y68)-SUM('4BPSO of EV, PV, ESS only'!Y4:Y22)</f>
        <v>6031131.544</v>
      </c>
      <c r="Z97" s="11">
        <f>SUM('3 OrigSchedwithEVPVESS'!Z$3)-SUM('2 OrigSched of EV only'!Z$3)+SUM('4 BPSOSched with EV, PV, ESS'!Z50:Z68)-SUM('4BPSO of EV, PV, ESS only'!Z4:Z22)</f>
        <v>516275.202</v>
      </c>
      <c r="AA97" s="11"/>
      <c r="AB97" s="11"/>
      <c r="AC97" s="11">
        <f t="shared" si="14"/>
        <v>36.87680014</v>
      </c>
      <c r="AD97" s="13">
        <f t="shared" si="15"/>
        <v>1.626715359</v>
      </c>
      <c r="AE97" s="13">
        <f t="shared" si="16"/>
        <v>6879910.852</v>
      </c>
      <c r="AF97" s="13">
        <f t="shared" si="17"/>
        <v>6.879910852</v>
      </c>
    </row>
    <row r="98" ht="15.75" customHeight="1">
      <c r="A98" s="15">
        <v>100.0</v>
      </c>
      <c r="B98" s="13">
        <f>SUM('4 BPSOSched with EV, PV, ESS'!B49:B68)-SUM('4BPSO of EV, PV, ESS only'!B3:B22)</f>
        <v>2310774.755</v>
      </c>
      <c r="C98" s="13">
        <f>SUM('4 BPSOSched with EV, PV, ESS'!C49:C68)-SUM('4BPSO of EV, PV, ESS only'!C3:C22)</f>
        <v>2313562.189</v>
      </c>
      <c r="D98" s="13">
        <f>SUM('4 BPSOSched with EV, PV, ESS'!D49:D68)-SUM('4BPSO of EV, PV, ESS only'!D3:D22)</f>
        <v>3737418.58</v>
      </c>
      <c r="E98" s="13">
        <f>SUM('4 BPSOSched with EV, PV, ESS'!E49:E68)-SUM('4BPSO of EV, PV, ESS only'!E3:E22)</f>
        <v>3979329.176</v>
      </c>
      <c r="F98" s="13">
        <f>SUM('4 BPSOSched with EV, PV, ESS'!F49:F68)-SUM('4BPSO of EV, PV, ESS only'!F3:F22)</f>
        <v>4274144.265</v>
      </c>
      <c r="G98" s="13">
        <f>SUM('4 BPSOSched with EV, PV, ESS'!G49:G68)-SUM('4BPSO of EV, PV, ESS only'!G3:G22)</f>
        <v>4683844.198</v>
      </c>
      <c r="H98" s="13">
        <f>SUM('4 BPSOSched with EV, PV, ESS'!H49:H68)-SUM('4BPSO of EV, PV, ESS only'!H3:H22)</f>
        <v>1836815.915</v>
      </c>
      <c r="I98" s="13">
        <f>SUM('4 BPSOSched with EV, PV, ESS'!I49:I68)-SUM('4BPSO of EV, PV, ESS only'!I3:I22)</f>
        <v>1787342.602</v>
      </c>
      <c r="J98" s="13">
        <f>SUM('4 BPSOSched with EV, PV, ESS'!J49:J68)-SUM('4BPSO of EV, PV, ESS only'!J3:J22)</f>
        <v>1712498.859</v>
      </c>
      <c r="K98" s="13">
        <f>SUM('4 BPSOSched with EV, PV, ESS'!K49:K68)-SUM('4BPSO of EV, PV, ESS only'!K3:K22)</f>
        <v>1667962.095</v>
      </c>
      <c r="L98" s="13">
        <f>SUM('4 BPSOSched with EV, PV, ESS'!L49:L68)-SUM('4BPSO of EV, PV, ESS only'!L3:L22)</f>
        <v>1654554.71</v>
      </c>
      <c r="M98" s="13">
        <f>SUM('4 BPSOSched with EV, PV, ESS'!M49:M68)-SUM('4BPSO of EV, PV, ESS only'!M3:M22)</f>
        <v>3553405.749</v>
      </c>
      <c r="N98" s="13">
        <f>SUM('4 BPSOSched with EV, PV, ESS'!N49:N68)-SUM('4BPSO of EV, PV, ESS only'!N3:N22)</f>
        <v>3949484.278</v>
      </c>
      <c r="O98" s="13">
        <f>SUM('4 BPSOSched with EV, PV, ESS'!O49:O68)-SUM('4BPSO of EV, PV, ESS only'!O3:O22)</f>
        <v>4501410.998</v>
      </c>
      <c r="P98" s="13">
        <f>SUM('4 BPSOSched with EV, PV, ESS'!P49:P68)-SUM('4BPSO of EV, PV, ESS only'!P3:P22)</f>
        <v>4608759.666</v>
      </c>
      <c r="Q98" s="13">
        <f>SUM('4 BPSOSched with EV, PV, ESS'!Q49:Q68)-SUM('4BPSO of EV, PV, ESS only'!Q3:Q22)</f>
        <v>4988706.463</v>
      </c>
      <c r="R98" s="13">
        <f>SUM('4 BPSOSched with EV, PV, ESS'!R49:R68)-SUM('4BPSO of EV, PV, ESS only'!R3:R22)</f>
        <v>5447549.579</v>
      </c>
      <c r="S98" s="13">
        <f>SUM('4 BPSOSched with EV, PV, ESS'!S49:S68)-SUM('4BPSO of EV, PV, ESS only'!S3:S22)</f>
        <v>6062359.676</v>
      </c>
      <c r="T98" s="13">
        <f>SUM('4 BPSOSched with EV, PV, ESS'!T49:T68)-SUM('4BPSO of EV, PV, ESS only'!T3:T22)</f>
        <v>6128655.652</v>
      </c>
      <c r="U98" s="13">
        <f>SUM('4 BPSOSched with EV, PV, ESS'!U49:U68)-SUM('4BPSO of EV, PV, ESS only'!U3:U22)</f>
        <v>6099847.144</v>
      </c>
      <c r="V98" s="13">
        <f>SUM('4 BPSOSched with EV, PV, ESS'!V49:V68)-SUM('4BPSO of EV, PV, ESS only'!V3:V22)</f>
        <v>6880335.091</v>
      </c>
      <c r="W98" s="13">
        <f>SUM('4 BPSOSched with EV, PV, ESS'!W49:W68)-SUM('4BPSO of EV, PV, ESS only'!W3:W22)</f>
        <v>6712961.062</v>
      </c>
      <c r="X98" s="13">
        <f>SUM('4 BPSOSched with EV, PV, ESS'!X49:X68)-SUM('4BPSO of EV, PV, ESS only'!X3:X22)</f>
        <v>6522422.779</v>
      </c>
      <c r="Y98" s="13">
        <f>SUM('4 BPSOSched with EV, PV, ESS'!Y49:Y68)-SUM('4BPSO of EV, PV, ESS only'!Y3:Y22)</f>
        <v>6079341.74</v>
      </c>
      <c r="Z98" s="11">
        <f>SUM('4 BPSOSched with EV, PV, ESS'!Z49:Z68)-SUM('4BPSO of EV, PV, ESS only'!Z3:Z22)</f>
        <v>516366.7791</v>
      </c>
      <c r="AA98" s="11"/>
      <c r="AB98" s="11"/>
      <c r="AC98" s="11">
        <f t="shared" si="14"/>
        <v>36.88334137</v>
      </c>
      <c r="AD98" s="13">
        <f t="shared" si="15"/>
        <v>1.626981659</v>
      </c>
      <c r="AE98" s="13">
        <f t="shared" si="16"/>
        <v>6880335.091</v>
      </c>
      <c r="AF98" s="13">
        <f t="shared" si="17"/>
        <v>6.880335091</v>
      </c>
    </row>
    <row r="99" ht="15.75" customHeight="1">
      <c r="Z99" s="11"/>
      <c r="AA99" s="11"/>
      <c r="AB99" s="11"/>
      <c r="AC99" s="11"/>
    </row>
    <row r="100" ht="15.75" customHeight="1">
      <c r="Z100" s="11"/>
      <c r="AA100" s="11"/>
      <c r="AB100" s="11"/>
      <c r="AC100" s="11"/>
    </row>
    <row r="101" ht="15.75" customHeight="1">
      <c r="A101" s="12" t="s">
        <v>2074</v>
      </c>
      <c r="AG101" s="11"/>
      <c r="AH101" s="11"/>
      <c r="AI101" s="11"/>
      <c r="AJ101" s="11"/>
      <c r="AK101" s="11"/>
      <c r="AL101" s="11"/>
      <c r="AM101" s="11"/>
      <c r="AN101" s="11"/>
    </row>
    <row r="102" ht="15.75" customHeight="1">
      <c r="A102" s="11"/>
      <c r="B102" s="11">
        <v>1.0</v>
      </c>
      <c r="C102" s="11">
        <v>2.0</v>
      </c>
      <c r="D102" s="11">
        <v>3.0</v>
      </c>
      <c r="E102" s="11">
        <v>4.0</v>
      </c>
      <c r="F102" s="11">
        <v>5.0</v>
      </c>
      <c r="G102" s="11">
        <v>6.0</v>
      </c>
      <c r="H102" s="11">
        <v>7.0</v>
      </c>
      <c r="I102" s="11">
        <v>8.0</v>
      </c>
      <c r="J102" s="11">
        <v>9.0</v>
      </c>
      <c r="K102" s="11">
        <v>10.0</v>
      </c>
      <c r="L102" s="11">
        <v>11.0</v>
      </c>
      <c r="M102" s="11">
        <v>12.0</v>
      </c>
      <c r="N102" s="11">
        <v>13.0</v>
      </c>
      <c r="O102" s="11">
        <v>14.0</v>
      </c>
      <c r="P102" s="11">
        <v>15.0</v>
      </c>
      <c r="Q102" s="11">
        <v>16.0</v>
      </c>
      <c r="R102" s="11">
        <v>17.0</v>
      </c>
      <c r="S102" s="11">
        <v>18.0</v>
      </c>
      <c r="T102" s="11">
        <v>19.0</v>
      </c>
      <c r="U102" s="11">
        <v>20.0</v>
      </c>
      <c r="V102" s="11">
        <v>21.0</v>
      </c>
      <c r="W102" s="11">
        <v>22.0</v>
      </c>
      <c r="X102" s="11">
        <v>23.0</v>
      </c>
      <c r="Y102" s="11">
        <v>24.0</v>
      </c>
      <c r="Z102" s="11" t="s">
        <v>7</v>
      </c>
      <c r="AA102" s="11"/>
      <c r="AB102" s="11"/>
      <c r="AC102" s="11" t="s">
        <v>2065</v>
      </c>
      <c r="AD102" s="11" t="s">
        <v>13</v>
      </c>
      <c r="AE102" s="11" t="s">
        <v>2066</v>
      </c>
      <c r="AF102" s="11" t="s">
        <v>2067</v>
      </c>
      <c r="AG102" s="11"/>
      <c r="AH102" s="11"/>
      <c r="AI102" s="11"/>
      <c r="AJ102" s="11"/>
      <c r="AK102" s="11"/>
      <c r="AL102" s="11"/>
      <c r="AM102" s="11"/>
      <c r="AN102" s="11"/>
    </row>
    <row r="103" ht="15.75" customHeight="1">
      <c r="A103" s="15">
        <v>0.0</v>
      </c>
      <c r="B103" s="13">
        <f>SUM('1 OrigSched'!B3:B22)</f>
        <v>6093162.29</v>
      </c>
      <c r="C103" s="11">
        <f>SUM('1 OrigSched'!C3:C22)</f>
        <v>5431171.94</v>
      </c>
      <c r="D103" s="11">
        <f>SUM('1 OrigSched'!D3:D22)</f>
        <v>6297997.88</v>
      </c>
      <c r="E103" s="11">
        <f>SUM('1 OrigSched'!E3:E22)</f>
        <v>6324845.01</v>
      </c>
      <c r="F103" s="11">
        <f>SUM('1 OrigSched'!F3:F22)</f>
        <v>6490691.21</v>
      </c>
      <c r="G103" s="11">
        <f>SUM('1 OrigSched'!G3:G22)</f>
        <v>6327854.19</v>
      </c>
      <c r="H103" s="11">
        <f>SUM('1 OrigSched'!H3:H22)</f>
        <v>7238688</v>
      </c>
      <c r="I103" s="11">
        <f>SUM('1 OrigSched'!I3:I22)</f>
        <v>6881825.94</v>
      </c>
      <c r="J103" s="11">
        <f>SUM('1 OrigSched'!J3:J22)</f>
        <v>6000088.77</v>
      </c>
      <c r="K103" s="11">
        <f>SUM('1 OrigSched'!K3:K22)</f>
        <v>6219806.35</v>
      </c>
      <c r="L103" s="11">
        <f>SUM('1 OrigSched'!L3:L22)</f>
        <v>6078233.58</v>
      </c>
      <c r="M103" s="11">
        <f>SUM('1 OrigSched'!M3:M22)</f>
        <v>5854984.39</v>
      </c>
      <c r="N103" s="11">
        <f>SUM('1 OrigSched'!N3:N22)</f>
        <v>5878016.09</v>
      </c>
      <c r="O103" s="11">
        <f>SUM('1 OrigSched'!O3:O22)</f>
        <v>6800809.41</v>
      </c>
      <c r="P103" s="11">
        <f>SUM('1 OrigSched'!P3:P22)</f>
        <v>7479114.41</v>
      </c>
      <c r="Q103" s="11">
        <f>SUM('1 OrigSched'!Q3:Q22)</f>
        <v>6533148.5</v>
      </c>
      <c r="R103" s="11">
        <f>SUM('1 OrigSched'!R3:R22)</f>
        <v>6429302.28</v>
      </c>
      <c r="S103" s="11">
        <f>SUM('1 OrigSched'!S3:S22)</f>
        <v>6296554.7</v>
      </c>
      <c r="T103" s="11">
        <f>SUM('1 OrigSched'!T3:T22)</f>
        <v>6441136.14</v>
      </c>
      <c r="U103" s="11">
        <f>SUM('1 OrigSched'!U3:U22)</f>
        <v>6147975.7</v>
      </c>
      <c r="V103" s="11">
        <f>SUM('1 OrigSched'!V3:V22)</f>
        <v>7272880.64</v>
      </c>
      <c r="W103" s="11">
        <f>SUM('1 OrigSched'!W3:W22)</f>
        <v>6490473.42</v>
      </c>
      <c r="X103" s="11">
        <f>SUM('1 OrigSched'!X3:X22)</f>
        <v>5807223.14</v>
      </c>
      <c r="Y103" s="11">
        <f>SUM('1 OrigSched'!Y3:Y22)</f>
        <v>5296322.1</v>
      </c>
      <c r="Z103" s="11">
        <f>SUM('1 OrigSched'!Z3:Z22)</f>
        <v>866349.8019</v>
      </c>
      <c r="AA103" s="11"/>
      <c r="AB103" s="11"/>
      <c r="AC103" s="11">
        <f t="shared" ref="AC103:AC123" si="18">Z103/14000</f>
        <v>61.88212871</v>
      </c>
      <c r="AD103" s="11">
        <f t="shared" ref="AD103:AD123" si="19">MAX(B103:Y103)/AVERAGE(B103:Y103)</f>
        <v>1.180040922</v>
      </c>
      <c r="AE103" s="11">
        <f t="shared" ref="AE103:AE123" si="20">MAX(B103:Y103)</f>
        <v>7479114.41</v>
      </c>
      <c r="AF103" s="11">
        <f t="shared" ref="AF103:AF123" si="21">AE103/1000000</f>
        <v>7.47911441</v>
      </c>
    </row>
    <row r="104" ht="15.75" customHeight="1">
      <c r="A104" s="15">
        <v>5.0</v>
      </c>
      <c r="B104" s="13">
        <f>SUM('1 OrigSched'!B$3:B21)+SUM('3 OrigSchedwithEVPVESS'!B22)-SUM('2 OrigSched of EV only'!B22)</f>
        <v>5974841.51</v>
      </c>
      <c r="C104" s="11">
        <f>SUM('1 OrigSched'!C$3:C21)+SUM('3 OrigSchedwithEVPVESS'!C22)-SUM('2 OrigSched of EV only'!C22)</f>
        <v>5321053.23</v>
      </c>
      <c r="D104" s="11">
        <f>SUM('1 OrigSched'!D$3:D21)+SUM('3 OrigSchedwithEVPVESS'!D22)-SUM('2 OrigSched of EV only'!D22)</f>
        <v>6182920.27</v>
      </c>
      <c r="E104" s="11">
        <f>SUM('1 OrigSched'!E$3:E21)+SUM('3 OrigSchedwithEVPVESS'!E22)-SUM('2 OrigSched of EV only'!E22)</f>
        <v>6205485.29</v>
      </c>
      <c r="F104" s="11">
        <f>SUM('1 OrigSched'!F$3:F21)+SUM('3 OrigSchedwithEVPVESS'!F22)-SUM('2 OrigSched of EV only'!F22)</f>
        <v>6378731.784</v>
      </c>
      <c r="G104" s="11">
        <f>SUM('1 OrigSched'!G$3:G21)+SUM('3 OrigSchedwithEVPVESS'!G22)-SUM('2 OrigSched of EV only'!G22)</f>
        <v>6234520.646</v>
      </c>
      <c r="H104" s="11">
        <f>SUM('1 OrigSched'!H$3:H21)+SUM('3 OrigSchedwithEVPVESS'!H22)-SUM('2 OrigSched of EV only'!H22)</f>
        <v>6963772.032</v>
      </c>
      <c r="I104" s="11">
        <f>SUM('1 OrigSched'!I$3:I21)+SUM('3 OrigSchedwithEVPVESS'!I22)-SUM('2 OrigSched of EV only'!I22)</f>
        <v>6610918.296</v>
      </c>
      <c r="J104" s="11">
        <f>SUM('1 OrigSched'!J$3:J21)+SUM('3 OrigSchedwithEVPVESS'!J22)-SUM('2 OrigSched of EV only'!J22)</f>
        <v>5757731.434</v>
      </c>
      <c r="K104" s="11">
        <f>SUM('1 OrigSched'!K$3:K21)+SUM('3 OrigSchedwithEVPVESS'!K22)-SUM('2 OrigSched of EV only'!K22)</f>
        <v>5964760.6</v>
      </c>
      <c r="L104" s="11">
        <f>SUM('1 OrigSched'!L$3:L21)+SUM('3 OrigSchedwithEVPVESS'!L22)-SUM('2 OrigSched of EV only'!L22)</f>
        <v>5831111.378</v>
      </c>
      <c r="M104" s="11">
        <f>SUM('1 OrigSched'!M$3:M21)+SUM('3 OrigSchedwithEVPVESS'!M22)-SUM('2 OrigSched of EV only'!M22)</f>
        <v>5722805.21</v>
      </c>
      <c r="N104" s="11">
        <f>SUM('1 OrigSched'!N$3:N21)+SUM('3 OrigSchedwithEVPVESS'!N22)-SUM('2 OrigSched of EV only'!N22)</f>
        <v>5771208.574</v>
      </c>
      <c r="O104" s="11">
        <f>SUM('1 OrigSched'!O$3:O21)+SUM('3 OrigSchedwithEVPVESS'!O22)-SUM('2 OrigSched of EV only'!O22)</f>
        <v>6699008.992</v>
      </c>
      <c r="P104" s="11">
        <f>SUM('1 OrigSched'!P$3:P21)+SUM('3 OrigSchedwithEVPVESS'!P22)-SUM('2 OrigSched of EV only'!P22)</f>
        <v>7360681.974</v>
      </c>
      <c r="Q104" s="11">
        <f>SUM('1 OrigSched'!Q$3:Q21)+SUM('3 OrigSchedwithEVPVESS'!Q22)-SUM('2 OrigSched of EV only'!Q22)</f>
        <v>6455649.06</v>
      </c>
      <c r="R104" s="11">
        <f>SUM('1 OrigSched'!R$3:R21)+SUM('3 OrigSchedwithEVPVESS'!R22)-SUM('2 OrigSched of EV only'!R22)</f>
        <v>6376647.624</v>
      </c>
      <c r="S104" s="11">
        <f>SUM('1 OrigSched'!S$3:S21)+SUM('3 OrigSchedwithEVPVESS'!S22)-SUM('2 OrigSched of EV only'!S22)</f>
        <v>6257478.232</v>
      </c>
      <c r="T104" s="11">
        <f>SUM('1 OrigSched'!T$3:T21)+SUM('3 OrigSchedwithEVPVESS'!T22)-SUM('2 OrigSched of EV only'!T22)</f>
        <v>6413622.558</v>
      </c>
      <c r="U104" s="11">
        <f>SUM('1 OrigSched'!U$3:U21)+SUM('3 OrigSchedwithEVPVESS'!U22)-SUM('2 OrigSched of EV only'!U22)</f>
        <v>6128630.474</v>
      </c>
      <c r="V104" s="11">
        <f>SUM('1 OrigSched'!V$3:V21)+SUM('3 OrigSchedwithEVPVESS'!V22)-SUM('2 OrigSched of EV only'!V22)</f>
        <v>7253438.292</v>
      </c>
      <c r="W104" s="11">
        <f>SUM('1 OrigSched'!W$3:W21)+SUM('3 OrigSchedwithEVPVESS'!W22)-SUM('2 OrigSched of EV only'!W22)</f>
        <v>6477980.822</v>
      </c>
      <c r="X104" s="11">
        <f>SUM('1 OrigSched'!X$3:X21)+SUM('3 OrigSchedwithEVPVESS'!X22)-SUM('2 OrigSched of EV only'!X22)</f>
        <v>5801319.176</v>
      </c>
      <c r="Y104" s="11">
        <f>SUM('1 OrigSched'!Y$3:Y21)+SUM('3 OrigSchedwithEVPVESS'!Y22)-SUM('2 OrigSched of EV only'!Y22)</f>
        <v>5293467.474</v>
      </c>
      <c r="Z104" s="11">
        <f>SUM('1 OrigSched'!Z$3:Z21)+SUM('3 OrigSchedwithEVPVESS'!Z22)-SUM('2 OrigSched of EV only'!Z22)</f>
        <v>848844.0992</v>
      </c>
      <c r="AA104" s="11"/>
      <c r="AB104" s="11"/>
      <c r="AC104" s="11">
        <f t="shared" si="18"/>
        <v>60.63172137</v>
      </c>
      <c r="AD104" s="11">
        <f t="shared" si="19"/>
        <v>1.182139895</v>
      </c>
      <c r="AE104" s="11">
        <f t="shared" si="20"/>
        <v>7360681.974</v>
      </c>
      <c r="AF104" s="11">
        <f t="shared" si="21"/>
        <v>7.360681974</v>
      </c>
    </row>
    <row r="105" ht="15.75" customHeight="1">
      <c r="A105" s="15">
        <v>10.0</v>
      </c>
      <c r="B105" s="11">
        <f>SUM('1 OrigSched'!B$3:B20)+SUM('3 OrigSchedwithEVPVESS'!B21:B22)-SUM('2 OrigSched of EV only'!B21:B22)</f>
        <v>5861979.62</v>
      </c>
      <c r="C105" s="11">
        <f>SUM('1 OrigSched'!C$3:C20)+SUM('3 OrigSchedwithEVPVESS'!C21:C22)-SUM('2 OrigSched of EV only'!C21:C22)</f>
        <v>5214643.93</v>
      </c>
      <c r="D105" s="11">
        <f>SUM('1 OrigSched'!D$3:D20)+SUM('3 OrigSchedwithEVPVESS'!D21:D22)-SUM('2 OrigSched of EV only'!D21:D22)</f>
        <v>6065233.96</v>
      </c>
      <c r="E105" s="11">
        <f>SUM('1 OrigSched'!E$3:E20)+SUM('3 OrigSchedwithEVPVESS'!E21:E22)-SUM('2 OrigSched of EV only'!E21:E22)</f>
        <v>6086181.072</v>
      </c>
      <c r="F105" s="11">
        <f>SUM('1 OrigSched'!F$3:F20)+SUM('3 OrigSchedwithEVPVESS'!F21:F22)-SUM('2 OrigSched of EV only'!F21:F22)</f>
        <v>6261025.776</v>
      </c>
      <c r="G105" s="11">
        <f>SUM('1 OrigSched'!G$3:G20)+SUM('3 OrigSchedwithEVPVESS'!G21:G22)-SUM('2 OrigSched of EV only'!G21:G22)</f>
        <v>6138431.968</v>
      </c>
      <c r="H105" s="11">
        <f>SUM('1 OrigSched'!H$3:H20)+SUM('3 OrigSchedwithEVPVESS'!H21:H22)-SUM('2 OrigSched of EV only'!H21:H22)</f>
        <v>6702412.32</v>
      </c>
      <c r="I105" s="11">
        <f>SUM('1 OrigSched'!I$3:I20)+SUM('3 OrigSchedwithEVPVESS'!I21:I22)-SUM('2 OrigSched of EV only'!I21:I22)</f>
        <v>6364938.906</v>
      </c>
      <c r="J105" s="11">
        <f>SUM('1 OrigSched'!J$3:J20)+SUM('3 OrigSchedwithEVPVESS'!J21:J22)-SUM('2 OrigSched of EV only'!J21:J22)</f>
        <v>5529560.236</v>
      </c>
      <c r="K105" s="11">
        <f>SUM('1 OrigSched'!K$3:K20)+SUM('3 OrigSchedwithEVPVESS'!K21:K22)-SUM('2 OrigSched of EV only'!K21:K22)</f>
        <v>5729839.072</v>
      </c>
      <c r="L105" s="11">
        <f>SUM('1 OrigSched'!L$3:L20)+SUM('3 OrigSchedwithEVPVESS'!L21:L22)-SUM('2 OrigSched of EV only'!L21:L22)</f>
        <v>5607216.106</v>
      </c>
      <c r="M105" s="11">
        <f>SUM('1 OrigSched'!M$3:M20)+SUM('3 OrigSchedwithEVPVESS'!M21:M22)-SUM('2 OrigSched of EV only'!M21:M22)</f>
        <v>5598008.76</v>
      </c>
      <c r="N105" s="11">
        <f>SUM('1 OrigSched'!N$3:N20)+SUM('3 OrigSchedwithEVPVESS'!N21:N22)-SUM('2 OrigSched of EV only'!N21:N22)</f>
        <v>5669275.036</v>
      </c>
      <c r="O105" s="11">
        <f>SUM('1 OrigSched'!O$3:O20)+SUM('3 OrigSchedwithEVPVESS'!O21:O22)-SUM('2 OrigSched of EV only'!O21:O22)</f>
        <v>6602927.534</v>
      </c>
      <c r="P105" s="11">
        <f>SUM('1 OrigSched'!P$3:P20)+SUM('3 OrigSchedwithEVPVESS'!P21:P22)-SUM('2 OrigSched of EV only'!P21:P22)</f>
        <v>7243544.254</v>
      </c>
      <c r="Q105" s="11">
        <f>SUM('1 OrigSched'!Q$3:Q20)+SUM('3 OrigSchedwithEVPVESS'!Q21:Q22)-SUM('2 OrigSched of EV only'!Q21:Q22)</f>
        <v>6373545.374</v>
      </c>
      <c r="R105" s="11">
        <f>SUM('1 OrigSched'!R$3:R20)+SUM('3 OrigSchedwithEVPVESS'!R21:R22)-SUM('2 OrigSched of EV only'!R21:R22)</f>
        <v>6318544.99</v>
      </c>
      <c r="S105" s="11">
        <f>SUM('1 OrigSched'!S$3:S20)+SUM('3 OrigSchedwithEVPVESS'!S21:S22)-SUM('2 OrigSched of EV only'!S21:S22)</f>
        <v>6217655.56</v>
      </c>
      <c r="T105" s="11">
        <f>SUM('1 OrigSched'!T$3:T20)+SUM('3 OrigSchedwithEVPVESS'!T21:T22)-SUM('2 OrigSched of EV only'!T21:T22)</f>
        <v>6384405.156</v>
      </c>
      <c r="U105" s="11">
        <f>SUM('1 OrigSched'!U$3:U20)+SUM('3 OrigSchedwithEVPVESS'!U21:U22)-SUM('2 OrigSched of EV only'!U21:U22)</f>
        <v>6108104.146</v>
      </c>
      <c r="V105" s="11">
        <f>SUM('1 OrigSched'!V$3:V20)+SUM('3 OrigSchedwithEVPVESS'!V21:V22)-SUM('2 OrigSched of EV only'!V21:V22)</f>
        <v>7236980.012</v>
      </c>
      <c r="W105" s="11">
        <f>SUM('1 OrigSched'!W$3:W20)+SUM('3 OrigSchedwithEVPVESS'!W21:W22)-SUM('2 OrigSched of EV only'!W21:W22)</f>
        <v>6468423.044</v>
      </c>
      <c r="X105" s="11">
        <f>SUM('1 OrigSched'!X$3:X20)+SUM('3 OrigSchedwithEVPVESS'!X21:X22)-SUM('2 OrigSched of EV only'!X21:X22)</f>
        <v>5796311.714</v>
      </c>
      <c r="Y105" s="11">
        <f>SUM('1 OrigSched'!Y$3:Y20)+SUM('3 OrigSchedwithEVPVESS'!Y21:Y22)-SUM('2 OrigSched of EV only'!Y21:Y22)</f>
        <v>5291671.574</v>
      </c>
      <c r="Z105" s="11">
        <f>SUM('1 OrigSched'!Z$3:Z20)+SUM('3 OrigSchedwithEVPVESS'!Z21:Z22)-SUM('2 OrigSched of EV only'!Z21:Z22)</f>
        <v>832057.3081</v>
      </c>
      <c r="AA105" s="11"/>
      <c r="AB105" s="11"/>
      <c r="AC105" s="11">
        <f t="shared" si="18"/>
        <v>59.43266487</v>
      </c>
      <c r="AD105" s="11">
        <f t="shared" si="19"/>
        <v>1.183659318</v>
      </c>
      <c r="AE105" s="11">
        <f t="shared" si="20"/>
        <v>7243544.254</v>
      </c>
      <c r="AF105" s="11">
        <f t="shared" si="21"/>
        <v>7.243544254</v>
      </c>
    </row>
    <row r="106" ht="15.75" customHeight="1">
      <c r="A106" s="15">
        <v>15.0</v>
      </c>
      <c r="B106" s="11">
        <f>SUM('1 OrigSched'!B$3:B19)+SUM('3 OrigSchedwithEVPVESS'!B20:B22)-SUM('2 OrigSched of EV only'!B20:B22)</f>
        <v>5742061.4</v>
      </c>
      <c r="C106" s="11">
        <f>SUM('1 OrigSched'!C$3:C19)+SUM('3 OrigSchedwithEVPVESS'!C20:C22)-SUM('2 OrigSched of EV only'!C20:C22)</f>
        <v>5102574.12</v>
      </c>
      <c r="D106" s="11">
        <f>SUM('1 OrigSched'!D$3:D19)+SUM('3 OrigSchedwithEVPVESS'!D20:D22)-SUM('2 OrigSched of EV only'!D20:D22)</f>
        <v>5941333.29</v>
      </c>
      <c r="E106" s="11">
        <f>SUM('1 OrigSched'!E$3:E19)+SUM('3 OrigSchedwithEVPVESS'!E20:E22)-SUM('2 OrigSched of EV only'!E20:E22)</f>
        <v>5959079.202</v>
      </c>
      <c r="F106" s="11">
        <f>SUM('1 OrigSched'!F$3:F19)+SUM('3 OrigSchedwithEVPVESS'!F20:F22)-SUM('2 OrigSched of EV only'!F20:F22)</f>
        <v>6141088.176</v>
      </c>
      <c r="G106" s="11">
        <f>SUM('1 OrigSched'!G$3:G19)+SUM('3 OrigSchedwithEVPVESS'!G20:G22)-SUM('2 OrigSched of EV only'!G20:G22)</f>
        <v>6040569.79</v>
      </c>
      <c r="H106" s="11">
        <f>SUM('1 OrigSched'!H$3:H19)+SUM('3 OrigSchedwithEVPVESS'!H20:H22)-SUM('2 OrigSched of EV only'!H20:H22)</f>
        <v>6435396.174</v>
      </c>
      <c r="I106" s="11">
        <f>SUM('1 OrigSched'!I$3:I19)+SUM('3 OrigSchedwithEVPVESS'!I20:I22)-SUM('2 OrigSched of EV only'!I20:I22)</f>
        <v>6109488.944</v>
      </c>
      <c r="J106" s="11">
        <f>SUM('1 OrigSched'!J$3:J19)+SUM('3 OrigSchedwithEVPVESS'!J20:J22)-SUM('2 OrigSched of EV only'!J20:J22)</f>
        <v>5301818.678</v>
      </c>
      <c r="K106" s="11">
        <f>SUM('1 OrigSched'!K$3:K19)+SUM('3 OrigSchedwithEVPVESS'!K20:K22)-SUM('2 OrigSched of EV only'!K20:K22)</f>
        <v>5489508.038</v>
      </c>
      <c r="L106" s="11">
        <f>SUM('1 OrigSched'!L$3:L19)+SUM('3 OrigSchedwithEVPVESS'!L20:L22)-SUM('2 OrigSched of EV only'!L20:L22)</f>
        <v>5376794.11</v>
      </c>
      <c r="M106" s="11">
        <f>SUM('1 OrigSched'!M$3:M19)+SUM('3 OrigSchedwithEVPVESS'!M20:M22)-SUM('2 OrigSched of EV only'!M20:M22)</f>
        <v>5474856.604</v>
      </c>
      <c r="N106" s="11">
        <f>SUM('1 OrigSched'!N$3:N19)+SUM('3 OrigSchedwithEVPVESS'!N20:N22)-SUM('2 OrigSched of EV only'!N20:N22)</f>
        <v>5565681.562</v>
      </c>
      <c r="O106" s="11">
        <f>SUM('1 OrigSched'!O$3:O19)+SUM('3 OrigSchedwithEVPVESS'!O20:O22)-SUM('2 OrigSched of EV only'!O20:O22)</f>
        <v>6513291.348</v>
      </c>
      <c r="P106" s="11">
        <f>SUM('1 OrigSched'!P$3:P19)+SUM('3 OrigSchedwithEVPVESS'!P20:P22)-SUM('2 OrigSched of EV only'!P20:P22)</f>
        <v>7132907.35</v>
      </c>
      <c r="Q106" s="11">
        <f>SUM('1 OrigSched'!Q$3:Q19)+SUM('3 OrigSchedwithEVPVESS'!Q20:Q22)-SUM('2 OrigSched of EV only'!Q20:Q22)</f>
        <v>6301187.296</v>
      </c>
      <c r="R106" s="11">
        <f>SUM('1 OrigSched'!R$3:R19)+SUM('3 OrigSchedwithEVPVESS'!R20:R22)-SUM('2 OrigSched of EV only'!R20:R22)</f>
        <v>6266170.986</v>
      </c>
      <c r="S106" s="11">
        <f>SUM('1 OrigSched'!S$3:S19)+SUM('3 OrigSchedwithEVPVESS'!S20:S22)-SUM('2 OrigSched of EV only'!S20:S22)</f>
        <v>6181859.318</v>
      </c>
      <c r="T106" s="11">
        <f>SUM('1 OrigSched'!T$3:T19)+SUM('3 OrigSchedwithEVPVESS'!T20:T22)-SUM('2 OrigSched of EV only'!T20:T22)</f>
        <v>6361298.578</v>
      </c>
      <c r="U106" s="11">
        <f>SUM('1 OrigSched'!U$3:U19)+SUM('3 OrigSchedwithEVPVESS'!U20:U22)-SUM('2 OrigSched of EV only'!U20:U22)</f>
        <v>6093297.638</v>
      </c>
      <c r="V106" s="11">
        <f>SUM('1 OrigSched'!V$3:V19)+SUM('3 OrigSchedwithEVPVESS'!V20:V22)-SUM('2 OrigSched of EV only'!V20:V22)</f>
        <v>7222392.996</v>
      </c>
      <c r="W106" s="11">
        <f>SUM('1 OrigSched'!W$3:W19)+SUM('3 OrigSchedwithEVPVESS'!W20:W22)-SUM('2 OrigSched of EV only'!W20:W22)</f>
        <v>6460222.652</v>
      </c>
      <c r="X106" s="11">
        <f>SUM('1 OrigSched'!X$3:X19)+SUM('3 OrigSchedwithEVPVESS'!X20:X22)-SUM('2 OrigSched of EV only'!X20:X22)</f>
        <v>5792346.068</v>
      </c>
      <c r="Y106" s="11">
        <f>SUM('1 OrigSched'!Y$3:Y19)+SUM('3 OrigSchedwithEVPVESS'!Y20:Y22)-SUM('2 OrigSched of EV only'!Y20:Y22)</f>
        <v>5289378.136</v>
      </c>
      <c r="Z106" s="11">
        <f>SUM('1 OrigSched'!Z$3:Z19)+SUM('3 OrigSchedwithEVPVESS'!Z20:Z22)-SUM('2 OrigSched of EV only'!Z20:Z22)</f>
        <v>815411.0371</v>
      </c>
      <c r="AA106" s="11"/>
      <c r="AB106" s="11"/>
      <c r="AC106" s="11">
        <f t="shared" si="18"/>
        <v>58.24364551</v>
      </c>
      <c r="AD106" s="11">
        <f t="shared" si="19"/>
        <v>1.201274538</v>
      </c>
      <c r="AE106" s="11">
        <f t="shared" si="20"/>
        <v>7222392.996</v>
      </c>
      <c r="AF106" s="11">
        <f t="shared" si="21"/>
        <v>7.222392996</v>
      </c>
    </row>
    <row r="107" ht="15.75" customHeight="1">
      <c r="A107" s="15">
        <v>20.0</v>
      </c>
      <c r="B107" s="11">
        <f>SUM('1 OrigSched'!B$3:B18)+SUM('3 OrigSchedwithEVPVESS'!B19:B22)-SUM('2 OrigSched of EV only'!B19:B22)</f>
        <v>5623193</v>
      </c>
      <c r="C107" s="11">
        <f>SUM('1 OrigSched'!C$3:C18)+SUM('3 OrigSchedwithEVPVESS'!C19:C22)-SUM('2 OrigSched of EV only'!C19:C22)</f>
        <v>4996831.03</v>
      </c>
      <c r="D107" s="11">
        <f>SUM('1 OrigSched'!D$3:D18)+SUM('3 OrigSchedwithEVPVESS'!D19:D22)-SUM('2 OrigSched of EV only'!D19:D22)</f>
        <v>5820143.55</v>
      </c>
      <c r="E107" s="11">
        <f>SUM('1 OrigSched'!E$3:E18)+SUM('3 OrigSchedwithEVPVESS'!E19:E22)-SUM('2 OrigSched of EV only'!E19:E22)</f>
        <v>5837940.96</v>
      </c>
      <c r="F107" s="11">
        <f>SUM('1 OrigSched'!F$3:F18)+SUM('3 OrigSchedwithEVPVESS'!F19:F22)-SUM('2 OrigSched of EV only'!F19:F22)</f>
        <v>6032496.976</v>
      </c>
      <c r="G107" s="11">
        <f>SUM('1 OrigSched'!G$3:G18)+SUM('3 OrigSchedwithEVPVESS'!G19:G22)-SUM('2 OrigSched of EV only'!G19:G22)</f>
        <v>5956567.514</v>
      </c>
      <c r="H107" s="11">
        <f>SUM('1 OrigSched'!H$3:H18)+SUM('3 OrigSchedwithEVPVESS'!H19:H22)-SUM('2 OrigSched of EV only'!H19:H22)</f>
        <v>6184716.634</v>
      </c>
      <c r="I107" s="11">
        <f>SUM('1 OrigSched'!I$3:I18)+SUM('3 OrigSchedwithEVPVESS'!I19:I22)-SUM('2 OrigSched of EV only'!I19:I22)</f>
        <v>5866811.596</v>
      </c>
      <c r="J107" s="11">
        <f>SUM('1 OrigSched'!J$3:J18)+SUM('3 OrigSchedwithEVPVESS'!J19:J22)-SUM('2 OrigSched of EV only'!J19:J22)</f>
        <v>5086887.25</v>
      </c>
      <c r="K107" s="11">
        <f>SUM('1 OrigSched'!K$3:K18)+SUM('3 OrigSchedwithEVPVESS'!K19:K22)-SUM('2 OrigSched of EV only'!K19:K22)</f>
        <v>5263730.478</v>
      </c>
      <c r="L107" s="11">
        <f>SUM('1 OrigSched'!L$3:L18)+SUM('3 OrigSchedwithEVPVESS'!L19:L22)-SUM('2 OrigSched of EV only'!L19:L22)</f>
        <v>5157925.606</v>
      </c>
      <c r="M107" s="11">
        <f>SUM('1 OrigSched'!M$3:M18)+SUM('3 OrigSchedwithEVPVESS'!M19:M22)-SUM('2 OrigSched of EV only'!M19:M22)</f>
        <v>5354462.966</v>
      </c>
      <c r="N107" s="11">
        <f>SUM('1 OrigSched'!N$3:N18)+SUM('3 OrigSchedwithEVPVESS'!N19:N22)-SUM('2 OrigSched of EV only'!N19:N22)</f>
        <v>5465451.586</v>
      </c>
      <c r="O107" s="11">
        <f>SUM('1 OrigSched'!O$3:O18)+SUM('3 OrigSchedwithEVPVESS'!O19:O22)-SUM('2 OrigSched of EV only'!O19:O22)</f>
        <v>6419956.444</v>
      </c>
      <c r="P107" s="11">
        <f>SUM('1 OrigSched'!P$3:P18)+SUM('3 OrigSchedwithEVPVESS'!P19:P22)-SUM('2 OrigSched of EV only'!P19:P22)</f>
        <v>7020406.75</v>
      </c>
      <c r="Q107" s="11">
        <f>SUM('1 OrigSched'!Q$3:Q18)+SUM('3 OrigSchedwithEVPVESS'!Q19:Q22)-SUM('2 OrigSched of EV only'!Q19:Q22)</f>
        <v>6226761.858</v>
      </c>
      <c r="R107" s="11">
        <f>SUM('1 OrigSched'!R$3:R18)+SUM('3 OrigSchedwithEVPVESS'!R19:R22)-SUM('2 OrigSched of EV only'!R19:R22)</f>
        <v>6216447.074</v>
      </c>
      <c r="S107" s="11">
        <f>SUM('1 OrigSched'!S$3:S18)+SUM('3 OrigSchedwithEVPVESS'!S19:S22)-SUM('2 OrigSched of EV only'!S19:S22)</f>
        <v>6144306.158</v>
      </c>
      <c r="T107" s="11">
        <f>SUM('1 OrigSched'!T$3:T18)+SUM('3 OrigSchedwithEVPVESS'!T19:T22)-SUM('2 OrigSched of EV only'!T19:T22)</f>
        <v>6336345.072</v>
      </c>
      <c r="U107" s="11">
        <f>SUM('1 OrigSched'!U$3:U18)+SUM('3 OrigSchedwithEVPVESS'!U19:U22)-SUM('2 OrigSched of EV only'!U19:U22)</f>
        <v>6077539.352</v>
      </c>
      <c r="V107" s="11">
        <f>SUM('1 OrigSched'!V$3:V18)+SUM('3 OrigSchedwithEVPVESS'!V19:V22)-SUM('2 OrigSched of EV only'!V19:V22)</f>
        <v>7206326.784</v>
      </c>
      <c r="W107" s="11">
        <f>SUM('1 OrigSched'!W$3:W18)+SUM('3 OrigSchedwithEVPVESS'!W19:W22)-SUM('2 OrigSched of EV only'!W19:W22)</f>
        <v>6451391.532</v>
      </c>
      <c r="X107" s="11">
        <f>SUM('1 OrigSched'!X$3:X18)+SUM('3 OrigSchedwithEVPVESS'!X19:X22)-SUM('2 OrigSched of EV only'!X19:X22)</f>
        <v>5788742.692</v>
      </c>
      <c r="Y107" s="11">
        <f>SUM('1 OrigSched'!Y$3:Y18)+SUM('3 OrigSchedwithEVPVESS'!Y19:Y22)-SUM('2 OrigSched of EV only'!Y19:Y22)</f>
        <v>5287291.118</v>
      </c>
      <c r="Z107" s="11">
        <f>SUM('1 OrigSched'!Z$3:Z18)+SUM('3 OrigSchedwithEVPVESS'!Z19:Z22)-SUM('2 OrigSched of EV only'!Z19:Z22)</f>
        <v>798959.5009</v>
      </c>
      <c r="AA107" s="11"/>
      <c r="AB107" s="11"/>
      <c r="AC107" s="11">
        <f t="shared" si="18"/>
        <v>57.06853578</v>
      </c>
      <c r="AD107" s="11">
        <f t="shared" si="19"/>
        <v>1.219493597</v>
      </c>
      <c r="AE107" s="11">
        <f t="shared" si="20"/>
        <v>7206326.784</v>
      </c>
      <c r="AF107" s="11">
        <f t="shared" si="21"/>
        <v>7.206326784</v>
      </c>
    </row>
    <row r="108" ht="15.75" customHeight="1">
      <c r="A108" s="15">
        <v>25.0</v>
      </c>
      <c r="B108" s="11">
        <f>SUM('1 OrigSched'!B$3:B17)+SUM('3 OrigSchedwithEVPVESS'!B18:B22)-SUM('2 OrigSched of EV only'!B18:B22)</f>
        <v>5511616.7</v>
      </c>
      <c r="C108" s="11">
        <f>SUM('1 OrigSched'!C$3:C17)+SUM('3 OrigSchedwithEVPVESS'!C18:C22)-SUM('2 OrigSched of EV only'!C18:C22)</f>
        <v>4897948.59</v>
      </c>
      <c r="D108" s="11">
        <f>SUM('1 OrigSched'!D$3:D17)+SUM('3 OrigSchedwithEVPVESS'!D18:D22)-SUM('2 OrigSched of EV only'!D18:D22)</f>
        <v>5710590.18</v>
      </c>
      <c r="E108" s="11">
        <f>SUM('1 OrigSched'!E$3:E17)+SUM('3 OrigSchedwithEVPVESS'!E18:E22)-SUM('2 OrigSched of EV only'!E18:E22)</f>
        <v>5725578.65</v>
      </c>
      <c r="F108" s="11">
        <f>SUM('1 OrigSched'!F$3:F17)+SUM('3 OrigSchedwithEVPVESS'!F18:F22)-SUM('2 OrigSched of EV only'!F18:F22)</f>
        <v>5928295.396</v>
      </c>
      <c r="G108" s="11">
        <f>SUM('1 OrigSched'!G$3:G17)+SUM('3 OrigSchedwithEVPVESS'!G18:G22)-SUM('2 OrigSched of EV only'!G18:G22)</f>
        <v>5869804.528</v>
      </c>
      <c r="H108" s="11">
        <f>SUM('1 OrigSched'!H$3:H17)+SUM('3 OrigSchedwithEVPVESS'!H18:H22)-SUM('2 OrigSched of EV only'!H18:H22)</f>
        <v>5917766.512</v>
      </c>
      <c r="I108" s="11">
        <f>SUM('1 OrigSched'!I$3:I17)+SUM('3 OrigSchedwithEVPVESS'!I18:I22)-SUM('2 OrigSched of EV only'!I18:I22)</f>
        <v>5619969.128</v>
      </c>
      <c r="J108" s="11">
        <f>SUM('1 OrigSched'!J$3:J17)+SUM('3 OrigSchedwithEVPVESS'!J18:J22)-SUM('2 OrigSched of EV only'!J18:J22)</f>
        <v>4863409.414</v>
      </c>
      <c r="K108" s="11">
        <f>SUM('1 OrigSched'!K$3:K17)+SUM('3 OrigSchedwithEVPVESS'!K18:K22)-SUM('2 OrigSched of EV only'!K18:K22)</f>
        <v>5033993.32</v>
      </c>
      <c r="L108" s="11">
        <f>SUM('1 OrigSched'!L$3:L17)+SUM('3 OrigSchedwithEVPVESS'!L18:L22)-SUM('2 OrigSched of EV only'!L18:L22)</f>
        <v>4936897.186</v>
      </c>
      <c r="M108" s="11">
        <f>SUM('1 OrigSched'!M$3:M17)+SUM('3 OrigSchedwithEVPVESS'!M18:M22)-SUM('2 OrigSched of EV only'!M18:M22)</f>
        <v>5228767.244</v>
      </c>
      <c r="N108" s="11">
        <f>SUM('1 OrigSched'!N$3:N17)+SUM('3 OrigSchedwithEVPVESS'!N18:N22)-SUM('2 OrigSched of EV only'!N18:N22)</f>
        <v>5371197.902</v>
      </c>
      <c r="O108" s="11">
        <f>SUM('1 OrigSched'!O$3:O17)+SUM('3 OrigSchedwithEVPVESS'!O18:O22)-SUM('2 OrigSched of EV only'!O18:O22)</f>
        <v>6331346.874</v>
      </c>
      <c r="P108" s="11">
        <f>SUM('1 OrigSched'!P$3:P17)+SUM('3 OrigSchedwithEVPVESS'!P18:P22)-SUM('2 OrigSched of EV only'!P18:P22)</f>
        <v>6905028.722</v>
      </c>
      <c r="Q108" s="11">
        <f>SUM('1 OrigSched'!Q$3:Q17)+SUM('3 OrigSchedwithEVPVESS'!Q18:Q22)-SUM('2 OrigSched of EV only'!Q18:Q22)</f>
        <v>6151102.044</v>
      </c>
      <c r="R108" s="11">
        <f>SUM('1 OrigSched'!R$3:R17)+SUM('3 OrigSchedwithEVPVESS'!R18:R22)-SUM('2 OrigSched of EV only'!R18:R22)</f>
        <v>6165754.99</v>
      </c>
      <c r="S108" s="11">
        <f>SUM('1 OrigSched'!S$3:S17)+SUM('3 OrigSchedwithEVPVESS'!S18:S22)-SUM('2 OrigSched of EV only'!S18:S22)</f>
        <v>6109221.584</v>
      </c>
      <c r="T108" s="11">
        <f>SUM('1 OrigSched'!T$3:T17)+SUM('3 OrigSchedwithEVPVESS'!T18:T22)-SUM('2 OrigSched of EV only'!T18:T22)</f>
        <v>6308207.422</v>
      </c>
      <c r="U108" s="11">
        <f>SUM('1 OrigSched'!U$3:U17)+SUM('3 OrigSchedwithEVPVESS'!U18:U22)-SUM('2 OrigSched of EV only'!U18:U22)</f>
        <v>6057383.186</v>
      </c>
      <c r="V108" s="11">
        <f>SUM('1 OrigSched'!V$3:V17)+SUM('3 OrigSchedwithEVPVESS'!V18:V22)-SUM('2 OrigSched of EV only'!V18:V22)</f>
        <v>7188308.638</v>
      </c>
      <c r="W108" s="11">
        <f>SUM('1 OrigSched'!W$3:W17)+SUM('3 OrigSchedwithEVPVESS'!W18:W22)-SUM('2 OrigSched of EV only'!W18:W22)</f>
        <v>6439388.916</v>
      </c>
      <c r="X108" s="11">
        <f>SUM('1 OrigSched'!X$3:X17)+SUM('3 OrigSchedwithEVPVESS'!X18:X22)-SUM('2 OrigSched of EV only'!X18:X22)</f>
        <v>5782043.688</v>
      </c>
      <c r="Y108" s="11">
        <f>SUM('1 OrigSched'!Y$3:Y17)+SUM('3 OrigSchedwithEVPVESS'!Y18:Y22)-SUM('2 OrigSched of EV only'!Y18:Y22)</f>
        <v>5284257.208</v>
      </c>
      <c r="Z108" s="11">
        <f>SUM('1 OrigSched'!Z$3:Z17)+SUM('3 OrigSchedwithEVPVESS'!Z18:Z22)-SUM('2 OrigSched of EV only'!Z18:Z22)</f>
        <v>782519.1204</v>
      </c>
      <c r="AA108" s="11"/>
      <c r="AB108" s="11"/>
      <c r="AC108" s="11">
        <f t="shared" si="18"/>
        <v>55.89422288</v>
      </c>
      <c r="AD108" s="11">
        <f t="shared" si="19"/>
        <v>1.23813718</v>
      </c>
      <c r="AE108" s="11">
        <f t="shared" si="20"/>
        <v>7188308.638</v>
      </c>
      <c r="AF108" s="11">
        <f t="shared" si="21"/>
        <v>7.188308638</v>
      </c>
    </row>
    <row r="109" ht="15.75" customHeight="1">
      <c r="A109" s="15">
        <v>30.0</v>
      </c>
      <c r="B109" s="11">
        <f>SUM('1 OrigSched'!B$3:B16)+SUM('3 OrigSchedwithEVPVESS'!B17:B22)-SUM('2 OrigSched of EV only'!B17:B22)</f>
        <v>5398879.49</v>
      </c>
      <c r="C109" s="11">
        <f>SUM('1 OrigSched'!C$3:C16)+SUM('3 OrigSchedwithEVPVESS'!C17:C22)-SUM('2 OrigSched of EV only'!C17:C22)</f>
        <v>4794970.19</v>
      </c>
      <c r="D109" s="11">
        <f>SUM('1 OrigSched'!D$3:D16)+SUM('3 OrigSchedwithEVPVESS'!D17:D22)-SUM('2 OrigSched of EV only'!D17:D22)</f>
        <v>5599231.62</v>
      </c>
      <c r="E109" s="11">
        <f>SUM('1 OrigSched'!E$3:E16)+SUM('3 OrigSchedwithEVPVESS'!E17:E22)-SUM('2 OrigSched of EV only'!E17:E22)</f>
        <v>5617494.284</v>
      </c>
      <c r="F109" s="11">
        <f>SUM('1 OrigSched'!F$3:F16)+SUM('3 OrigSchedwithEVPVESS'!F17:F22)-SUM('2 OrigSched of EV only'!F17:F22)</f>
        <v>5824816.696</v>
      </c>
      <c r="G109" s="11">
        <f>SUM('1 OrigSched'!G$3:G16)+SUM('3 OrigSchedwithEVPVESS'!G17:G22)-SUM('2 OrigSched of EV only'!G17:G22)</f>
        <v>5785720.056</v>
      </c>
      <c r="H109" s="11">
        <f>SUM('1 OrigSched'!H$3:H16)+SUM('3 OrigSchedwithEVPVESS'!H17:H22)-SUM('2 OrigSched of EV only'!H17:H22)</f>
        <v>5675376.704</v>
      </c>
      <c r="I109" s="11">
        <f>SUM('1 OrigSched'!I$3:I16)+SUM('3 OrigSchedwithEVPVESS'!I17:I22)-SUM('2 OrigSched of EV only'!I17:I22)</f>
        <v>5383242.868</v>
      </c>
      <c r="J109" s="11">
        <f>SUM('1 OrigSched'!J$3:J16)+SUM('3 OrigSchedwithEVPVESS'!J17:J22)-SUM('2 OrigSched of EV only'!J17:J22)</f>
        <v>4654610.632</v>
      </c>
      <c r="K109" s="11">
        <f>SUM('1 OrigSched'!K$3:K16)+SUM('3 OrigSchedwithEVPVESS'!K17:K22)-SUM('2 OrigSched of EV only'!K17:K22)</f>
        <v>4819512.88</v>
      </c>
      <c r="L109" s="11">
        <f>SUM('1 OrigSched'!L$3:L16)+SUM('3 OrigSchedwithEVPVESS'!L17:L22)-SUM('2 OrigSched of EV only'!L17:L22)</f>
        <v>4724794.986</v>
      </c>
      <c r="M109" s="11">
        <f>SUM('1 OrigSched'!M$3:M16)+SUM('3 OrigSchedwithEVPVESS'!M17:M22)-SUM('2 OrigSched of EV only'!M17:M22)</f>
        <v>5115109.198</v>
      </c>
      <c r="N109" s="11">
        <f>SUM('1 OrigSched'!N$3:N16)+SUM('3 OrigSchedwithEVPVESS'!N17:N22)-SUM('2 OrigSched of EV only'!N17:N22)</f>
        <v>5276302.292</v>
      </c>
      <c r="O109" s="11">
        <f>SUM('1 OrigSched'!O$3:O16)+SUM('3 OrigSchedwithEVPVESS'!O17:O22)-SUM('2 OrigSched of EV only'!O17:O22)</f>
        <v>6243985.124</v>
      </c>
      <c r="P109" s="11">
        <f>SUM('1 OrigSched'!P$3:P16)+SUM('3 OrigSchedwithEVPVESS'!P17:P22)-SUM('2 OrigSched of EV only'!P17:P22)</f>
        <v>6800253.078</v>
      </c>
      <c r="Q109" s="11">
        <f>SUM('1 OrigSched'!Q$3:Q16)+SUM('3 OrigSchedwithEVPVESS'!Q17:Q22)-SUM('2 OrigSched of EV only'!Q17:Q22)</f>
        <v>6078093.684</v>
      </c>
      <c r="R109" s="11">
        <f>SUM('1 OrigSched'!R$3:R16)+SUM('3 OrigSchedwithEVPVESS'!R17:R22)-SUM('2 OrigSched of EV only'!R17:R22)</f>
        <v>6114642.2</v>
      </c>
      <c r="S109" s="11">
        <f>SUM('1 OrigSched'!S$3:S16)+SUM('3 OrigSchedwithEVPVESS'!S17:S22)-SUM('2 OrigSched of EV only'!S17:S22)</f>
        <v>6077298.798</v>
      </c>
      <c r="T109" s="11">
        <f>SUM('1 OrigSched'!T$3:T16)+SUM('3 OrigSchedwithEVPVESS'!T17:T22)-SUM('2 OrigSched of EV only'!T17:T22)</f>
        <v>6281544.818</v>
      </c>
      <c r="U109" s="11">
        <f>SUM('1 OrigSched'!U$3:U16)+SUM('3 OrigSchedwithEVPVESS'!U17:U22)-SUM('2 OrigSched of EV only'!U17:U22)</f>
        <v>6039365.408</v>
      </c>
      <c r="V109" s="11">
        <f>SUM('1 OrigSched'!V$3:V16)+SUM('3 OrigSchedwithEVPVESS'!V17:V22)-SUM('2 OrigSched of EV only'!V17:V22)</f>
        <v>7168915.698</v>
      </c>
      <c r="W109" s="11">
        <f>SUM('1 OrigSched'!W$3:W16)+SUM('3 OrigSchedwithEVPVESS'!W17:W22)-SUM('2 OrigSched of EV only'!W17:W22)</f>
        <v>6427994.972</v>
      </c>
      <c r="X109" s="11">
        <f>SUM('1 OrigSched'!X$3:X16)+SUM('3 OrigSchedwithEVPVESS'!X17:X22)-SUM('2 OrigSched of EV only'!X17:X22)</f>
        <v>5776256.842</v>
      </c>
      <c r="Y109" s="11">
        <f>SUM('1 OrigSched'!Y$3:Y16)+SUM('3 OrigSchedwithEVPVESS'!Y17:Y22)-SUM('2 OrigSched of EV only'!Y17:Y22)</f>
        <v>5281906.242</v>
      </c>
      <c r="Z109" s="11">
        <f>SUM('1 OrigSched'!Z$3:Z16)+SUM('3 OrigSchedwithEVPVESS'!Z17:Z22)-SUM('2 OrigSched of EV only'!Z17:Z22)</f>
        <v>766902.603</v>
      </c>
      <c r="AA109" s="11"/>
      <c r="AB109" s="11"/>
      <c r="AC109" s="11">
        <f t="shared" si="18"/>
        <v>54.77875736</v>
      </c>
      <c r="AD109" s="11">
        <f t="shared" si="19"/>
        <v>1.256232304</v>
      </c>
      <c r="AE109" s="11">
        <f t="shared" si="20"/>
        <v>7168915.698</v>
      </c>
      <c r="AF109" s="11">
        <f t="shared" si="21"/>
        <v>7.168915698</v>
      </c>
    </row>
    <row r="110" ht="15.75" customHeight="1">
      <c r="A110" s="15">
        <v>35.0</v>
      </c>
      <c r="B110" s="11">
        <f>SUM('1 OrigSched'!B$3:B15)+SUM('3 OrigSchedwithEVPVESS'!B16:B22)-SUM('2 OrigSched of EV only'!B16:B22)</f>
        <v>5284191.95</v>
      </c>
      <c r="C110" s="11">
        <f>SUM('1 OrigSched'!C$3:C15)+SUM('3 OrigSchedwithEVPVESS'!C16:C22)-SUM('2 OrigSched of EV only'!C16:C22)</f>
        <v>4687615.33</v>
      </c>
      <c r="D110" s="11">
        <f>SUM('1 OrigSched'!D$3:D15)+SUM('3 OrigSchedwithEVPVESS'!D16:D22)-SUM('2 OrigSched of EV only'!D16:D22)</f>
        <v>5482495.4</v>
      </c>
      <c r="E110" s="11">
        <f>SUM('1 OrigSched'!E$3:E15)+SUM('3 OrigSchedwithEVPVESS'!E16:E22)-SUM('2 OrigSched of EV only'!E16:E22)</f>
        <v>5498781.914</v>
      </c>
      <c r="F110" s="11">
        <f>SUM('1 OrigSched'!F$3:F15)+SUM('3 OrigSchedwithEVPVESS'!F16:F22)-SUM('2 OrigSched of EV only'!F16:F22)</f>
        <v>5722816.11</v>
      </c>
      <c r="G110" s="11">
        <f>SUM('1 OrigSched'!G$3:G15)+SUM('3 OrigSchedwithEVPVESS'!G16:G22)-SUM('2 OrigSched of EV only'!G16:G22)</f>
        <v>5702426.17</v>
      </c>
      <c r="H110" s="11">
        <f>SUM('1 OrigSched'!H$3:H15)+SUM('3 OrigSchedwithEVPVESS'!H16:H22)-SUM('2 OrigSched of EV only'!H16:H22)</f>
        <v>5407816.586</v>
      </c>
      <c r="I110" s="11">
        <f>SUM('1 OrigSched'!I$3:I15)+SUM('3 OrigSchedwithEVPVESS'!I16:I22)-SUM('2 OrigSched of EV only'!I16:I22)</f>
        <v>5129548.862</v>
      </c>
      <c r="J110" s="11">
        <f>SUM('1 OrigSched'!J$3:J15)+SUM('3 OrigSchedwithEVPVESS'!J16:J22)-SUM('2 OrigSched of EV only'!J16:J22)</f>
        <v>4425957.616</v>
      </c>
      <c r="K110" s="11">
        <f>SUM('1 OrigSched'!K$3:K15)+SUM('3 OrigSchedwithEVPVESS'!K16:K22)-SUM('2 OrigSched of EV only'!K16:K22)</f>
        <v>4579288.418</v>
      </c>
      <c r="L110" s="11">
        <f>SUM('1 OrigSched'!L$3:L15)+SUM('3 OrigSchedwithEVPVESS'!L16:L22)-SUM('2 OrigSched of EV only'!L16:L22)</f>
        <v>4493232.394</v>
      </c>
      <c r="M110" s="11">
        <f>SUM('1 OrigSched'!M$3:M15)+SUM('3 OrigSchedwithEVPVESS'!M16:M22)-SUM('2 OrigSched of EV only'!M16:M22)</f>
        <v>4986768.262</v>
      </c>
      <c r="N110" s="11">
        <f>SUM('1 OrigSched'!N$3:N15)+SUM('3 OrigSchedwithEVPVESS'!N16:N22)-SUM('2 OrigSched of EV only'!N16:N22)</f>
        <v>5171335.51</v>
      </c>
      <c r="O110" s="11">
        <f>SUM('1 OrigSched'!O$3:O15)+SUM('3 OrigSchedwithEVPVESS'!O16:O22)-SUM('2 OrigSched of EV only'!O16:O22)</f>
        <v>6145596.286</v>
      </c>
      <c r="P110" s="11">
        <f>SUM('1 OrigSched'!P$3:P15)+SUM('3 OrigSchedwithEVPVESS'!P16:P22)-SUM('2 OrigSched of EV only'!P16:P22)</f>
        <v>6677206.812</v>
      </c>
      <c r="Q110" s="11">
        <f>SUM('1 OrigSched'!Q$3:Q15)+SUM('3 OrigSchedwithEVPVESS'!Q16:Q22)-SUM('2 OrigSched of EV only'!Q16:Q22)</f>
        <v>5991976.87</v>
      </c>
      <c r="R110" s="11">
        <f>SUM('1 OrigSched'!R$3:R15)+SUM('3 OrigSchedwithEVPVESS'!R16:R22)-SUM('2 OrigSched of EV only'!R16:R22)</f>
        <v>6057745.472</v>
      </c>
      <c r="S110" s="11">
        <f>SUM('1 OrigSched'!S$3:S15)+SUM('3 OrigSchedwithEVPVESS'!S16:S22)-SUM('2 OrigSched of EV only'!S16:S22)</f>
        <v>6039369.25</v>
      </c>
      <c r="T110" s="11">
        <f>SUM('1 OrigSched'!T$3:T15)+SUM('3 OrigSchedwithEVPVESS'!T16:T22)-SUM('2 OrigSched of EV only'!T16:T22)</f>
        <v>6253648.806</v>
      </c>
      <c r="U110" s="11">
        <f>SUM('1 OrigSched'!U$3:U15)+SUM('3 OrigSchedwithEVPVESS'!U16:U22)-SUM('2 OrigSched of EV only'!U16:U22)</f>
        <v>6018602.598</v>
      </c>
      <c r="V110" s="11">
        <f>SUM('1 OrigSched'!V$3:V15)+SUM('3 OrigSchedwithEVPVESS'!V16:V22)-SUM('2 OrigSched of EV only'!V16:V22)</f>
        <v>7150787.28</v>
      </c>
      <c r="W110" s="11">
        <f>SUM('1 OrigSched'!W$3:W15)+SUM('3 OrigSchedwithEVPVESS'!W16:W22)-SUM('2 OrigSched of EV only'!W16:W22)</f>
        <v>6417122.656</v>
      </c>
      <c r="X110" s="11">
        <f>SUM('1 OrigSched'!X$3:X15)+SUM('3 OrigSchedwithEVPVESS'!X16:X22)-SUM('2 OrigSched of EV only'!X16:X22)</f>
        <v>5772048.534</v>
      </c>
      <c r="Y110" s="11">
        <f>SUM('1 OrigSched'!Y$3:Y15)+SUM('3 OrigSchedwithEVPVESS'!Y16:Y22)-SUM('2 OrigSched of EV only'!Y16:Y22)</f>
        <v>5280231.034</v>
      </c>
      <c r="Z110" s="11">
        <f>SUM('1 OrigSched'!Z$3:Z15)+SUM('3 OrigSchedwithEVPVESS'!Z16:Z22)-SUM('2 OrigSched of EV only'!Z16:Z22)</f>
        <v>749632.0589</v>
      </c>
      <c r="AA110" s="11"/>
      <c r="AB110" s="11"/>
      <c r="AC110" s="11">
        <f t="shared" si="18"/>
        <v>53.54514707</v>
      </c>
      <c r="AD110" s="11">
        <f t="shared" si="19"/>
        <v>1.277148565</v>
      </c>
      <c r="AE110" s="11">
        <f t="shared" si="20"/>
        <v>7150787.28</v>
      </c>
      <c r="AF110" s="11">
        <f t="shared" si="21"/>
        <v>7.15078728</v>
      </c>
    </row>
    <row r="111" ht="15.75" customHeight="1">
      <c r="A111" s="15">
        <v>40.0</v>
      </c>
      <c r="B111" s="11">
        <f>SUM('1 OrigSched'!B$3:B14)+SUM('3 OrigSchedwithEVPVESS'!B15:B22)-SUM('2 OrigSched of EV only'!B15:B22)</f>
        <v>5172336.62</v>
      </c>
      <c r="C111" s="11">
        <f>SUM('1 OrigSched'!C$3:C14)+SUM('3 OrigSchedwithEVPVESS'!C15:C22)-SUM('2 OrigSched of EV only'!C15:C22)</f>
        <v>4580936.8</v>
      </c>
      <c r="D111" s="11">
        <f>SUM('1 OrigSched'!D$3:D14)+SUM('3 OrigSchedwithEVPVESS'!D15:D22)-SUM('2 OrigSched of EV only'!D15:D22)</f>
        <v>5365081.26</v>
      </c>
      <c r="E111" s="11">
        <f>SUM('1 OrigSched'!E$3:E14)+SUM('3 OrigSchedwithEVPVESS'!E15:E22)-SUM('2 OrigSched of EV only'!E15:E22)</f>
        <v>5380444.66</v>
      </c>
      <c r="F111" s="11">
        <f>SUM('1 OrigSched'!F$3:F14)+SUM('3 OrigSchedwithEVPVESS'!F15:F22)-SUM('2 OrigSched of EV only'!F15:F22)</f>
        <v>5615792.412</v>
      </c>
      <c r="G111" s="11">
        <f>SUM('1 OrigSched'!G$3:G14)+SUM('3 OrigSchedwithEVPVESS'!G15:G22)-SUM('2 OrigSched of EV only'!G15:G22)</f>
        <v>5609744.584</v>
      </c>
      <c r="H111" s="11">
        <f>SUM('1 OrigSched'!H$3:H14)+SUM('3 OrigSchedwithEVPVESS'!H15:H22)-SUM('2 OrigSched of EV only'!H15:H22)</f>
        <v>5143748.094</v>
      </c>
      <c r="I111" s="11">
        <f>SUM('1 OrigSched'!I$3:I14)+SUM('3 OrigSchedwithEVPVESS'!I15:I22)-SUM('2 OrigSched of EV only'!I15:I22)</f>
        <v>4875967.122</v>
      </c>
      <c r="J111" s="11">
        <f>SUM('1 OrigSched'!J$3:J14)+SUM('3 OrigSchedwithEVPVESS'!J15:J22)-SUM('2 OrigSched of EV only'!J15:J22)</f>
        <v>4203119.664</v>
      </c>
      <c r="K111" s="11">
        <f>SUM('1 OrigSched'!K$3:K14)+SUM('3 OrigSchedwithEVPVESS'!K15:K22)-SUM('2 OrigSched of EV only'!K15:K22)</f>
        <v>4344160.998</v>
      </c>
      <c r="L111" s="11">
        <f>SUM('1 OrigSched'!L$3:L14)+SUM('3 OrigSchedwithEVPVESS'!L15:L22)-SUM('2 OrigSched of EV only'!L15:L22)</f>
        <v>4269944.738</v>
      </c>
      <c r="M111" s="11">
        <f>SUM('1 OrigSched'!M$3:M14)+SUM('3 OrigSchedwithEVPVESS'!M15:M22)-SUM('2 OrigSched of EV only'!M15:M22)</f>
        <v>4863192.506</v>
      </c>
      <c r="N111" s="11">
        <f>SUM('1 OrigSched'!N$3:N14)+SUM('3 OrigSchedwithEVPVESS'!N15:N22)-SUM('2 OrigSched of EV only'!N15:N22)</f>
        <v>5068788.204</v>
      </c>
      <c r="O111" s="11">
        <f>SUM('1 OrigSched'!O$3:O14)+SUM('3 OrigSchedwithEVPVESS'!O15:O22)-SUM('2 OrigSched of EV only'!O15:O22)</f>
        <v>6048716.092</v>
      </c>
      <c r="P111" s="11">
        <f>SUM('1 OrigSched'!P$3:P14)+SUM('3 OrigSchedwithEVPVESS'!P15:P22)-SUM('2 OrigSched of EV only'!P15:P22)</f>
        <v>6559891.164</v>
      </c>
      <c r="Q111" s="11">
        <f>SUM('1 OrigSched'!Q$3:Q14)+SUM('3 OrigSchedwithEVPVESS'!Q15:Q22)-SUM('2 OrigSched of EV only'!Q15:Q22)</f>
        <v>5911665.894</v>
      </c>
      <c r="R111" s="11">
        <f>SUM('1 OrigSched'!R$3:R14)+SUM('3 OrigSchedwithEVPVESS'!R15:R22)-SUM('2 OrigSched of EV only'!R15:R22)</f>
        <v>6002431.728</v>
      </c>
      <c r="S111" s="11">
        <f>SUM('1 OrigSched'!S$3:S14)+SUM('3 OrigSchedwithEVPVESS'!S15:S22)-SUM('2 OrigSched of EV only'!S15:S22)</f>
        <v>6003393.104</v>
      </c>
      <c r="T111" s="11">
        <f>SUM('1 OrigSched'!T$3:T14)+SUM('3 OrigSchedwithEVPVESS'!T15:T22)-SUM('2 OrigSched of EV only'!T15:T22)</f>
        <v>6224801.71</v>
      </c>
      <c r="U111" s="11">
        <f>SUM('1 OrigSched'!U$3:U14)+SUM('3 OrigSchedwithEVPVESS'!U15:U22)-SUM('2 OrigSched of EV only'!U15:U22)</f>
        <v>5995547.266</v>
      </c>
      <c r="V111" s="11">
        <f>SUM('1 OrigSched'!V$3:V14)+SUM('3 OrigSchedwithEVPVESS'!V15:V22)-SUM('2 OrigSched of EV only'!V15:V22)</f>
        <v>7132033.504</v>
      </c>
      <c r="W111" s="11">
        <f>SUM('1 OrigSched'!W$3:W14)+SUM('3 OrigSchedwithEVPVESS'!W15:W22)-SUM('2 OrigSched of EV only'!W15:W22)</f>
        <v>6406951.742</v>
      </c>
      <c r="X111" s="11">
        <f>SUM('1 OrigSched'!X$3:X14)+SUM('3 OrigSchedwithEVPVESS'!X15:X22)-SUM('2 OrigSched of EV only'!X15:X22)</f>
        <v>5766309.32</v>
      </c>
      <c r="Y111" s="11">
        <f>SUM('1 OrigSched'!Y$3:Y14)+SUM('3 OrigSchedwithEVPVESS'!Y15:Y22)-SUM('2 OrigSched of EV only'!Y15:Y22)</f>
        <v>5277416.258</v>
      </c>
      <c r="Z111" s="11">
        <f>SUM('1 OrigSched'!Z$3:Z14)+SUM('3 OrigSchedwithEVPVESS'!Z15:Z22)-SUM('2 OrigSched of EV only'!Z15:Z22)</f>
        <v>732803.5782</v>
      </c>
      <c r="AA111" s="11"/>
      <c r="AB111" s="11"/>
      <c r="AC111" s="11">
        <f t="shared" si="18"/>
        <v>52.34311273</v>
      </c>
      <c r="AD111" s="11">
        <f t="shared" si="19"/>
        <v>1.298480259</v>
      </c>
      <c r="AE111" s="11">
        <f t="shared" si="20"/>
        <v>7132033.504</v>
      </c>
      <c r="AF111" s="11">
        <f t="shared" si="21"/>
        <v>7.132033504</v>
      </c>
    </row>
    <row r="112" ht="15.75" customHeight="1">
      <c r="A112" s="15">
        <v>45.0</v>
      </c>
      <c r="B112" s="11">
        <f>SUM('1 OrigSched'!B$3:B13)+SUM('3 OrigSchedwithEVPVESS'!B14:B22)-SUM('2 OrigSched of EV only'!B14:B22)</f>
        <v>5057477.33</v>
      </c>
      <c r="C112" s="11">
        <f>SUM('1 OrigSched'!C$3:C13)+SUM('3 OrigSchedwithEVPVESS'!C14:C22)-SUM('2 OrigSched of EV only'!C14:C22)</f>
        <v>4475340.57</v>
      </c>
      <c r="D112" s="11">
        <f>SUM('1 OrigSched'!D$3:D13)+SUM('3 OrigSchedwithEVPVESS'!D14:D22)-SUM('2 OrigSched of EV only'!D14:D22)</f>
        <v>5250134.83</v>
      </c>
      <c r="E112" s="11">
        <f>SUM('1 OrigSched'!E$3:E13)+SUM('3 OrigSchedwithEVPVESS'!E14:E22)-SUM('2 OrigSched of EV only'!E14:E22)</f>
        <v>5259174.146</v>
      </c>
      <c r="F112" s="11">
        <f>SUM('1 OrigSched'!F$3:F13)+SUM('3 OrigSchedwithEVPVESS'!F14:F22)-SUM('2 OrigSched of EV only'!F14:F22)</f>
        <v>5499861.03</v>
      </c>
      <c r="G112" s="11">
        <f>SUM('1 OrigSched'!G$3:G13)+SUM('3 OrigSchedwithEVPVESS'!G14:G22)-SUM('2 OrigSched of EV only'!G14:G22)</f>
        <v>5520832.298</v>
      </c>
      <c r="H112" s="11">
        <f>SUM('1 OrigSched'!H$3:H13)+SUM('3 OrigSchedwithEVPVESS'!H14:H22)-SUM('2 OrigSched of EV only'!H14:H22)</f>
        <v>4882424.538</v>
      </c>
      <c r="I112" s="11">
        <f>SUM('1 OrigSched'!I$3:I13)+SUM('3 OrigSchedwithEVPVESS'!I14:I22)-SUM('2 OrigSched of EV only'!I14:I22)</f>
        <v>4629493.506</v>
      </c>
      <c r="J112" s="11">
        <f>SUM('1 OrigSched'!J$3:J13)+SUM('3 OrigSchedwithEVPVESS'!J14:J22)-SUM('2 OrigSched of EV only'!J14:J22)</f>
        <v>3981433.814</v>
      </c>
      <c r="K112" s="11">
        <f>SUM('1 OrigSched'!K$3:K13)+SUM('3 OrigSchedwithEVPVESS'!K14:K22)-SUM('2 OrigSched of EV only'!K14:K22)</f>
        <v>4122464.294</v>
      </c>
      <c r="L112" s="11">
        <f>SUM('1 OrigSched'!L$3:L13)+SUM('3 OrigSchedwithEVPVESS'!L14:L22)-SUM('2 OrigSched of EV only'!L14:L22)</f>
        <v>4051781.53</v>
      </c>
      <c r="M112" s="11">
        <f>SUM('1 OrigSched'!M$3:M13)+SUM('3 OrigSchedwithEVPVESS'!M14:M22)-SUM('2 OrigSched of EV only'!M14:M22)</f>
        <v>4744785.402</v>
      </c>
      <c r="N112" s="11">
        <f>SUM('1 OrigSched'!N$3:N13)+SUM('3 OrigSchedwithEVPVESS'!N14:N22)-SUM('2 OrigSched of EV only'!N14:N22)</f>
        <v>4971354.726</v>
      </c>
      <c r="O112" s="11">
        <f>SUM('1 OrigSched'!O$3:O13)+SUM('3 OrigSchedwithEVPVESS'!O14:O22)-SUM('2 OrigSched of EV only'!O14:O22)</f>
        <v>5951788.252</v>
      </c>
      <c r="P112" s="11">
        <f>SUM('1 OrigSched'!P$3:P13)+SUM('3 OrigSchedwithEVPVESS'!P14:P22)-SUM('2 OrigSched of EV only'!P14:P22)</f>
        <v>6439955.064</v>
      </c>
      <c r="Q112" s="11">
        <f>SUM('1 OrigSched'!Q$3:Q13)+SUM('3 OrigSchedwithEVPVESS'!Q14:Q22)-SUM('2 OrigSched of EV only'!Q14:Q22)</f>
        <v>5829417.66</v>
      </c>
      <c r="R112" s="11">
        <f>SUM('1 OrigSched'!R$3:R13)+SUM('3 OrigSchedwithEVPVESS'!R14:R22)-SUM('2 OrigSched of EV only'!R14:R22)</f>
        <v>5942233.404</v>
      </c>
      <c r="S112" s="11">
        <f>SUM('1 OrigSched'!S$3:S13)+SUM('3 OrigSchedwithEVPVESS'!S14:S22)-SUM('2 OrigSched of EV only'!S14:S22)</f>
        <v>5964376.7</v>
      </c>
      <c r="T112" s="11">
        <f>SUM('1 OrigSched'!T$3:T13)+SUM('3 OrigSchedwithEVPVESS'!T14:T22)-SUM('2 OrigSched of EV only'!T14:T22)</f>
        <v>6193190.6</v>
      </c>
      <c r="U112" s="11">
        <f>SUM('1 OrigSched'!U$3:U13)+SUM('3 OrigSchedwithEVPVESS'!U14:U22)-SUM('2 OrigSched of EV only'!U14:U22)</f>
        <v>5972588.986</v>
      </c>
      <c r="V112" s="11">
        <f>SUM('1 OrigSched'!V$3:V13)+SUM('3 OrigSchedwithEVPVESS'!V14:V22)-SUM('2 OrigSched of EV only'!V14:V22)</f>
        <v>7109581.33</v>
      </c>
      <c r="W112" s="11">
        <f>SUM('1 OrigSched'!W$3:W13)+SUM('3 OrigSchedwithEVPVESS'!W14:W22)-SUM('2 OrigSched of EV only'!W14:W22)</f>
        <v>6392746.718</v>
      </c>
      <c r="X112" s="11">
        <f>SUM('1 OrigSched'!X$3:X13)+SUM('3 OrigSchedwithEVPVESS'!X14:X22)-SUM('2 OrigSched of EV only'!X14:X22)</f>
        <v>5758238.694</v>
      </c>
      <c r="Y112" s="11">
        <f>SUM('1 OrigSched'!Y$3:Y13)+SUM('3 OrigSchedwithEVPVESS'!Y14:Y22)-SUM('2 OrigSched of EV only'!Y14:Y22)</f>
        <v>5273422.05</v>
      </c>
      <c r="Z112" s="11">
        <f>SUM('1 OrigSched'!Z$3:Z13)+SUM('3 OrigSchedwithEVPVESS'!Z14:Z22)-SUM('2 OrigSched of EV only'!Z14:Z22)</f>
        <v>716181.0693</v>
      </c>
      <c r="AA112" s="11"/>
      <c r="AB112" s="11"/>
      <c r="AC112" s="11">
        <f t="shared" si="18"/>
        <v>51.15579067</v>
      </c>
      <c r="AD112" s="11">
        <f t="shared" si="19"/>
        <v>1.319908282</v>
      </c>
      <c r="AE112" s="11">
        <f t="shared" si="20"/>
        <v>7109581.33</v>
      </c>
      <c r="AF112" s="11">
        <f t="shared" si="21"/>
        <v>7.10958133</v>
      </c>
    </row>
    <row r="113" ht="15.75" customHeight="1">
      <c r="A113" s="15">
        <v>50.0</v>
      </c>
      <c r="B113" s="11">
        <f>SUM('1 OrigSched'!B$3:B12)+SUM('3 OrigSchedwithEVPVESS'!B13:B22)-SUM('2 OrigSched of EV only'!B13:B22)</f>
        <v>4947782.24</v>
      </c>
      <c r="C113" s="11">
        <f>SUM('1 OrigSched'!C$3:C12)+SUM('3 OrigSchedwithEVPVESS'!C13:C22)-SUM('2 OrigSched of EV only'!C13:C22)</f>
        <v>4371910.36</v>
      </c>
      <c r="D113" s="11">
        <f>SUM('1 OrigSched'!D$3:D12)+SUM('3 OrigSchedwithEVPVESS'!D13:D22)-SUM('2 OrigSched of EV only'!D13:D22)</f>
        <v>5136612.63</v>
      </c>
      <c r="E113" s="11">
        <f>SUM('1 OrigSched'!E$3:E12)+SUM('3 OrigSchedwithEVPVESS'!E13:E22)-SUM('2 OrigSched of EV only'!E13:E22)</f>
        <v>5145600.3</v>
      </c>
      <c r="F113" s="11">
        <f>SUM('1 OrigSched'!F$3:F12)+SUM('3 OrigSchedwithEVPVESS'!F13:F22)-SUM('2 OrigSched of EV only'!F13:F22)</f>
        <v>5395714.128</v>
      </c>
      <c r="G113" s="11">
        <f>SUM('1 OrigSched'!G$3:G12)+SUM('3 OrigSchedwithEVPVESS'!G13:G22)-SUM('2 OrigSched of EV only'!G13:G22)</f>
        <v>5438420.634</v>
      </c>
      <c r="H113" s="11">
        <f>SUM('1 OrigSched'!H$3:H12)+SUM('3 OrigSchedwithEVPVESS'!H13:H22)-SUM('2 OrigSched of EV only'!H13:H22)</f>
        <v>4629954.982</v>
      </c>
      <c r="I113" s="11">
        <f>SUM('1 OrigSched'!I$3:I12)+SUM('3 OrigSchedwithEVPVESS'!I13:I22)-SUM('2 OrigSched of EV only'!I13:I22)</f>
        <v>4386710.344</v>
      </c>
      <c r="J113" s="11">
        <f>SUM('1 OrigSched'!J$3:J12)+SUM('3 OrigSchedwithEVPVESS'!J13:J22)-SUM('2 OrigSched of EV only'!J13:J22)</f>
        <v>3765283.674</v>
      </c>
      <c r="K113" s="11">
        <f>SUM('1 OrigSched'!K$3:K12)+SUM('3 OrigSchedwithEVPVESS'!K13:K22)-SUM('2 OrigSched of EV only'!K13:K22)</f>
        <v>3899168.87</v>
      </c>
      <c r="L113" s="11">
        <f>SUM('1 OrigSched'!L$3:L12)+SUM('3 OrigSchedwithEVPVESS'!L13:L22)-SUM('2 OrigSched of EV only'!L13:L22)</f>
        <v>3832876.742</v>
      </c>
      <c r="M113" s="11">
        <f>SUM('1 OrigSched'!M$3:M12)+SUM('3 OrigSchedwithEVPVESS'!M13:M22)-SUM('2 OrigSched of EV only'!M13:M22)</f>
        <v>4619259.37</v>
      </c>
      <c r="N113" s="11">
        <f>SUM('1 OrigSched'!N$3:N12)+SUM('3 OrigSchedwithEVPVESS'!N13:N22)-SUM('2 OrigSched of EV only'!N13:N22)</f>
        <v>4870331.65</v>
      </c>
      <c r="O113" s="11">
        <f>SUM('1 OrigSched'!O$3:O12)+SUM('3 OrigSchedwithEVPVESS'!O13:O22)-SUM('2 OrigSched of EV only'!O13:O22)</f>
        <v>5857367.076</v>
      </c>
      <c r="P113" s="11">
        <f>SUM('1 OrigSched'!P$3:P12)+SUM('3 OrigSchedwithEVPVESS'!P13:P22)-SUM('2 OrigSched of EV only'!P13:P22)</f>
        <v>6320720.686</v>
      </c>
      <c r="Q113" s="11">
        <f>SUM('1 OrigSched'!Q$3:Q12)+SUM('3 OrigSchedwithEVPVESS'!Q13:Q22)-SUM('2 OrigSched of EV only'!Q13:Q22)</f>
        <v>5749673.048</v>
      </c>
      <c r="R113" s="11">
        <f>SUM('1 OrigSched'!R$3:R12)+SUM('3 OrigSchedwithEVPVESS'!R13:R22)-SUM('2 OrigSched of EV only'!R13:R22)</f>
        <v>5888856.312</v>
      </c>
      <c r="S113" s="11">
        <f>SUM('1 OrigSched'!S$3:S12)+SUM('3 OrigSchedwithEVPVESS'!S13:S22)-SUM('2 OrigSched of EV only'!S13:S22)</f>
        <v>5927985.694</v>
      </c>
      <c r="T113" s="11">
        <f>SUM('1 OrigSched'!T$3:T12)+SUM('3 OrigSchedwithEVPVESS'!T13:T22)-SUM('2 OrigSched of EV only'!T13:T22)</f>
        <v>6165946.158</v>
      </c>
      <c r="U113" s="11">
        <f>SUM('1 OrigSched'!U$3:U12)+SUM('3 OrigSchedwithEVPVESS'!U13:U22)-SUM('2 OrigSched of EV only'!U13:U22)</f>
        <v>5957118.592</v>
      </c>
      <c r="V113" s="11">
        <f>SUM('1 OrigSched'!V$3:V12)+SUM('3 OrigSchedwithEVPVESS'!V13:V22)-SUM('2 OrigSched of EV only'!V13:V22)</f>
        <v>7096309.63</v>
      </c>
      <c r="W113" s="11">
        <f>SUM('1 OrigSched'!W$3:W12)+SUM('3 OrigSchedwithEVPVESS'!W13:W22)-SUM('2 OrigSched of EV only'!W13:W22)</f>
        <v>6382414.12</v>
      </c>
      <c r="X113" s="11">
        <f>SUM('1 OrigSched'!X$3:X12)+SUM('3 OrigSchedwithEVPVESS'!X13:X22)-SUM('2 OrigSched of EV only'!X13:X22)</f>
        <v>5752805.652</v>
      </c>
      <c r="Y113" s="11">
        <f>SUM('1 OrigSched'!Y$3:Y12)+SUM('3 OrigSchedwithEVPVESS'!Y13:Y22)-SUM('2 OrigSched of EV only'!Y13:Y22)</f>
        <v>5271132.714</v>
      </c>
      <c r="Z113" s="11">
        <f>SUM('1 OrigSched'!Z$3:Z12)+SUM('3 OrigSchedwithEVPVESS'!Z13:Z22)-SUM('2 OrigSched of EV only'!Z13:Z22)</f>
        <v>699943.9054</v>
      </c>
      <c r="AA113" s="11"/>
      <c r="AB113" s="11"/>
      <c r="AC113" s="11">
        <f t="shared" si="18"/>
        <v>49.99599324</v>
      </c>
      <c r="AD113" s="11">
        <f t="shared" si="19"/>
        <v>1.34304464</v>
      </c>
      <c r="AE113" s="11">
        <f t="shared" si="20"/>
        <v>7096309.63</v>
      </c>
      <c r="AF113" s="11">
        <f t="shared" si="21"/>
        <v>7.09630963</v>
      </c>
    </row>
    <row r="114" ht="15.75" customHeight="1">
      <c r="A114" s="15">
        <v>55.0</v>
      </c>
      <c r="B114" s="11">
        <f>SUM('1 OrigSched'!B$3:B11)+SUM('3 OrigSchedwithEVPVESS'!B12:B22)-SUM('2 OrigSched of EV only'!B12:B22)</f>
        <v>4831802.05</v>
      </c>
      <c r="C114" s="11">
        <f>SUM('1 OrigSched'!C$3:C11)+SUM('3 OrigSchedwithEVPVESS'!C12:C22)-SUM('2 OrigSched of EV only'!C12:C22)</f>
        <v>4266076.79</v>
      </c>
      <c r="D114" s="11">
        <f>SUM('1 OrigSched'!D$3:D11)+SUM('3 OrigSchedwithEVPVESS'!D12:D22)-SUM('2 OrigSched of EV only'!D12:D22)</f>
        <v>5022743.12</v>
      </c>
      <c r="E114" s="11">
        <f>SUM('1 OrigSched'!E$3:E11)+SUM('3 OrigSchedwithEVPVESS'!E12:E22)-SUM('2 OrigSched of EV only'!E12:E22)</f>
        <v>5026080.834</v>
      </c>
      <c r="F114" s="11">
        <f>SUM('1 OrigSched'!F$3:F11)+SUM('3 OrigSchedwithEVPVESS'!F12:F22)-SUM('2 OrigSched of EV only'!F12:F22)</f>
        <v>5286972.038</v>
      </c>
      <c r="G114" s="11">
        <f>SUM('1 OrigSched'!G$3:G11)+SUM('3 OrigSchedwithEVPVESS'!G12:G22)-SUM('2 OrigSched of EV only'!G12:G22)</f>
        <v>5346674.872</v>
      </c>
      <c r="H114" s="11">
        <f>SUM('1 OrigSched'!H$3:H11)+SUM('3 OrigSchedwithEVPVESS'!H12:H22)-SUM('2 OrigSched of EV only'!H12:H22)</f>
        <v>4375470.79</v>
      </c>
      <c r="I114" s="11">
        <f>SUM('1 OrigSched'!I$3:I11)+SUM('3 OrigSchedwithEVPVESS'!I12:I22)-SUM('2 OrigSched of EV only'!I12:I22)</f>
        <v>4146259.552</v>
      </c>
      <c r="J114" s="11">
        <f>SUM('1 OrigSched'!J$3:J11)+SUM('3 OrigSchedwithEVPVESS'!J12:J22)-SUM('2 OrigSched of EV only'!J12:J22)</f>
        <v>3551466.318</v>
      </c>
      <c r="K114" s="11">
        <f>SUM('1 OrigSched'!K$3:K11)+SUM('3 OrigSchedwithEVPVESS'!K12:K22)-SUM('2 OrigSched of EV only'!K12:K22)</f>
        <v>3664850.604</v>
      </c>
      <c r="L114" s="11">
        <f>SUM('1 OrigSched'!L$3:L11)+SUM('3 OrigSchedwithEVPVESS'!L12:L22)-SUM('2 OrigSched of EV only'!L12:L22)</f>
        <v>3609885.724</v>
      </c>
      <c r="M114" s="11">
        <f>SUM('1 OrigSched'!M$3:M11)+SUM('3 OrigSchedwithEVPVESS'!M12:M22)-SUM('2 OrigSched of EV only'!M12:M22)</f>
        <v>4494532.356</v>
      </c>
      <c r="N114" s="11">
        <f>SUM('1 OrigSched'!N$3:N11)+SUM('3 OrigSchedwithEVPVESS'!N12:N22)-SUM('2 OrigSched of EV only'!N12:N22)</f>
        <v>4770621.928</v>
      </c>
      <c r="O114" s="11">
        <f>SUM('1 OrigSched'!O$3:O11)+SUM('3 OrigSchedwithEVPVESS'!O12:O22)-SUM('2 OrigSched of EV only'!O12:O22)</f>
        <v>5758288.976</v>
      </c>
      <c r="P114" s="11">
        <f>SUM('1 OrigSched'!P$3:P11)+SUM('3 OrigSchedwithEVPVESS'!P12:P22)-SUM('2 OrigSched of EV only'!P12:P22)</f>
        <v>6197180.262</v>
      </c>
      <c r="Q114" s="11">
        <f>SUM('1 OrigSched'!Q$3:Q11)+SUM('3 OrigSchedwithEVPVESS'!Q12:Q22)-SUM('2 OrigSched of EV only'!Q12:Q22)</f>
        <v>5662053.616</v>
      </c>
      <c r="R114" s="11">
        <f>SUM('1 OrigSched'!R$3:R11)+SUM('3 OrigSchedwithEVPVESS'!R12:R22)-SUM('2 OrigSched of EV only'!R12:R22)</f>
        <v>5827705.01</v>
      </c>
      <c r="S114" s="11">
        <f>SUM('1 OrigSched'!S$3:S11)+SUM('3 OrigSchedwithEVPVESS'!S12:S22)-SUM('2 OrigSched of EV only'!S12:S22)</f>
        <v>5889143.302</v>
      </c>
      <c r="T114" s="11">
        <f>SUM('1 OrigSched'!T$3:T11)+SUM('3 OrigSchedwithEVPVESS'!T12:T22)-SUM('2 OrigSched of EV only'!T12:T22)</f>
        <v>6135280.184</v>
      </c>
      <c r="U114" s="11">
        <f>SUM('1 OrigSched'!U$3:U11)+SUM('3 OrigSchedwithEVPVESS'!U12:U22)-SUM('2 OrigSched of EV only'!U12:U22)</f>
        <v>5938645.86</v>
      </c>
      <c r="V114" s="11">
        <f>SUM('1 OrigSched'!V$3:V11)+SUM('3 OrigSchedwithEVPVESS'!V12:V22)-SUM('2 OrigSched of EV only'!V12:V22)</f>
        <v>7076156.698</v>
      </c>
      <c r="W114" s="11">
        <f>SUM('1 OrigSched'!W$3:W11)+SUM('3 OrigSchedwithEVPVESS'!W12:W22)-SUM('2 OrigSched of EV only'!W12:W22)</f>
        <v>6371212.57</v>
      </c>
      <c r="X114" s="11">
        <f>SUM('1 OrigSched'!X$3:X11)+SUM('3 OrigSchedwithEVPVESS'!X12:X22)-SUM('2 OrigSched of EV only'!X12:X22)</f>
        <v>5746896.404</v>
      </c>
      <c r="Y114" s="11">
        <f>SUM('1 OrigSched'!Y$3:Y11)+SUM('3 OrigSchedwithEVPVESS'!Y12:Y22)-SUM('2 OrigSched of EV only'!Y12:Y22)</f>
        <v>5268707.196</v>
      </c>
      <c r="Z114" s="11">
        <f>SUM('1 OrigSched'!Z$3:Z11)+SUM('3 OrigSchedwithEVPVESS'!Z12:Z22)-SUM('2 OrigSched of EV only'!Z12:Z22)</f>
        <v>682907.84</v>
      </c>
      <c r="AA114" s="11"/>
      <c r="AB114" s="11"/>
      <c r="AC114" s="11">
        <f t="shared" si="18"/>
        <v>48.77913143</v>
      </c>
      <c r="AD114" s="11">
        <f t="shared" si="19"/>
        <v>1.366661257</v>
      </c>
      <c r="AE114" s="11">
        <f t="shared" si="20"/>
        <v>7076156.698</v>
      </c>
      <c r="AF114" s="11">
        <f t="shared" si="21"/>
        <v>7.076156698</v>
      </c>
    </row>
    <row r="115" ht="15.75" customHeight="1">
      <c r="A115" s="15">
        <v>60.0</v>
      </c>
      <c r="B115" s="11">
        <f>SUM('1 OrigSched'!B$3:B10)+SUM('3 OrigSchedwithEVPVESS'!B11:B22)-SUM('2 OrigSched of EV only'!B11:B22)</f>
        <v>4715199.82</v>
      </c>
      <c r="C115" s="11">
        <f>SUM('1 OrigSched'!C$3:C10)+SUM('3 OrigSchedwithEVPVESS'!C11:C22)-SUM('2 OrigSched of EV only'!C11:C22)</f>
        <v>4157487.48</v>
      </c>
      <c r="D115" s="11">
        <f>SUM('1 OrigSched'!D$3:D10)+SUM('3 OrigSchedwithEVPVESS'!D11:D22)-SUM('2 OrigSched of EV only'!D11:D22)</f>
        <v>4906281.8</v>
      </c>
      <c r="E115" s="11">
        <f>SUM('1 OrigSched'!E$3:E10)+SUM('3 OrigSchedwithEVPVESS'!E11:E22)-SUM('2 OrigSched of EV only'!E11:E22)</f>
        <v>4909418.806</v>
      </c>
      <c r="F115" s="11">
        <f>SUM('1 OrigSched'!F$3:F10)+SUM('3 OrigSchedwithEVPVESS'!F11:F22)-SUM('2 OrigSched of EV only'!F11:F22)</f>
        <v>5181603.61</v>
      </c>
      <c r="G115" s="11">
        <f>SUM('1 OrigSched'!G$3:G10)+SUM('3 OrigSchedwithEVPVESS'!G11:G22)-SUM('2 OrigSched of EV only'!G11:G22)</f>
        <v>5258577.398</v>
      </c>
      <c r="H115" s="11">
        <f>SUM('1 OrigSched'!H$3:H10)+SUM('3 OrigSchedwithEVPVESS'!H11:H22)-SUM('2 OrigSched of EV only'!H11:H22)</f>
        <v>4104816.214</v>
      </c>
      <c r="I115" s="11">
        <f>SUM('1 OrigSched'!I$3:I10)+SUM('3 OrigSchedwithEVPVESS'!I11:I22)-SUM('2 OrigSched of EV only'!I11:I22)</f>
        <v>3899630.826</v>
      </c>
      <c r="J115" s="11">
        <f>SUM('1 OrigSched'!J$3:J10)+SUM('3 OrigSchedwithEVPVESS'!J11:J22)-SUM('2 OrigSched of EV only'!J11:J22)</f>
        <v>3328076.512</v>
      </c>
      <c r="K115" s="11">
        <f>SUM('1 OrigSched'!K$3:K10)+SUM('3 OrigSchedwithEVPVESS'!K11:K22)-SUM('2 OrigSched of EV only'!K11:K22)</f>
        <v>3429453.522</v>
      </c>
      <c r="L115" s="11">
        <f>SUM('1 OrigSched'!L$3:L10)+SUM('3 OrigSchedwithEVPVESS'!L11:L22)-SUM('2 OrigSched of EV only'!L11:L22)</f>
        <v>3382998.528</v>
      </c>
      <c r="M115" s="11">
        <f>SUM('1 OrigSched'!M$3:M10)+SUM('3 OrigSchedwithEVPVESS'!M11:M22)-SUM('2 OrigSched of EV only'!M11:M22)</f>
        <v>4367360.11</v>
      </c>
      <c r="N115" s="11">
        <f>SUM('1 OrigSched'!N$3:N10)+SUM('3 OrigSchedwithEVPVESS'!N11:N22)-SUM('2 OrigSched of EV only'!N11:N22)</f>
        <v>4664361.83</v>
      </c>
      <c r="O115" s="11">
        <f>SUM('1 OrigSched'!O$3:O10)+SUM('3 OrigSchedwithEVPVESS'!O11:O22)-SUM('2 OrigSched of EV only'!O11:O22)</f>
        <v>5657432.168</v>
      </c>
      <c r="P115" s="11">
        <f>SUM('1 OrigSched'!P$3:P10)+SUM('3 OrigSchedwithEVPVESS'!P11:P22)-SUM('2 OrigSched of EV only'!P11:P22)</f>
        <v>6069062.57</v>
      </c>
      <c r="Q115" s="11">
        <f>SUM('1 OrigSched'!Q$3:Q10)+SUM('3 OrigSchedwithEVPVESS'!Q11:Q22)-SUM('2 OrigSched of EV only'!Q11:Q22)</f>
        <v>5579596.546</v>
      </c>
      <c r="R115" s="11">
        <f>SUM('1 OrigSched'!R$3:R10)+SUM('3 OrigSchedwithEVPVESS'!R11:R22)-SUM('2 OrigSched of EV only'!R11:R22)</f>
        <v>5771683.178</v>
      </c>
      <c r="S115" s="11">
        <f>SUM('1 OrigSched'!S$3:S10)+SUM('3 OrigSchedwithEVPVESS'!S11:S22)-SUM('2 OrigSched of EV only'!S11:S22)</f>
        <v>5850348.854</v>
      </c>
      <c r="T115" s="11">
        <f>SUM('1 OrigSched'!T$3:T10)+SUM('3 OrigSchedwithEVPVESS'!T11:T22)-SUM('2 OrigSched of EV only'!T11:T22)</f>
        <v>6107499.938</v>
      </c>
      <c r="U115" s="11">
        <f>SUM('1 OrigSched'!U$3:U10)+SUM('3 OrigSchedwithEVPVESS'!U11:U22)-SUM('2 OrigSched of EV only'!U11:U22)</f>
        <v>5919985.73</v>
      </c>
      <c r="V115" s="11">
        <f>SUM('1 OrigSched'!V$3:V10)+SUM('3 OrigSchedwithEVPVESS'!V11:V22)-SUM('2 OrigSched of EV only'!V11:V22)</f>
        <v>7058338.282</v>
      </c>
      <c r="W115" s="11">
        <f>SUM('1 OrigSched'!W$3:W10)+SUM('3 OrigSchedwithEVPVESS'!W11:W22)-SUM('2 OrigSched of EV only'!W11:W22)</f>
        <v>6361969.322</v>
      </c>
      <c r="X115" s="11">
        <f>SUM('1 OrigSched'!X$3:X10)+SUM('3 OrigSchedwithEVPVESS'!X11:X22)-SUM('2 OrigSched of EV only'!X11:X22)</f>
        <v>5740945.704</v>
      </c>
      <c r="Y115" s="11">
        <f>SUM('1 OrigSched'!Y$3:Y10)+SUM('3 OrigSchedwithEVPVESS'!Y11:Y22)-SUM('2 OrigSched of EV only'!Y11:Y22)</f>
        <v>5266266.852</v>
      </c>
      <c r="Z115" s="11">
        <f>SUM('1 OrigSched'!Z$3:Z10)+SUM('3 OrigSchedwithEVPVESS'!Z11:Z22)-SUM('2 OrigSched of EV only'!Z11:Z22)</f>
        <v>666111.6075</v>
      </c>
      <c r="AA115" s="11"/>
      <c r="AB115" s="11"/>
      <c r="AC115" s="11">
        <f t="shared" si="18"/>
        <v>47.57940054</v>
      </c>
      <c r="AD115" s="11">
        <f t="shared" si="19"/>
        <v>1.392081126</v>
      </c>
      <c r="AE115" s="11">
        <f t="shared" si="20"/>
        <v>7058338.282</v>
      </c>
      <c r="AF115" s="11">
        <f t="shared" si="21"/>
        <v>7.058338282</v>
      </c>
    </row>
    <row r="116" ht="15.75" customHeight="1">
      <c r="A116" s="15">
        <v>65.0</v>
      </c>
      <c r="B116" s="11">
        <f>SUM('1 OrigSched'!B$3:B9)+SUM('3 OrigSchedwithEVPVESS'!B10:B22)-SUM('2 OrigSched of EV only'!B10:B22)</f>
        <v>4593293.16</v>
      </c>
      <c r="C116" s="11">
        <f>SUM('1 OrigSched'!C$3:C9)+SUM('3 OrigSchedwithEVPVESS'!C10:C22)-SUM('2 OrigSched of EV only'!C10:C22)</f>
        <v>4045466.97</v>
      </c>
      <c r="D116" s="11">
        <f>SUM('1 OrigSched'!D$3:D9)+SUM('3 OrigSchedwithEVPVESS'!D10:D22)-SUM('2 OrigSched of EV only'!D10:D22)</f>
        <v>4787473.39</v>
      </c>
      <c r="E116" s="11">
        <f>SUM('1 OrigSched'!E$3:E9)+SUM('3 OrigSchedwithEVPVESS'!E10:E22)-SUM('2 OrigSched of EV only'!E10:E22)</f>
        <v>4785550.244</v>
      </c>
      <c r="F116" s="11">
        <f>SUM('1 OrigSched'!F$3:F9)+SUM('3 OrigSchedwithEVPVESS'!F10:F22)-SUM('2 OrigSched of EV only'!F10:F22)</f>
        <v>5064541.408</v>
      </c>
      <c r="G116" s="11">
        <f>SUM('1 OrigSched'!G$3:G9)+SUM('3 OrigSchedwithEVPVESS'!G10:G22)-SUM('2 OrigSched of EV only'!G10:G22)</f>
        <v>5171253.956</v>
      </c>
      <c r="H116" s="11">
        <f>SUM('1 OrigSched'!H$3:H9)+SUM('3 OrigSchedwithEVPVESS'!H10:H22)-SUM('2 OrigSched of EV only'!H10:H22)</f>
        <v>3837624.638</v>
      </c>
      <c r="I116" s="11">
        <f>SUM('1 OrigSched'!I$3:I9)+SUM('3 OrigSchedwithEVPVESS'!I10:I22)-SUM('2 OrigSched of EV only'!I10:I22)</f>
        <v>3636720.656</v>
      </c>
      <c r="J116" s="11">
        <f>SUM('1 OrigSched'!J$3:J9)+SUM('3 OrigSchedwithEVPVESS'!J10:J22)-SUM('2 OrigSched of EV only'!J10:J22)</f>
        <v>3091548.846</v>
      </c>
      <c r="K116" s="11">
        <f>SUM('1 OrigSched'!K$3:K9)+SUM('3 OrigSchedwithEVPVESS'!K10:K22)-SUM('2 OrigSched of EV only'!K10:K22)</f>
        <v>3184977.232</v>
      </c>
      <c r="L116" s="11">
        <f>SUM('1 OrigSched'!L$3:L9)+SUM('3 OrigSchedwithEVPVESS'!L10:L22)-SUM('2 OrigSched of EV only'!L10:L22)</f>
        <v>3154922.852</v>
      </c>
      <c r="M116" s="11">
        <f>SUM('1 OrigSched'!M$3:M9)+SUM('3 OrigSchedwithEVPVESS'!M10:M22)-SUM('2 OrigSched of EV only'!M10:M22)</f>
        <v>4252799.656</v>
      </c>
      <c r="N116" s="11">
        <f>SUM('1 OrigSched'!N$3:N9)+SUM('3 OrigSchedwithEVPVESS'!N10:N22)-SUM('2 OrigSched of EV only'!N10:N22)</f>
        <v>4573145.944</v>
      </c>
      <c r="O116" s="11">
        <f>SUM('1 OrigSched'!O$3:O9)+SUM('3 OrigSchedwithEVPVESS'!O10:O22)-SUM('2 OrigSched of EV only'!O10:O22)</f>
        <v>5574729.334</v>
      </c>
      <c r="P116" s="11">
        <f>SUM('1 OrigSched'!P$3:P9)+SUM('3 OrigSchedwithEVPVESS'!P10:P22)-SUM('2 OrigSched of EV only'!P10:P22)</f>
        <v>5961757.308</v>
      </c>
      <c r="Q116" s="11">
        <f>SUM('1 OrigSched'!Q$3:Q9)+SUM('3 OrigSchedwithEVPVESS'!Q10:Q22)-SUM('2 OrigSched of EV only'!Q10:Q22)</f>
        <v>5511659.844</v>
      </c>
      <c r="R116" s="11">
        <f>SUM('1 OrigSched'!R$3:R9)+SUM('3 OrigSchedwithEVPVESS'!R10:R22)-SUM('2 OrigSched of EV only'!R10:R22)</f>
        <v>5724551.268</v>
      </c>
      <c r="S116" s="11">
        <f>SUM('1 OrigSched'!S$3:S9)+SUM('3 OrigSchedwithEVPVESS'!S10:S22)-SUM('2 OrigSched of EV only'!S10:S22)</f>
        <v>5819078.916</v>
      </c>
      <c r="T116" s="11">
        <f>SUM('1 OrigSched'!T$3:T9)+SUM('3 OrigSchedwithEVPVESS'!T10:T22)-SUM('2 OrigSched of EV only'!T10:T22)</f>
        <v>6085660.486</v>
      </c>
      <c r="U116" s="11">
        <f>SUM('1 OrigSched'!U$3:U9)+SUM('3 OrigSchedwithEVPVESS'!U10:U22)-SUM('2 OrigSched of EV only'!U10:U22)</f>
        <v>5903509.478</v>
      </c>
      <c r="V116" s="11">
        <f>SUM('1 OrigSched'!V$3:V9)+SUM('3 OrigSchedwithEVPVESS'!V10:V22)-SUM('2 OrigSched of EV only'!V10:V22)</f>
        <v>7045169.478</v>
      </c>
      <c r="W116" s="11">
        <f>SUM('1 OrigSched'!W$3:W9)+SUM('3 OrigSchedwithEVPVESS'!W10:W22)-SUM('2 OrigSched of EV only'!W10:W22)</f>
        <v>6354983.442</v>
      </c>
      <c r="X116" s="11">
        <f>SUM('1 OrigSched'!X$3:X9)+SUM('3 OrigSchedwithEVPVESS'!X10:X22)-SUM('2 OrigSched of EV only'!X10:X22)</f>
        <v>5736420.898</v>
      </c>
      <c r="Y116" s="11">
        <f>SUM('1 OrigSched'!Y$3:Y9)+SUM('3 OrigSchedwithEVPVESS'!Y10:Y22)-SUM('2 OrigSched of EV only'!Y10:Y22)</f>
        <v>5264460.502</v>
      </c>
      <c r="Z116" s="11">
        <f>SUM('1 OrigSched'!Z$3:Z9)+SUM('3 OrigSchedwithEVPVESS'!Z10:Z22)-SUM('2 OrigSched of EV only'!Z10:Z22)</f>
        <v>649675.6464</v>
      </c>
      <c r="AA116" s="11"/>
      <c r="AB116" s="11"/>
      <c r="AC116" s="11">
        <f t="shared" si="18"/>
        <v>46.40540331</v>
      </c>
      <c r="AD116" s="11">
        <f t="shared" si="19"/>
        <v>1.418951183</v>
      </c>
      <c r="AE116" s="11">
        <f t="shared" si="20"/>
        <v>7045169.478</v>
      </c>
      <c r="AF116" s="11">
        <f t="shared" si="21"/>
        <v>7.045169478</v>
      </c>
    </row>
    <row r="117" ht="15.75" customHeight="1">
      <c r="A117" s="15">
        <v>70.0</v>
      </c>
      <c r="B117" s="11">
        <f>SUM('1 OrigSched'!B$3:B8)+SUM('3 OrigSchedwithEVPVESS'!B9:B22)-SUM('2 OrigSched of EV only'!B9:B22)</f>
        <v>4484933.83</v>
      </c>
      <c r="C117" s="11">
        <f>SUM('1 OrigSched'!C$3:C8)+SUM('3 OrigSchedwithEVPVESS'!C9:C22)-SUM('2 OrigSched of EV only'!C9:C22)</f>
        <v>3946129.1</v>
      </c>
      <c r="D117" s="11">
        <f>SUM('1 OrigSched'!D$3:D8)+SUM('3 OrigSchedwithEVPVESS'!D9:D22)-SUM('2 OrigSched of EV only'!D9:D22)</f>
        <v>4678344.91</v>
      </c>
      <c r="E117" s="11">
        <f>SUM('1 OrigSched'!E$3:E8)+SUM('3 OrigSchedwithEVPVESS'!E9:E22)-SUM('2 OrigSched of EV only'!E9:E22)</f>
        <v>4675752.852</v>
      </c>
      <c r="F117" s="11">
        <f>SUM('1 OrigSched'!F$3:F8)+SUM('3 OrigSchedwithEVPVESS'!F9:F22)-SUM('2 OrigSched of EV only'!F9:F22)</f>
        <v>4961602.266</v>
      </c>
      <c r="G117" s="11">
        <f>SUM('1 OrigSched'!G$3:G8)+SUM('3 OrigSchedwithEVPVESS'!G9:G22)-SUM('2 OrigSched of EV only'!G9:G22)</f>
        <v>5087874.456</v>
      </c>
      <c r="H117" s="11">
        <f>SUM('1 OrigSched'!H$3:H8)+SUM('3 OrigSchedwithEVPVESS'!H9:H22)-SUM('2 OrigSched of EV only'!H9:H22)</f>
        <v>3579362.49</v>
      </c>
      <c r="I117" s="11">
        <f>SUM('1 OrigSched'!I$3:I8)+SUM('3 OrigSchedwithEVPVESS'!I9:I22)-SUM('2 OrigSched of EV only'!I9:I22)</f>
        <v>3391462.43</v>
      </c>
      <c r="J117" s="11">
        <f>SUM('1 OrigSched'!J$3:J8)+SUM('3 OrigSchedwithEVPVESS'!J9:J22)-SUM('2 OrigSched of EV only'!J9:J22)</f>
        <v>2880808.06</v>
      </c>
      <c r="K117" s="11">
        <f>SUM('1 OrigSched'!K$3:K8)+SUM('3 OrigSchedwithEVPVESS'!K9:K22)-SUM('2 OrigSched of EV only'!K9:K22)</f>
        <v>2954225.394</v>
      </c>
      <c r="L117" s="11">
        <f>SUM('1 OrigSched'!L$3:L8)+SUM('3 OrigSchedwithEVPVESS'!L9:L22)-SUM('2 OrigSched of EV only'!L9:L22)</f>
        <v>2934554.03</v>
      </c>
      <c r="M117" s="11">
        <f>SUM('1 OrigSched'!M$3:M8)+SUM('3 OrigSchedwithEVPVESS'!M9:M22)-SUM('2 OrigSched of EV only'!M9:M22)</f>
        <v>4138091.356</v>
      </c>
      <c r="N117" s="11">
        <f>SUM('1 OrigSched'!N$3:N8)+SUM('3 OrigSchedwithEVPVESS'!N9:N22)-SUM('2 OrigSched of EV only'!N9:N22)</f>
        <v>4475241.512</v>
      </c>
      <c r="O117" s="11">
        <f>SUM('1 OrigSched'!O$3:O8)+SUM('3 OrigSchedwithEVPVESS'!O9:O22)-SUM('2 OrigSched of EV only'!O9:O22)</f>
        <v>5482944.724</v>
      </c>
      <c r="P117" s="11">
        <f>SUM('1 OrigSched'!P$3:P8)+SUM('3 OrigSchedwithEVPVESS'!P9:P22)-SUM('2 OrigSched of EV only'!P9:P22)</f>
        <v>5851168.926</v>
      </c>
      <c r="Q117" s="11">
        <f>SUM('1 OrigSched'!Q$3:Q8)+SUM('3 OrigSchedwithEVPVESS'!Q9:Q22)-SUM('2 OrigSched of EV only'!Q9:Q22)</f>
        <v>5438594.786</v>
      </c>
      <c r="R117" s="11">
        <f>SUM('1 OrigSched'!R$3:R8)+SUM('3 OrigSchedwithEVPVESS'!R9:R22)-SUM('2 OrigSched of EV only'!R9:R22)</f>
        <v>5672224.04</v>
      </c>
      <c r="S117" s="11">
        <f>SUM('1 OrigSched'!S$3:S8)+SUM('3 OrigSchedwithEVPVESS'!S9:S22)-SUM('2 OrigSched of EV only'!S9:S22)</f>
        <v>5783243.15</v>
      </c>
      <c r="T117" s="11">
        <f>SUM('1 OrigSched'!T$3:T8)+SUM('3 OrigSchedwithEVPVESS'!T9:T22)-SUM('2 OrigSched of EV only'!T9:T22)</f>
        <v>6059760.574</v>
      </c>
      <c r="U117" s="11">
        <f>SUM('1 OrigSched'!U$3:U8)+SUM('3 OrigSchedwithEVPVESS'!U9:U22)-SUM('2 OrigSched of EV only'!U9:U22)</f>
        <v>5886450.054</v>
      </c>
      <c r="V117" s="11">
        <f>SUM('1 OrigSched'!V$3:V8)+SUM('3 OrigSchedwithEVPVESS'!V9:V22)-SUM('2 OrigSched of EV only'!V9:V22)</f>
        <v>7031441.34</v>
      </c>
      <c r="W117" s="11">
        <f>SUM('1 OrigSched'!W$3:W8)+SUM('3 OrigSchedwithEVPVESS'!W9:W22)-SUM('2 OrigSched of EV only'!W9:W22)</f>
        <v>6348494.806</v>
      </c>
      <c r="X117" s="11">
        <f>SUM('1 OrigSched'!X$3:X8)+SUM('3 OrigSchedwithEVPVESS'!X9:X22)-SUM('2 OrigSched of EV only'!X9:X22)</f>
        <v>5732515.156</v>
      </c>
      <c r="Y117" s="11">
        <f>SUM('1 OrigSched'!Y$3:Y8)+SUM('3 OrigSchedwithEVPVESS'!Y9:Y22)-SUM('2 OrigSched of EV only'!Y9:Y22)</f>
        <v>5262345.178</v>
      </c>
      <c r="Z117" s="11">
        <f>SUM('1 OrigSched'!Z$3:Z8)+SUM('3 OrigSchedwithEVPVESS'!Z9:Z22)-SUM('2 OrigSched of EV only'!Z9:Z22)</f>
        <v>633597.548</v>
      </c>
      <c r="AA117" s="11"/>
      <c r="AB117" s="11"/>
      <c r="AC117" s="11">
        <f t="shared" si="18"/>
        <v>45.25696771</v>
      </c>
      <c r="AD117" s="11">
        <f t="shared" si="19"/>
        <v>1.445589443</v>
      </c>
      <c r="AE117" s="11">
        <f t="shared" si="20"/>
        <v>7031441.34</v>
      </c>
      <c r="AF117" s="11">
        <f t="shared" si="21"/>
        <v>7.03144134</v>
      </c>
    </row>
    <row r="118" ht="15.75" customHeight="1">
      <c r="A118" s="15">
        <v>75.0</v>
      </c>
      <c r="B118" s="11">
        <f>SUM('1 OrigSched'!B$3:B7)+SUM('3 OrigSchedwithEVPVESS'!B8:B22)-SUM('2 OrigSched of EV only'!B8:B22)</f>
        <v>4369104.53</v>
      </c>
      <c r="C118" s="11">
        <f>SUM('1 OrigSched'!C$3:C7)+SUM('3 OrigSchedwithEVPVESS'!C8:C22)-SUM('2 OrigSched of EV only'!C8:C22)</f>
        <v>3835942.49</v>
      </c>
      <c r="D118" s="11">
        <f>SUM('1 OrigSched'!D$3:D7)+SUM('3 OrigSchedwithEVPVESS'!D8:D22)-SUM('2 OrigSched of EV only'!D8:D22)</f>
        <v>4555208.41</v>
      </c>
      <c r="E118" s="11">
        <f>SUM('1 OrigSched'!E$3:E7)+SUM('3 OrigSchedwithEVPVESS'!E8:E22)-SUM('2 OrigSched of EV only'!E8:E22)</f>
        <v>4551455.35</v>
      </c>
      <c r="F118" s="11">
        <f>SUM('1 OrigSched'!F$3:F7)+SUM('3 OrigSchedwithEVPVESS'!F8:F22)-SUM('2 OrigSched of EV only'!F8:F22)</f>
        <v>4846446.442</v>
      </c>
      <c r="G118" s="11">
        <f>SUM('1 OrigSched'!G$3:G7)+SUM('3 OrigSchedwithEVPVESS'!G8:G22)-SUM('2 OrigSched of EV only'!G8:G22)</f>
        <v>4995447.994</v>
      </c>
      <c r="H118" s="11">
        <f>SUM('1 OrigSched'!H$3:H7)+SUM('3 OrigSchedwithEVPVESS'!H8:H22)-SUM('2 OrigSched of EV only'!H8:H22)</f>
        <v>3311475.392</v>
      </c>
      <c r="I118" s="11">
        <f>SUM('1 OrigSched'!I$3:I7)+SUM('3 OrigSchedwithEVPVESS'!I8:I22)-SUM('2 OrigSched of EV only'!I8:I22)</f>
        <v>3144826.774</v>
      </c>
      <c r="J118" s="11">
        <f>SUM('1 OrigSched'!J$3:J7)+SUM('3 OrigSchedwithEVPVESS'!J8:J22)-SUM('2 OrigSched of EV only'!J8:J22)</f>
        <v>2659611.686</v>
      </c>
      <c r="K118" s="11">
        <f>SUM('1 OrigSched'!K$3:K7)+SUM('3 OrigSchedwithEVPVESS'!K8:K22)-SUM('2 OrigSched of EV only'!K8:K22)</f>
        <v>2714844.482</v>
      </c>
      <c r="L118" s="11">
        <f>SUM('1 OrigSched'!L$3:L7)+SUM('3 OrigSchedwithEVPVESS'!L8:L22)-SUM('2 OrigSched of EV only'!L8:L22)</f>
        <v>2696730.702</v>
      </c>
      <c r="M118" s="11">
        <f>SUM('1 OrigSched'!M$3:M7)+SUM('3 OrigSchedwithEVPVESS'!M8:M22)-SUM('2 OrigSched of EV only'!M8:M22)</f>
        <v>4006813.56</v>
      </c>
      <c r="N118" s="11">
        <f>SUM('1 OrigSched'!N$3:N7)+SUM('3 OrigSchedwithEVPVESS'!N8:N22)-SUM('2 OrigSched of EV only'!N8:N22)</f>
        <v>4370582.62</v>
      </c>
      <c r="O118" s="11">
        <f>SUM('1 OrigSched'!O$3:O7)+SUM('3 OrigSchedwithEVPVESS'!O8:O22)-SUM('2 OrigSched of EV only'!O8:O22)</f>
        <v>5387822.902</v>
      </c>
      <c r="P118" s="11">
        <f>SUM('1 OrigSched'!P$3:P7)+SUM('3 OrigSchedwithEVPVESS'!P8:P22)-SUM('2 OrigSched of EV only'!P8:P22)</f>
        <v>5735960.444</v>
      </c>
      <c r="Q118" s="11">
        <f>SUM('1 OrigSched'!Q$3:Q7)+SUM('3 OrigSchedwithEVPVESS'!Q8:Q22)-SUM('2 OrigSched of EV only'!Q8:Q22)</f>
        <v>5367201.558</v>
      </c>
      <c r="R118" s="11">
        <f>SUM('1 OrigSched'!R$3:R7)+SUM('3 OrigSchedwithEVPVESS'!R8:R22)-SUM('2 OrigSched of EV only'!R8:R22)</f>
        <v>5621923.992</v>
      </c>
      <c r="S118" s="11">
        <f>SUM('1 OrigSched'!S$3:S7)+SUM('3 OrigSchedwithEVPVESS'!S8:S22)-SUM('2 OrigSched of EV only'!S8:S22)</f>
        <v>5752117.614</v>
      </c>
      <c r="T118" s="11">
        <f>SUM('1 OrigSched'!T$3:T7)+SUM('3 OrigSchedwithEVPVESS'!T8:T22)-SUM('2 OrigSched of EV only'!T8:T22)</f>
        <v>6038331.282</v>
      </c>
      <c r="U118" s="11">
        <f>SUM('1 OrigSched'!U$3:U7)+SUM('3 OrigSchedwithEVPVESS'!U8:U22)-SUM('2 OrigSched of EV only'!U8:U22)</f>
        <v>5871214.832</v>
      </c>
      <c r="V118" s="11">
        <f>SUM('1 OrigSched'!V$3:V7)+SUM('3 OrigSchedwithEVPVESS'!V8:V22)-SUM('2 OrigSched of EV only'!V8:V22)</f>
        <v>7016733.52</v>
      </c>
      <c r="W118" s="11">
        <f>SUM('1 OrigSched'!W$3:W7)+SUM('3 OrigSchedwithEVPVESS'!W8:W22)-SUM('2 OrigSched of EV only'!W8:W22)</f>
        <v>6339582.226</v>
      </c>
      <c r="X118" s="11">
        <f>SUM('1 OrigSched'!X$3:X7)+SUM('3 OrigSchedwithEVPVESS'!X8:X22)-SUM('2 OrigSched of EV only'!X8:X22)</f>
        <v>5728086.774</v>
      </c>
      <c r="Y118" s="11">
        <f>SUM('1 OrigSched'!Y$3:Y7)+SUM('3 OrigSchedwithEVPVESS'!Y8:Y22)-SUM('2 OrigSched of EV only'!Y8:Y22)</f>
        <v>5261022.082</v>
      </c>
      <c r="Z118" s="11">
        <f>SUM('1 OrigSched'!Z$3:Z7)+SUM('3 OrigSchedwithEVPVESS'!Z8:Z22)-SUM('2 OrigSched of EV only'!Z8:Z22)</f>
        <v>616986.3947</v>
      </c>
      <c r="AA118" s="11"/>
      <c r="AB118" s="11"/>
      <c r="AC118" s="11">
        <f t="shared" si="18"/>
        <v>44.07045676</v>
      </c>
      <c r="AD118" s="11">
        <f t="shared" si="19"/>
        <v>1.474897837</v>
      </c>
      <c r="AE118" s="11">
        <f t="shared" si="20"/>
        <v>7016733.52</v>
      </c>
      <c r="AF118" s="11">
        <f t="shared" si="21"/>
        <v>7.01673352</v>
      </c>
    </row>
    <row r="119" ht="15.75" customHeight="1">
      <c r="A119" s="15">
        <v>80.0</v>
      </c>
      <c r="B119" s="11">
        <f>SUM('1 OrigSched'!B$3:B6)+SUM('3 OrigSchedwithEVPVESS'!B7:B22)-SUM('2 OrigSched of EV only'!B7:B22)</f>
        <v>4256091.54</v>
      </c>
      <c r="C119" s="11">
        <f>SUM('1 OrigSched'!C$3:C6)+SUM('3 OrigSchedwithEVPVESS'!C7:C22)-SUM('2 OrigSched of EV only'!C7:C22)</f>
        <v>3734485.5</v>
      </c>
      <c r="D119" s="11">
        <f>SUM('1 OrigSched'!D$3:D6)+SUM('3 OrigSchedwithEVPVESS'!D7:D22)-SUM('2 OrigSched of EV only'!D7:D22)</f>
        <v>4445985.33</v>
      </c>
      <c r="E119" s="11">
        <f>SUM('1 OrigSched'!E$3:E6)+SUM('3 OrigSchedwithEVPVESS'!E7:E22)-SUM('2 OrigSched of EV only'!E7:E22)</f>
        <v>4435999.294</v>
      </c>
      <c r="F119" s="11">
        <f>SUM('1 OrigSched'!F$3:F6)+SUM('3 OrigSchedwithEVPVESS'!F7:F22)-SUM('2 OrigSched of EV only'!F7:F22)</f>
        <v>4737669.052</v>
      </c>
      <c r="G119" s="11">
        <f>SUM('1 OrigSched'!G$3:G6)+SUM('3 OrigSchedwithEVPVESS'!G7:G22)-SUM('2 OrigSched of EV only'!G7:G22)</f>
        <v>4913983.64</v>
      </c>
      <c r="H119" s="11">
        <f>SUM('1 OrigSched'!H$3:H6)+SUM('3 OrigSchedwithEVPVESS'!H7:H22)-SUM('2 OrigSched of EV only'!H7:H22)</f>
        <v>3051333.442</v>
      </c>
      <c r="I119" s="11">
        <f>SUM('1 OrigSched'!I$3:I6)+SUM('3 OrigSchedwithEVPVESS'!I7:I22)-SUM('2 OrigSched of EV only'!I7:I22)</f>
        <v>2894398.66</v>
      </c>
      <c r="J119" s="11">
        <f>SUM('1 OrigSched'!J$3:J6)+SUM('3 OrigSchedwithEVPVESS'!J7:J22)-SUM('2 OrigSched of EV only'!J7:J22)</f>
        <v>2445896.11</v>
      </c>
      <c r="K119" s="11">
        <f>SUM('1 OrigSched'!K$3:K6)+SUM('3 OrigSchedwithEVPVESS'!K7:K22)-SUM('2 OrigSched of EV only'!K7:K22)</f>
        <v>2490559.648</v>
      </c>
      <c r="L119" s="11">
        <f>SUM('1 OrigSched'!L$3:L6)+SUM('3 OrigSchedwithEVPVESS'!L7:L22)-SUM('2 OrigSched of EV only'!L7:L22)</f>
        <v>2475848.686</v>
      </c>
      <c r="M119" s="11">
        <f>SUM('1 OrigSched'!M$3:M6)+SUM('3 OrigSchedwithEVPVESS'!M7:M22)-SUM('2 OrigSched of EV only'!M7:M22)</f>
        <v>3882435.836</v>
      </c>
      <c r="N119" s="11">
        <f>SUM('1 OrigSched'!N$3:N6)+SUM('3 OrigSchedwithEVPVESS'!N7:N22)-SUM('2 OrigSched of EV only'!N7:N22)</f>
        <v>4261867.064</v>
      </c>
      <c r="O119" s="11">
        <f>SUM('1 OrigSched'!O$3:O6)+SUM('3 OrigSchedwithEVPVESS'!O7:O22)-SUM('2 OrigSched of EV only'!O7:O22)</f>
        <v>5293245.666</v>
      </c>
      <c r="P119" s="11">
        <f>SUM('1 OrigSched'!P$3:P6)+SUM('3 OrigSchedwithEVPVESS'!P7:P22)-SUM('2 OrigSched of EV only'!P7:P22)</f>
        <v>5620370.036</v>
      </c>
      <c r="Q119" s="11">
        <f>SUM('1 OrigSched'!Q$3:Q6)+SUM('3 OrigSchedwithEVPVESS'!Q7:Q22)-SUM('2 OrigSched of EV only'!Q7:Q22)</f>
        <v>5290233.864</v>
      </c>
      <c r="R119" s="11">
        <f>SUM('1 OrigSched'!R$3:R6)+SUM('3 OrigSchedwithEVPVESS'!R7:R22)-SUM('2 OrigSched of EV only'!R7:R22)</f>
        <v>5571530.666</v>
      </c>
      <c r="S119" s="11">
        <f>SUM('1 OrigSched'!S$3:S6)+SUM('3 OrigSchedwithEVPVESS'!S7:S22)-SUM('2 OrigSched of EV only'!S7:S22)</f>
        <v>5719894.678</v>
      </c>
      <c r="T119" s="11">
        <f>SUM('1 OrigSched'!T$3:T6)+SUM('3 OrigSchedwithEVPVESS'!T7:T22)-SUM('2 OrigSched of EV only'!T7:T22)</f>
        <v>6013309.42</v>
      </c>
      <c r="U119" s="11">
        <f>SUM('1 OrigSched'!U$3:U6)+SUM('3 OrigSchedwithEVPVESS'!U7:U22)-SUM('2 OrigSched of EV only'!U7:U22)</f>
        <v>5855010.728</v>
      </c>
      <c r="V119" s="11">
        <f>SUM('1 OrigSched'!V$3:V6)+SUM('3 OrigSchedwithEVPVESS'!V7:V22)-SUM('2 OrigSched of EV only'!V7:V22)</f>
        <v>7000145.706</v>
      </c>
      <c r="W119" s="11">
        <f>SUM('1 OrigSched'!W$3:W6)+SUM('3 OrigSchedwithEVPVESS'!W7:W22)-SUM('2 OrigSched of EV only'!W7:W22)</f>
        <v>6329884.516</v>
      </c>
      <c r="X119" s="11">
        <f>SUM('1 OrigSched'!X$3:X6)+SUM('3 OrigSchedwithEVPVESS'!X7:X22)-SUM('2 OrigSched of EV only'!X7:X22)</f>
        <v>5722342.68</v>
      </c>
      <c r="Y119" s="11">
        <f>SUM('1 OrigSched'!Y$3:Y6)+SUM('3 OrigSchedwithEVPVESS'!Y7:Y22)-SUM('2 OrigSched of EV only'!Y7:Y22)</f>
        <v>5258594.208</v>
      </c>
      <c r="Z119" s="11">
        <f>SUM('1 OrigSched'!Z$3:Z6)+SUM('3 OrigSchedwithEVPVESS'!Z7:Z22)-SUM('2 OrigSched of EV only'!Z7:Z22)</f>
        <v>600693.5251</v>
      </c>
      <c r="AA119" s="11"/>
      <c r="AB119" s="11"/>
      <c r="AC119" s="11">
        <f t="shared" si="18"/>
        <v>42.90668036</v>
      </c>
      <c r="AD119" s="11">
        <f t="shared" si="19"/>
        <v>1.504044928</v>
      </c>
      <c r="AE119" s="11">
        <f t="shared" si="20"/>
        <v>7000145.706</v>
      </c>
      <c r="AF119" s="11">
        <f t="shared" si="21"/>
        <v>7.000145706</v>
      </c>
    </row>
    <row r="120" ht="15.75" customHeight="1">
      <c r="A120" s="15">
        <v>85.0</v>
      </c>
      <c r="B120" s="11">
        <f>SUM('1 OrigSched'!B$3:B5)+SUM('3 OrigSchedwithEVPVESS'!B6:B22)-SUM('2 OrigSched of EV only'!B6:B22)</f>
        <v>4143906.04</v>
      </c>
      <c r="C120" s="11">
        <f>SUM('1 OrigSched'!C$3:C5)+SUM('3 OrigSchedwithEVPVESS'!C6:C22)-SUM('2 OrigSched of EV only'!C6:C22)</f>
        <v>3630609.23</v>
      </c>
      <c r="D120" s="11">
        <f>SUM('1 OrigSched'!D$3:D5)+SUM('3 OrigSchedwithEVPVESS'!D6:D22)-SUM('2 OrigSched of EV only'!D6:D22)</f>
        <v>4332462.72</v>
      </c>
      <c r="E120" s="11">
        <f>SUM('1 OrigSched'!E$3:E5)+SUM('3 OrigSchedwithEVPVESS'!E6:E22)-SUM('2 OrigSched of EV only'!E6:E22)</f>
        <v>4317290.582</v>
      </c>
      <c r="F120" s="11">
        <f>SUM('1 OrigSched'!F$3:F5)+SUM('3 OrigSchedwithEVPVESS'!F6:F22)-SUM('2 OrigSched of EV only'!F6:F22)</f>
        <v>4627874.626</v>
      </c>
      <c r="G120" s="11">
        <f>SUM('1 OrigSched'!G$3:G5)+SUM('3 OrigSchedwithEVPVESS'!G6:G22)-SUM('2 OrigSched of EV only'!G6:G22)</f>
        <v>4829124.136</v>
      </c>
      <c r="H120" s="11">
        <f>SUM('1 OrigSched'!H$3:H5)+SUM('3 OrigSchedwithEVPVESS'!H6:H22)-SUM('2 OrigSched of EV only'!H6:H22)</f>
        <v>2801013.304</v>
      </c>
      <c r="I120" s="11">
        <f>SUM('1 OrigSched'!I$3:I5)+SUM('3 OrigSchedwithEVPVESS'!I6:I22)-SUM('2 OrigSched of EV only'!I6:I22)</f>
        <v>2640465.04</v>
      </c>
      <c r="J120" s="11">
        <f>SUM('1 OrigSched'!J$3:J5)+SUM('3 OrigSchedwithEVPVESS'!J6:J22)-SUM('2 OrigSched of EV only'!J6:J22)</f>
        <v>2217794.406</v>
      </c>
      <c r="K120" s="11">
        <f>SUM('1 OrigSched'!K$3:K5)+SUM('3 OrigSchedwithEVPVESS'!K6:K22)-SUM('2 OrigSched of EV only'!K6:K22)</f>
        <v>2267612.888</v>
      </c>
      <c r="L120" s="11">
        <f>SUM('1 OrigSched'!L$3:L5)+SUM('3 OrigSchedwithEVPVESS'!L6:L22)-SUM('2 OrigSched of EV only'!L6:L22)</f>
        <v>2260528.384</v>
      </c>
      <c r="M120" s="11">
        <f>SUM('1 OrigSched'!M$3:M5)+SUM('3 OrigSchedwithEVPVESS'!M6:M22)-SUM('2 OrigSched of EV only'!M6:M22)</f>
        <v>3759936.606</v>
      </c>
      <c r="N120" s="11">
        <f>SUM('1 OrigSched'!N$3:N5)+SUM('3 OrigSchedwithEVPVESS'!N6:N22)-SUM('2 OrigSched of EV only'!N6:N22)</f>
        <v>4160706.414</v>
      </c>
      <c r="O120" s="11">
        <f>SUM('1 OrigSched'!O$3:O5)+SUM('3 OrigSchedwithEVPVESS'!O6:O22)-SUM('2 OrigSched of EV only'!O6:O22)</f>
        <v>5200792.436</v>
      </c>
      <c r="P120" s="11">
        <f>SUM('1 OrigSched'!P$3:P5)+SUM('3 OrigSchedwithEVPVESS'!P6:P22)-SUM('2 OrigSched of EV only'!P6:P22)</f>
        <v>5500177.352</v>
      </c>
      <c r="Q120" s="11">
        <f>SUM('1 OrigSched'!Q$3:Q5)+SUM('3 OrigSchedwithEVPVESS'!Q6:Q22)-SUM('2 OrigSched of EV only'!Q6:Q22)</f>
        <v>5208659.108</v>
      </c>
      <c r="R120" s="11">
        <f>SUM('1 OrigSched'!R$3:R5)+SUM('3 OrigSchedwithEVPVESS'!R6:R22)-SUM('2 OrigSched of EV only'!R6:R22)</f>
        <v>5513970.136</v>
      </c>
      <c r="S120" s="11">
        <f>SUM('1 OrigSched'!S$3:S5)+SUM('3 OrigSchedwithEVPVESS'!S6:S22)-SUM('2 OrigSched of EV only'!S6:S22)</f>
        <v>5680052.914</v>
      </c>
      <c r="T120" s="11">
        <f>SUM('1 OrigSched'!T$3:T5)+SUM('3 OrigSchedwithEVPVESS'!T6:T22)-SUM('2 OrigSched of EV only'!T6:T22)</f>
        <v>5982956.59</v>
      </c>
      <c r="U120" s="11">
        <f>SUM('1 OrigSched'!U$3:U5)+SUM('3 OrigSchedwithEVPVESS'!U6:U22)-SUM('2 OrigSched of EV only'!U6:U22)</f>
        <v>5831081.814</v>
      </c>
      <c r="V120" s="11">
        <f>SUM('1 OrigSched'!V$3:V5)+SUM('3 OrigSchedwithEVPVESS'!V6:V22)-SUM('2 OrigSched of EV only'!V6:V22)</f>
        <v>6980934.882</v>
      </c>
      <c r="W120" s="11">
        <f>SUM('1 OrigSched'!W$3:W5)+SUM('3 OrigSchedwithEVPVESS'!W6:W22)-SUM('2 OrigSched of EV only'!W6:W22)</f>
        <v>6319190.31</v>
      </c>
      <c r="X120" s="11">
        <f>SUM('1 OrigSched'!X$3:X5)+SUM('3 OrigSchedwithEVPVESS'!X6:X22)-SUM('2 OrigSched of EV only'!X6:X22)</f>
        <v>5717021.454</v>
      </c>
      <c r="Y120" s="11">
        <f>SUM('1 OrigSched'!Y$3:Y5)+SUM('3 OrigSchedwithEVPVESS'!Y6:Y22)-SUM('2 OrigSched of EV only'!Y6:Y22)</f>
        <v>5256657.078</v>
      </c>
      <c r="Z120" s="11">
        <f>SUM('1 OrigSched'!Z$3:Z5)+SUM('3 OrigSchedwithEVPVESS'!Z6:Z22)-SUM('2 OrigSched of EV only'!Z6:Z22)</f>
        <v>583985.8683</v>
      </c>
      <c r="AA120" s="11"/>
      <c r="AB120" s="11"/>
      <c r="AC120" s="11">
        <f t="shared" si="18"/>
        <v>41.7132763</v>
      </c>
      <c r="AD120" s="11">
        <f t="shared" si="19"/>
        <v>1.534540953</v>
      </c>
      <c r="AE120" s="11">
        <f t="shared" si="20"/>
        <v>6980934.882</v>
      </c>
      <c r="AF120" s="11">
        <f t="shared" si="21"/>
        <v>6.980934882</v>
      </c>
    </row>
    <row r="121" ht="15.75" customHeight="1">
      <c r="A121" s="15">
        <v>90.0</v>
      </c>
      <c r="B121" s="11">
        <f>SUM('1 OrigSched'!B$3:B4)+SUM('3 OrigSchedwithEVPVESS'!B5:B22)-SUM('2 OrigSched of EV only'!B5:B22)</f>
        <v>4022399.46</v>
      </c>
      <c r="C121" s="11">
        <f>SUM('1 OrigSched'!C$3:C4)+SUM('3 OrigSchedwithEVPVESS'!C5:C22)-SUM('2 OrigSched of EV only'!C5:C22)</f>
        <v>3523872.02</v>
      </c>
      <c r="D121" s="11">
        <f>SUM('1 OrigSched'!D$3:D4)+SUM('3 OrigSchedwithEVPVESS'!D5:D22)-SUM('2 OrigSched of EV only'!D5:D22)</f>
        <v>4222450.16</v>
      </c>
      <c r="E121" s="11">
        <f>SUM('1 OrigSched'!E$3:E4)+SUM('3 OrigSchedwithEVPVESS'!E5:E22)-SUM('2 OrigSched of EV only'!E5:E22)</f>
        <v>4200018.522</v>
      </c>
      <c r="F121" s="11">
        <f>SUM('1 OrigSched'!F$3:F4)+SUM('3 OrigSchedwithEVPVESS'!F5:F22)-SUM('2 OrigSched of EV only'!F5:F22)</f>
        <v>4520105.376</v>
      </c>
      <c r="G121" s="11">
        <f>SUM('1 OrigSched'!G$3:G4)+SUM('3 OrigSchedwithEVPVESS'!G5:G22)-SUM('2 OrigSched of EV only'!G5:G22)</f>
        <v>4739948.956</v>
      </c>
      <c r="H121" s="11">
        <f>SUM('1 OrigSched'!H$3:H4)+SUM('3 OrigSchedwithEVPVESS'!H5:H22)-SUM('2 OrigSched of EV only'!H5:H22)</f>
        <v>2532682.836</v>
      </c>
      <c r="I121" s="11">
        <f>SUM('1 OrigSched'!I$3:I4)+SUM('3 OrigSchedwithEVPVESS'!I5:I22)-SUM('2 OrigSched of EV only'!I5:I22)</f>
        <v>2380766.302</v>
      </c>
      <c r="J121" s="11">
        <f>SUM('1 OrigSched'!J$3:J4)+SUM('3 OrigSchedwithEVPVESS'!J5:J22)-SUM('2 OrigSched of EV only'!J5:J22)</f>
        <v>1995606.616</v>
      </c>
      <c r="K121" s="11">
        <f>SUM('1 OrigSched'!K$3:K4)+SUM('3 OrigSchedwithEVPVESS'!K5:K22)-SUM('2 OrigSched of EV only'!K5:K22)</f>
        <v>2034609.972</v>
      </c>
      <c r="L121" s="11">
        <f>SUM('1 OrigSched'!L$3:L4)+SUM('3 OrigSchedwithEVPVESS'!L5:L22)-SUM('2 OrigSched of EV only'!L5:L22)</f>
        <v>2029148.328</v>
      </c>
      <c r="M121" s="11">
        <f>SUM('1 OrigSched'!M$3:M4)+SUM('3 OrigSchedwithEVPVESS'!M5:M22)-SUM('2 OrigSched of EV only'!M5:M22)</f>
        <v>3634205.618</v>
      </c>
      <c r="N121" s="11">
        <f>SUM('1 OrigSched'!N$3:N4)+SUM('3 OrigSchedwithEVPVESS'!N5:N22)-SUM('2 OrigSched of EV only'!N5:N22)</f>
        <v>4054214.892</v>
      </c>
      <c r="O121" s="11">
        <f>SUM('1 OrigSched'!O$3:O4)+SUM('3 OrigSchedwithEVPVESS'!O5:O22)-SUM('2 OrigSched of EV only'!O5:O22)</f>
        <v>5098269.952</v>
      </c>
      <c r="P121" s="11">
        <f>SUM('1 OrigSched'!P$3:P4)+SUM('3 OrigSchedwithEVPVESS'!P5:P22)-SUM('2 OrigSched of EV only'!P5:P22)</f>
        <v>5373279.334</v>
      </c>
      <c r="Q121" s="11">
        <f>SUM('1 OrigSched'!Q$3:Q4)+SUM('3 OrigSchedwithEVPVESS'!Q5:Q22)-SUM('2 OrigSched of EV only'!Q5:Q22)</f>
        <v>5126060.68</v>
      </c>
      <c r="R121" s="11">
        <f>SUM('1 OrigSched'!R$3:R4)+SUM('3 OrigSchedwithEVPVESS'!R5:R22)-SUM('2 OrigSched of EV only'!R5:R22)</f>
        <v>5460364.194</v>
      </c>
      <c r="S121" s="11">
        <f>SUM('1 OrigSched'!S$3:S4)+SUM('3 OrigSchedwithEVPVESS'!S5:S22)-SUM('2 OrigSched of EV only'!S5:S22)</f>
        <v>5644483.754</v>
      </c>
      <c r="T121" s="11">
        <f>SUM('1 OrigSched'!T$3:T4)+SUM('3 OrigSchedwithEVPVESS'!T5:T22)-SUM('2 OrigSched of EV only'!T5:T22)</f>
        <v>5956692.074</v>
      </c>
      <c r="U121" s="11">
        <f>SUM('1 OrigSched'!U$3:U4)+SUM('3 OrigSchedwithEVPVESS'!U5:U22)-SUM('2 OrigSched of EV only'!U5:U22)</f>
        <v>5812774.38</v>
      </c>
      <c r="V121" s="11">
        <f>SUM('1 OrigSched'!V$3:V4)+SUM('3 OrigSchedwithEVPVESS'!V5:V22)-SUM('2 OrigSched of EV only'!V5:V22)</f>
        <v>6966813.832</v>
      </c>
      <c r="W121" s="11">
        <f>SUM('1 OrigSched'!W$3:W4)+SUM('3 OrigSchedwithEVPVESS'!W5:W22)-SUM('2 OrigSched of EV only'!W5:W22)</f>
        <v>6312146.324</v>
      </c>
      <c r="X121" s="11">
        <f>SUM('1 OrigSched'!X$3:X4)+SUM('3 OrigSchedwithEVPVESS'!X5:X22)-SUM('2 OrigSched of EV only'!X5:X22)</f>
        <v>5712866.84</v>
      </c>
      <c r="Y121" s="11">
        <f>SUM('1 OrigSched'!Y$3:Y4)+SUM('3 OrigSchedwithEVPVESS'!Y5:Y22)-SUM('2 OrigSched of EV only'!Y5:Y22)</f>
        <v>5255199.804</v>
      </c>
      <c r="Z121" s="11">
        <f>SUM('1 OrigSched'!Z$3:Z4)+SUM('3 OrigSchedwithEVPVESS'!Z5:Z22)-SUM('2 OrigSched of EV only'!Z5:Z22)</f>
        <v>567165.1604</v>
      </c>
      <c r="AA121" s="11"/>
      <c r="AB121" s="11"/>
      <c r="AC121" s="11">
        <f t="shared" si="18"/>
        <v>40.51179717</v>
      </c>
      <c r="AD121" s="11">
        <f t="shared" si="19"/>
        <v>1.568381309</v>
      </c>
      <c r="AE121" s="11">
        <f t="shared" si="20"/>
        <v>6966813.832</v>
      </c>
      <c r="AF121" s="11">
        <f t="shared" si="21"/>
        <v>6.966813832</v>
      </c>
    </row>
    <row r="122" ht="15.75" customHeight="1">
      <c r="A122" s="15">
        <v>95.0</v>
      </c>
      <c r="B122" s="11">
        <f>SUM('1 OrigSched'!B$3)+SUM('3 OrigSchedwithEVPVESS'!B4:B22)-SUM('2 OrigSched of EV only'!B4:B22)</f>
        <v>3900361.17</v>
      </c>
      <c r="C122" s="11">
        <f>SUM('1 OrigSched'!C$3)+SUM('3 OrigSchedwithEVPVESS'!C4:C22)-SUM('2 OrigSched of EV only'!C4:C22)</f>
        <v>3411517.03</v>
      </c>
      <c r="D122" s="11">
        <f>SUM('1 OrigSched'!D$3)+SUM('3 OrigSchedwithEVPVESS'!D4:D22)-SUM('2 OrigSched of EV only'!D4:D22)</f>
        <v>4100183.18</v>
      </c>
      <c r="E122" s="11">
        <f>SUM('1 OrigSched'!E$3)+SUM('3 OrigSchedwithEVPVESS'!E4:E22)-SUM('2 OrigSched of EV only'!E4:E22)</f>
        <v>4077033.192</v>
      </c>
      <c r="F122" s="11">
        <f>SUM('1 OrigSched'!F$3)+SUM('3 OrigSchedwithEVPVESS'!F4:F22)-SUM('2 OrigSched of EV only'!F4:F22)</f>
        <v>4405375.89</v>
      </c>
      <c r="G122" s="11">
        <f>SUM('1 OrigSched'!G$3)+SUM('3 OrigSchedwithEVPVESS'!G4:G22)-SUM('2 OrigSched of EV only'!G4:G22)</f>
        <v>4652893.28</v>
      </c>
      <c r="H122" s="11">
        <f>SUM('1 OrigSched'!H$3)+SUM('3 OrigSchedwithEVPVESS'!H4:H22)-SUM('2 OrigSched of EV only'!H4:H22)</f>
        <v>2271509.556</v>
      </c>
      <c r="I122" s="11">
        <f>SUM('1 OrigSched'!I$3)+SUM('3 OrigSchedwithEVPVESS'!I4:I22)-SUM('2 OrigSched of EV only'!I4:I22)</f>
        <v>2132042.156</v>
      </c>
      <c r="J122" s="11">
        <f>SUM('1 OrigSched'!J$3)+SUM('3 OrigSchedwithEVPVESS'!J4:J22)-SUM('2 OrigSched of EV only'!J4:J22)</f>
        <v>1772173.6</v>
      </c>
      <c r="K122" s="11">
        <f>SUM('1 OrigSched'!K$3)+SUM('3 OrigSchedwithEVPVESS'!K4:K22)-SUM('2 OrigSched of EV only'!K4:K22)</f>
        <v>1816823.914</v>
      </c>
      <c r="L122" s="11">
        <f>SUM('1 OrigSched'!L$3)+SUM('3 OrigSchedwithEVPVESS'!L4:L22)-SUM('2 OrigSched of EV only'!L4:L22)</f>
        <v>1818173.198</v>
      </c>
      <c r="M122" s="11">
        <f>SUM('1 OrigSched'!M$3)+SUM('3 OrigSchedwithEVPVESS'!M4:M22)-SUM('2 OrigSched of EV only'!M4:M22)</f>
        <v>3515523.734</v>
      </c>
      <c r="N122" s="11">
        <f>SUM('1 OrigSched'!N$3)+SUM('3 OrigSchedwithEVPVESS'!N4:N22)-SUM('2 OrigSched of EV only'!N4:N22)</f>
        <v>3959403.614</v>
      </c>
      <c r="O122" s="11">
        <f>SUM('1 OrigSched'!O$3)+SUM('3 OrigSchedwithEVPVESS'!O4:O22)-SUM('2 OrigSched of EV only'!O4:O22)</f>
        <v>5012286.098</v>
      </c>
      <c r="P122" s="11">
        <f>SUM('1 OrigSched'!P$3)+SUM('3 OrigSchedwithEVPVESS'!P4:P22)-SUM('2 OrigSched of EV only'!P4:P22)</f>
        <v>5263525.95</v>
      </c>
      <c r="Q122" s="11">
        <f>SUM('1 OrigSched'!Q$3)+SUM('3 OrigSchedwithEVPVESS'!Q4:Q22)-SUM('2 OrigSched of EV only'!Q4:Q22)</f>
        <v>5051759.786</v>
      </c>
      <c r="R122" s="11">
        <f>SUM('1 OrigSched'!R$3)+SUM('3 OrigSchedwithEVPVESS'!R4:R22)-SUM('2 OrigSched of EV only'!R4:R22)</f>
        <v>5411197.604</v>
      </c>
      <c r="S122" s="11">
        <f>SUM('1 OrigSched'!S$3)+SUM('3 OrigSchedwithEVPVESS'!S4:S22)-SUM('2 OrigSched of EV only'!S4:S22)</f>
        <v>5613220.42</v>
      </c>
      <c r="T122" s="11">
        <f>SUM('1 OrigSched'!T$3)+SUM('3 OrigSchedwithEVPVESS'!T4:T22)-SUM('2 OrigSched of EV only'!T4:T22)</f>
        <v>5935683.56</v>
      </c>
      <c r="U122" s="11">
        <f>SUM('1 OrigSched'!U$3)+SUM('3 OrigSchedwithEVPVESS'!U4:U22)-SUM('2 OrigSched of EV only'!U4:U22)</f>
        <v>5799125.52</v>
      </c>
      <c r="V122" s="11">
        <f>SUM('1 OrigSched'!V$3)+SUM('3 OrigSchedwithEVPVESS'!V4:V22)-SUM('2 OrigSched of EV only'!V4:V22)</f>
        <v>6949969.412</v>
      </c>
      <c r="W122" s="11">
        <f>SUM('1 OrigSched'!W$3)+SUM('3 OrigSchedwithEVPVESS'!W4:W22)-SUM('2 OrigSched of EV only'!W4:W22)</f>
        <v>6301504.426</v>
      </c>
      <c r="X122" s="11">
        <f>SUM('1 OrigSched'!X$3)+SUM('3 OrigSchedwithEVPVESS'!X4:X22)-SUM('2 OrigSched of EV only'!X4:X22)</f>
        <v>5707048.128</v>
      </c>
      <c r="Y122" s="11">
        <f>SUM('1 OrigSched'!Y$3)+SUM('3 OrigSchedwithEVPVESS'!Y4:Y22)-SUM('2 OrigSched of EV only'!Y4:Y22)</f>
        <v>5252306.05</v>
      </c>
      <c r="Z122" s="11">
        <f>SUM('1 OrigSched'!Z$3)+SUM('3 OrigSchedwithEVPVESS'!Z4:Z22)-SUM('2 OrigSched of EV only'!Z4:Z22)</f>
        <v>551151.1644</v>
      </c>
      <c r="AA122" s="11"/>
      <c r="AB122" s="11"/>
      <c r="AC122" s="11">
        <f t="shared" si="18"/>
        <v>39.36794031</v>
      </c>
      <c r="AD122" s="11">
        <f t="shared" si="19"/>
        <v>1.601826947</v>
      </c>
      <c r="AE122" s="11">
        <f t="shared" si="20"/>
        <v>6949969.412</v>
      </c>
      <c r="AF122" s="11">
        <f t="shared" si="21"/>
        <v>6.949969412</v>
      </c>
    </row>
    <row r="123" ht="15.75" customHeight="1">
      <c r="A123" s="15">
        <v>100.0</v>
      </c>
      <c r="B123" s="11">
        <f>SUM('3 OrigSchedwithEVPVESS'!B3:B22)-SUM('2 OrigSched of EV only'!B3:B22)</f>
        <v>3779854.79</v>
      </c>
      <c r="C123" s="11">
        <f>SUM('3 OrigSchedwithEVPVESS'!C3:C22)-SUM('2 OrigSched of EV only'!C3:C22)</f>
        <v>3300549.64</v>
      </c>
      <c r="D123" s="11">
        <f>SUM('3 OrigSchedwithEVPVESS'!D3:D22)-SUM('2 OrigSched of EV only'!D3:D22)</f>
        <v>3979161.09</v>
      </c>
      <c r="E123" s="11">
        <f>SUM('3 OrigSchedwithEVPVESS'!E3:E22)-SUM('2 OrigSched of EV only'!E3:E22)</f>
        <v>3956663.006</v>
      </c>
      <c r="F123" s="11">
        <f>SUM('3 OrigSchedwithEVPVESS'!F3:F22)-SUM('2 OrigSched of EV only'!F3:F22)</f>
        <v>4290092.892</v>
      </c>
      <c r="G123" s="11">
        <f>SUM('3 OrigSchedwithEVPVESS'!G3:G22)-SUM('2 OrigSched of EV only'!G3:G22)</f>
        <v>4555721.528</v>
      </c>
      <c r="H123" s="11">
        <f>SUM('3 OrigSchedwithEVPVESS'!H3:H22)-SUM('2 OrigSched of EV only'!H3:H22)</f>
        <v>2016323.05</v>
      </c>
      <c r="I123" s="11">
        <f>SUM('3 OrigSchedwithEVPVESS'!I3:I22)-SUM('2 OrigSched of EV only'!I3:I22)</f>
        <v>1885443.222</v>
      </c>
      <c r="J123" s="11">
        <f>SUM('3 OrigSchedwithEVPVESS'!J3:J22)-SUM('2 OrigSched of EV only'!J3:J22)</f>
        <v>1542602.612</v>
      </c>
      <c r="K123" s="11">
        <f>SUM('3 OrigSchedwithEVPVESS'!K3:K22)-SUM('2 OrigSched of EV only'!K3:K22)</f>
        <v>1582678.362</v>
      </c>
      <c r="L123" s="11">
        <f>SUM('3 OrigSchedwithEVPVESS'!L3:L22)-SUM('2 OrigSched of EV only'!L3:L22)</f>
        <v>1592055.24</v>
      </c>
      <c r="M123" s="11">
        <f>SUM('3 OrigSchedwithEVPVESS'!M3:M22)-SUM('2 OrigSched of EV only'!M3:M22)</f>
        <v>3384074.446</v>
      </c>
      <c r="N123" s="11">
        <f>SUM('3 OrigSchedwithEVPVESS'!N3:N22)-SUM('2 OrigSched of EV only'!N3:N22)</f>
        <v>3851978.594</v>
      </c>
      <c r="O123" s="11">
        <f>SUM('3 OrigSchedwithEVPVESS'!O3:O22)-SUM('2 OrigSched of EV only'!O3:O22)</f>
        <v>4909624.096</v>
      </c>
      <c r="P123" s="11">
        <f>SUM('3 OrigSchedwithEVPVESS'!P3:P22)-SUM('2 OrigSched of EV only'!P3:P22)</f>
        <v>5137092.394</v>
      </c>
      <c r="Q123" s="11">
        <f>SUM('3 OrigSchedwithEVPVESS'!Q3:Q22)-SUM('2 OrigSched of EV only'!Q3:Q22)</f>
        <v>4964279.182</v>
      </c>
      <c r="R123" s="11">
        <f>SUM('3 OrigSchedwithEVPVESS'!R3:R22)-SUM('2 OrigSched of EV only'!R3:R22)</f>
        <v>5351357.866</v>
      </c>
      <c r="S123" s="11">
        <f>SUM('3 OrigSchedwithEVPVESS'!S3:S22)-SUM('2 OrigSched of EV only'!S3:S22)</f>
        <v>5572152.042</v>
      </c>
      <c r="T123" s="11">
        <f>SUM('3 OrigSchedwithEVPVESS'!T3:T22)-SUM('2 OrigSched of EV only'!T3:T22)</f>
        <v>5906809.152</v>
      </c>
      <c r="U123" s="11">
        <f>SUM('3 OrigSchedwithEVPVESS'!U3:U22)-SUM('2 OrigSched of EV only'!U3:U22)</f>
        <v>5777798.132</v>
      </c>
      <c r="V123" s="11">
        <f>SUM('3 OrigSchedwithEVPVESS'!V3:V22)-SUM('2 OrigSched of EV only'!V3:V22)</f>
        <v>6930201.476</v>
      </c>
      <c r="W123" s="11">
        <f>SUM('3 OrigSchedwithEVPVESS'!W3:W22)-SUM('2 OrigSched of EV only'!W3:W22)</f>
        <v>6290029.272</v>
      </c>
      <c r="X123" s="11">
        <f>SUM('3 OrigSchedwithEVPVESS'!X3:X22)-SUM('2 OrigSched of EV only'!X3:X22)</f>
        <v>5702483.89</v>
      </c>
      <c r="Y123" s="11">
        <f>SUM('3 OrigSchedwithEVPVESS'!Y3:Y22)-SUM('2 OrigSched of EV only'!Y3:Y22)</f>
        <v>5250077.352</v>
      </c>
      <c r="Z123" s="11">
        <f>SUM('3 OrigSchedwithEVPVESS'!Z3:Z22)-SUM('2 OrigSched of EV only'!Z3:Z22)</f>
        <v>533843.5782</v>
      </c>
      <c r="AA123" s="11"/>
      <c r="AB123" s="11"/>
      <c r="AC123" s="11">
        <f t="shared" si="18"/>
        <v>38.13168416</v>
      </c>
      <c r="AD123" s="11">
        <f t="shared" si="19"/>
        <v>1.638521374</v>
      </c>
      <c r="AE123" s="11">
        <f t="shared" si="20"/>
        <v>6930201.476</v>
      </c>
      <c r="AF123" s="11">
        <f t="shared" si="21"/>
        <v>6.930201476</v>
      </c>
    </row>
    <row r="124" ht="15.75" customHeight="1">
      <c r="Z124" s="11"/>
      <c r="AA124" s="11"/>
      <c r="AB124" s="11"/>
      <c r="AC124" s="11"/>
    </row>
    <row r="125" ht="15.75" customHeight="1">
      <c r="Z125" s="11"/>
      <c r="AA125" s="11"/>
      <c r="AB125" s="11"/>
      <c r="AC125" s="11"/>
    </row>
    <row r="126" ht="15.75" customHeight="1">
      <c r="Z126" s="11"/>
      <c r="AA126" s="11"/>
      <c r="AB126" s="11"/>
      <c r="AC126" s="11"/>
    </row>
    <row r="127" ht="15.75" customHeight="1">
      <c r="Z127" s="11"/>
      <c r="AA127" s="11"/>
      <c r="AB127" s="11"/>
      <c r="AC127" s="11"/>
    </row>
    <row r="128" ht="15.75" customHeight="1">
      <c r="Z128" s="11"/>
      <c r="AA128" s="11"/>
      <c r="AB128" s="11"/>
      <c r="AC128" s="11"/>
    </row>
    <row r="129" ht="15.75" customHeight="1">
      <c r="Z129" s="11"/>
      <c r="AA129" s="11"/>
      <c r="AB129" s="11"/>
      <c r="AC129" s="11"/>
    </row>
    <row r="130" ht="15.75" customHeight="1">
      <c r="Z130" s="11"/>
      <c r="AA130" s="11"/>
      <c r="AB130" s="11"/>
      <c r="AC130" s="11"/>
    </row>
    <row r="131" ht="15.75" customHeight="1">
      <c r="Z131" s="11"/>
      <c r="AA131" s="11"/>
      <c r="AB131" s="11"/>
      <c r="AC131" s="11"/>
    </row>
    <row r="132" ht="15.75" customHeight="1">
      <c r="Z132" s="11"/>
      <c r="AA132" s="11"/>
      <c r="AB132" s="11"/>
      <c r="AC132" s="11"/>
    </row>
    <row r="133" ht="15.75" customHeight="1">
      <c r="Z133" s="11"/>
      <c r="AA133" s="11"/>
      <c r="AB133" s="11"/>
      <c r="AC133" s="11"/>
    </row>
    <row r="134" ht="15.75" customHeight="1">
      <c r="Z134" s="11"/>
      <c r="AA134" s="11"/>
      <c r="AB134" s="11"/>
      <c r="AC134" s="11"/>
    </row>
    <row r="135" ht="15.75" customHeight="1">
      <c r="Z135" s="11"/>
      <c r="AA135" s="11"/>
      <c r="AB135" s="11"/>
      <c r="AC135" s="11"/>
    </row>
    <row r="136" ht="15.75" customHeight="1">
      <c r="Z136" s="11"/>
      <c r="AA136" s="11"/>
      <c r="AB136" s="11"/>
      <c r="AC136" s="11"/>
    </row>
    <row r="137" ht="15.75" customHeight="1">
      <c r="Z137" s="11"/>
      <c r="AA137" s="11"/>
      <c r="AB137" s="11"/>
      <c r="AC137" s="11"/>
    </row>
    <row r="138" ht="15.75" customHeight="1">
      <c r="Z138" s="11"/>
      <c r="AA138" s="11"/>
      <c r="AB138" s="11"/>
      <c r="AC138" s="11"/>
    </row>
    <row r="139" ht="15.75" customHeight="1">
      <c r="Z139" s="11"/>
      <c r="AA139" s="11"/>
      <c r="AB139" s="11"/>
      <c r="AC139" s="11"/>
    </row>
    <row r="140" ht="15.75" customHeight="1">
      <c r="Z140" s="11"/>
      <c r="AA140" s="11"/>
      <c r="AB140" s="11"/>
      <c r="AC140" s="11"/>
    </row>
    <row r="141" ht="15.75" customHeight="1">
      <c r="Z141" s="11"/>
      <c r="AA141" s="11"/>
      <c r="AB141" s="11"/>
      <c r="AC141" s="11"/>
    </row>
    <row r="142" ht="15.75" customHeight="1">
      <c r="Z142" s="11"/>
      <c r="AA142" s="11"/>
      <c r="AB142" s="11"/>
      <c r="AC142" s="11"/>
    </row>
    <row r="143" ht="15.75" customHeight="1">
      <c r="Z143" s="11"/>
      <c r="AA143" s="11"/>
      <c r="AB143" s="11"/>
      <c r="AC143" s="11"/>
    </row>
    <row r="144" ht="15.75" customHeight="1">
      <c r="Z144" s="11"/>
      <c r="AA144" s="11"/>
      <c r="AB144" s="11"/>
      <c r="AC144" s="11"/>
    </row>
    <row r="145" ht="15.75" customHeight="1">
      <c r="Z145" s="11"/>
      <c r="AA145" s="11"/>
      <c r="AB145" s="11"/>
      <c r="AC145" s="11"/>
    </row>
    <row r="146" ht="15.75" customHeight="1">
      <c r="Z146" s="11"/>
      <c r="AA146" s="11"/>
      <c r="AB146" s="11"/>
      <c r="AC146" s="11"/>
    </row>
    <row r="147" ht="15.75" customHeight="1">
      <c r="Z147" s="11"/>
      <c r="AA147" s="11"/>
      <c r="AB147" s="11"/>
      <c r="AC147" s="11"/>
    </row>
    <row r="148" ht="15.75" customHeight="1">
      <c r="Z148" s="11"/>
      <c r="AA148" s="11"/>
      <c r="AB148" s="11"/>
      <c r="AC148" s="11"/>
    </row>
    <row r="149" ht="15.75" customHeight="1">
      <c r="Z149" s="11"/>
      <c r="AA149" s="11"/>
      <c r="AB149" s="11"/>
      <c r="AC149" s="11"/>
    </row>
    <row r="150" ht="15.75" customHeight="1">
      <c r="Z150" s="11"/>
      <c r="AA150" s="11"/>
      <c r="AB150" s="11"/>
      <c r="AC150" s="11"/>
    </row>
    <row r="151" ht="15.75" customHeight="1">
      <c r="Z151" s="11"/>
      <c r="AA151" s="11"/>
      <c r="AB151" s="11"/>
      <c r="AC151" s="11"/>
    </row>
    <row r="152" ht="15.75" customHeight="1">
      <c r="Z152" s="11"/>
      <c r="AA152" s="11"/>
      <c r="AB152" s="11"/>
      <c r="AC152" s="11"/>
    </row>
    <row r="153" ht="15.75" customHeight="1">
      <c r="Z153" s="11"/>
      <c r="AA153" s="11"/>
      <c r="AB153" s="11"/>
      <c r="AC153" s="11"/>
    </row>
    <row r="154" ht="15.75" customHeight="1">
      <c r="Z154" s="11"/>
      <c r="AA154" s="11"/>
      <c r="AB154" s="11"/>
      <c r="AC154" s="11"/>
    </row>
    <row r="155" ht="15.75" customHeight="1">
      <c r="Z155" s="11"/>
      <c r="AA155" s="11"/>
      <c r="AB155" s="11"/>
      <c r="AC155" s="11"/>
    </row>
    <row r="156" ht="15.75" customHeight="1">
      <c r="Z156" s="11"/>
      <c r="AA156" s="11"/>
      <c r="AB156" s="11"/>
      <c r="AC156" s="11"/>
    </row>
    <row r="157" ht="15.75" customHeight="1">
      <c r="Z157" s="11"/>
      <c r="AA157" s="11"/>
      <c r="AB157" s="11"/>
      <c r="AC157" s="11"/>
    </row>
    <row r="158" ht="15.75" customHeight="1">
      <c r="Z158" s="11"/>
      <c r="AA158" s="11"/>
      <c r="AB158" s="11"/>
      <c r="AC158" s="11"/>
    </row>
    <row r="159" ht="15.75" customHeight="1">
      <c r="Z159" s="11"/>
      <c r="AA159" s="11"/>
      <c r="AB159" s="11"/>
      <c r="AC159" s="11"/>
    </row>
    <row r="160" ht="15.75" customHeight="1">
      <c r="Z160" s="11"/>
      <c r="AA160" s="11"/>
      <c r="AB160" s="11"/>
      <c r="AC160" s="11"/>
    </row>
    <row r="161" ht="15.75" customHeight="1">
      <c r="Z161" s="11"/>
      <c r="AA161" s="11"/>
      <c r="AB161" s="11"/>
      <c r="AC161" s="11"/>
    </row>
    <row r="162" ht="15.75" customHeight="1">
      <c r="Z162" s="11"/>
      <c r="AA162" s="11"/>
      <c r="AB162" s="11"/>
      <c r="AC162" s="11"/>
    </row>
    <row r="163" ht="15.75" customHeight="1">
      <c r="Z163" s="11"/>
      <c r="AA163" s="11"/>
      <c r="AB163" s="11"/>
      <c r="AC163" s="11"/>
    </row>
    <row r="164" ht="15.75" customHeight="1">
      <c r="Z164" s="11"/>
      <c r="AA164" s="11"/>
      <c r="AB164" s="11"/>
      <c r="AC164" s="11"/>
    </row>
    <row r="165" ht="15.75" customHeight="1">
      <c r="Z165" s="11"/>
      <c r="AA165" s="11"/>
      <c r="AB165" s="11"/>
      <c r="AC165" s="11"/>
    </row>
    <row r="166" ht="15.75" customHeight="1">
      <c r="Z166" s="11"/>
      <c r="AA166" s="11"/>
      <c r="AB166" s="11"/>
      <c r="AC166" s="11"/>
    </row>
    <row r="167" ht="15.75" customHeight="1">
      <c r="Z167" s="11"/>
      <c r="AA167" s="11"/>
      <c r="AB167" s="11"/>
      <c r="AC167" s="11"/>
    </row>
    <row r="168" ht="15.75" customHeight="1">
      <c r="Z168" s="11"/>
      <c r="AA168" s="11"/>
      <c r="AB168" s="11"/>
      <c r="AC168" s="11"/>
    </row>
    <row r="169" ht="15.75" customHeight="1">
      <c r="Z169" s="11"/>
      <c r="AA169" s="11"/>
      <c r="AB169" s="11"/>
      <c r="AC169" s="11"/>
    </row>
    <row r="170" ht="15.75" customHeight="1">
      <c r="Z170" s="11"/>
      <c r="AA170" s="11"/>
      <c r="AB170" s="11"/>
      <c r="AC170" s="11"/>
    </row>
    <row r="171" ht="15.75" customHeight="1">
      <c r="Z171" s="11"/>
      <c r="AA171" s="11"/>
      <c r="AB171" s="11"/>
      <c r="AC171" s="11"/>
    </row>
    <row r="172" ht="15.75" customHeight="1">
      <c r="Z172" s="11"/>
      <c r="AA172" s="11"/>
      <c r="AB172" s="11"/>
      <c r="AC172" s="11"/>
    </row>
    <row r="173" ht="15.75" customHeight="1">
      <c r="Z173" s="11"/>
      <c r="AA173" s="11"/>
      <c r="AB173" s="11"/>
      <c r="AC173" s="11"/>
    </row>
    <row r="174" ht="15.75" customHeight="1">
      <c r="Z174" s="11"/>
      <c r="AA174" s="11"/>
      <c r="AB174" s="11"/>
      <c r="AC174" s="11"/>
    </row>
    <row r="175" ht="15.75" customHeight="1">
      <c r="Z175" s="11"/>
      <c r="AA175" s="11"/>
      <c r="AB175" s="11"/>
      <c r="AC175" s="11"/>
    </row>
    <row r="176" ht="15.75" customHeight="1">
      <c r="Z176" s="11"/>
      <c r="AA176" s="11"/>
      <c r="AB176" s="11"/>
      <c r="AC176" s="11"/>
    </row>
    <row r="177" ht="15.75" customHeight="1">
      <c r="Z177" s="11"/>
      <c r="AA177" s="11"/>
      <c r="AB177" s="11"/>
      <c r="AC177" s="11"/>
    </row>
    <row r="178" ht="15.75" customHeight="1">
      <c r="Z178" s="11"/>
      <c r="AA178" s="11"/>
      <c r="AB178" s="11"/>
      <c r="AC178" s="11"/>
    </row>
    <row r="179" ht="15.75" customHeight="1">
      <c r="Z179" s="11"/>
      <c r="AA179" s="11"/>
      <c r="AB179" s="11"/>
      <c r="AC179" s="11"/>
    </row>
    <row r="180" ht="15.75" customHeight="1">
      <c r="Z180" s="11"/>
      <c r="AA180" s="11"/>
      <c r="AB180" s="11"/>
      <c r="AC180" s="11"/>
    </row>
    <row r="181" ht="15.75" customHeight="1">
      <c r="Z181" s="11"/>
      <c r="AA181" s="11"/>
      <c r="AB181" s="11"/>
      <c r="AC181" s="11"/>
    </row>
    <row r="182" ht="15.75" customHeight="1">
      <c r="Z182" s="11"/>
      <c r="AA182" s="11"/>
      <c r="AB182" s="11"/>
      <c r="AC182" s="11"/>
    </row>
    <row r="183" ht="15.75" customHeight="1">
      <c r="Z183" s="11"/>
      <c r="AA183" s="11"/>
      <c r="AB183" s="11"/>
      <c r="AC183" s="11"/>
    </row>
    <row r="184" ht="15.75" customHeight="1">
      <c r="Z184" s="11"/>
      <c r="AA184" s="11"/>
      <c r="AB184" s="11"/>
      <c r="AC184" s="11"/>
    </row>
    <row r="185" ht="15.75" customHeight="1">
      <c r="Z185" s="11"/>
      <c r="AA185" s="11"/>
      <c r="AB185" s="11"/>
      <c r="AC185" s="11"/>
    </row>
    <row r="186" ht="15.75" customHeight="1">
      <c r="Z186" s="11"/>
      <c r="AA186" s="11"/>
      <c r="AB186" s="11"/>
      <c r="AC186" s="11"/>
    </row>
    <row r="187" ht="15.75" customHeight="1">
      <c r="Z187" s="11"/>
      <c r="AA187" s="11"/>
      <c r="AB187" s="11"/>
      <c r="AC187" s="11"/>
    </row>
    <row r="188" ht="15.75" customHeight="1">
      <c r="Z188" s="11"/>
      <c r="AA188" s="11"/>
      <c r="AB188" s="11"/>
      <c r="AC188" s="11"/>
    </row>
    <row r="189" ht="15.75" customHeight="1">
      <c r="Z189" s="11"/>
      <c r="AA189" s="11"/>
      <c r="AB189" s="11"/>
      <c r="AC189" s="11"/>
    </row>
    <row r="190" ht="15.75" customHeight="1">
      <c r="Z190" s="11"/>
      <c r="AA190" s="11"/>
      <c r="AB190" s="11"/>
      <c r="AC190" s="11"/>
    </row>
    <row r="191" ht="15.75" customHeight="1">
      <c r="Z191" s="11"/>
      <c r="AA191" s="11"/>
      <c r="AB191" s="11"/>
      <c r="AC191" s="11"/>
    </row>
    <row r="192" ht="15.75" customHeight="1">
      <c r="Z192" s="11"/>
      <c r="AA192" s="11"/>
      <c r="AB192" s="11"/>
      <c r="AC192" s="11"/>
    </row>
    <row r="193" ht="15.75" customHeight="1">
      <c r="Z193" s="11"/>
      <c r="AA193" s="11"/>
      <c r="AB193" s="11"/>
      <c r="AC193" s="11"/>
    </row>
    <row r="194" ht="15.75" customHeight="1">
      <c r="Z194" s="11"/>
      <c r="AA194" s="11"/>
      <c r="AB194" s="11"/>
      <c r="AC194" s="11"/>
    </row>
    <row r="195" ht="15.75" customHeight="1">
      <c r="Z195" s="11"/>
      <c r="AA195" s="11"/>
      <c r="AB195" s="11"/>
      <c r="AC195" s="11"/>
    </row>
    <row r="196" ht="15.75" customHeight="1">
      <c r="Z196" s="11"/>
      <c r="AA196" s="11"/>
      <c r="AB196" s="11"/>
      <c r="AC196" s="11"/>
    </row>
    <row r="197" ht="15.75" customHeight="1">
      <c r="Z197" s="11"/>
      <c r="AA197" s="11"/>
      <c r="AB197" s="11"/>
      <c r="AC197" s="11"/>
    </row>
    <row r="198" ht="15.75" customHeight="1">
      <c r="Z198" s="11"/>
      <c r="AA198" s="11"/>
      <c r="AB198" s="11"/>
      <c r="AC198" s="11"/>
    </row>
    <row r="199" ht="15.75" customHeight="1">
      <c r="Z199" s="11"/>
      <c r="AA199" s="11"/>
      <c r="AB199" s="11"/>
      <c r="AC199" s="11"/>
    </row>
    <row r="200" ht="15.75" customHeight="1">
      <c r="Z200" s="11"/>
      <c r="AA200" s="11"/>
      <c r="AB200" s="11"/>
      <c r="AC200" s="11"/>
    </row>
    <row r="201" ht="15.75" customHeight="1">
      <c r="Z201" s="11"/>
      <c r="AA201" s="11"/>
      <c r="AB201" s="11"/>
      <c r="AC201" s="11"/>
    </row>
    <row r="202" ht="15.75" customHeight="1">
      <c r="Z202" s="11"/>
      <c r="AA202" s="11"/>
      <c r="AB202" s="11"/>
      <c r="AC202" s="11"/>
    </row>
    <row r="203" ht="15.75" customHeight="1">
      <c r="Z203" s="11"/>
      <c r="AA203" s="11"/>
      <c r="AB203" s="11"/>
      <c r="AC203" s="11"/>
    </row>
    <row r="204" ht="15.75" customHeight="1">
      <c r="Z204" s="11"/>
      <c r="AA204" s="11"/>
      <c r="AB204" s="11"/>
      <c r="AC204" s="11"/>
    </row>
    <row r="205" ht="15.75" customHeight="1">
      <c r="Z205" s="11"/>
      <c r="AA205" s="11"/>
      <c r="AB205" s="11"/>
      <c r="AC205" s="11"/>
    </row>
    <row r="206" ht="15.75" customHeight="1">
      <c r="Z206" s="11"/>
      <c r="AA206" s="11"/>
      <c r="AB206" s="11"/>
      <c r="AC206" s="11"/>
    </row>
    <row r="207" ht="15.75" customHeight="1">
      <c r="Z207" s="11"/>
      <c r="AA207" s="11"/>
      <c r="AB207" s="11"/>
      <c r="AC207" s="11"/>
    </row>
    <row r="208" ht="15.75" customHeight="1">
      <c r="Z208" s="11"/>
      <c r="AA208" s="11"/>
      <c r="AB208" s="11"/>
      <c r="AC208" s="11"/>
    </row>
    <row r="209" ht="15.75" customHeight="1">
      <c r="Z209" s="11"/>
      <c r="AA209" s="11"/>
      <c r="AB209" s="11"/>
      <c r="AC209" s="11"/>
    </row>
    <row r="210" ht="15.75" customHeight="1">
      <c r="Z210" s="11"/>
      <c r="AA210" s="11"/>
      <c r="AB210" s="11"/>
      <c r="AC210" s="11"/>
    </row>
    <row r="211" ht="15.75" customHeight="1">
      <c r="Z211" s="11"/>
      <c r="AA211" s="11"/>
      <c r="AB211" s="11"/>
      <c r="AC211" s="11"/>
    </row>
    <row r="212" ht="15.75" customHeight="1">
      <c r="Z212" s="11"/>
      <c r="AA212" s="11"/>
      <c r="AB212" s="11"/>
      <c r="AC212" s="11"/>
    </row>
    <row r="213" ht="15.75" customHeight="1">
      <c r="Z213" s="11"/>
      <c r="AA213" s="11"/>
      <c r="AB213" s="11"/>
      <c r="AC213" s="11"/>
    </row>
    <row r="214" ht="15.75" customHeight="1">
      <c r="Z214" s="11"/>
      <c r="AA214" s="11"/>
      <c r="AB214" s="11"/>
      <c r="AC214" s="11"/>
    </row>
    <row r="215" ht="15.75" customHeight="1">
      <c r="Z215" s="11"/>
      <c r="AA215" s="11"/>
      <c r="AB215" s="11"/>
      <c r="AC215" s="11"/>
    </row>
    <row r="216" ht="15.75" customHeight="1">
      <c r="Z216" s="11"/>
      <c r="AA216" s="11"/>
      <c r="AB216" s="11"/>
      <c r="AC216" s="11"/>
    </row>
    <row r="217" ht="15.75" customHeight="1">
      <c r="Z217" s="11"/>
      <c r="AA217" s="11"/>
      <c r="AB217" s="11"/>
      <c r="AC217" s="11"/>
    </row>
    <row r="218" ht="15.75" customHeight="1">
      <c r="Z218" s="11"/>
      <c r="AA218" s="11"/>
      <c r="AB218" s="11"/>
      <c r="AC218" s="11"/>
    </row>
    <row r="219" ht="15.75" customHeight="1">
      <c r="Z219" s="11"/>
      <c r="AA219" s="11"/>
      <c r="AB219" s="11"/>
      <c r="AC219" s="11"/>
    </row>
    <row r="220" ht="15.75" customHeight="1">
      <c r="Z220" s="11"/>
      <c r="AA220" s="11"/>
      <c r="AB220" s="11"/>
      <c r="AC220" s="11"/>
    </row>
    <row r="221" ht="15.75" customHeight="1">
      <c r="Z221" s="11"/>
      <c r="AA221" s="11"/>
      <c r="AB221" s="11"/>
      <c r="AC221" s="11"/>
    </row>
    <row r="222" ht="15.75" customHeight="1">
      <c r="Z222" s="11"/>
      <c r="AA222" s="11"/>
      <c r="AB222" s="11"/>
      <c r="AC222" s="11"/>
    </row>
    <row r="223" ht="15.75" customHeight="1">
      <c r="Z223" s="11"/>
      <c r="AA223" s="11"/>
      <c r="AB223" s="11"/>
      <c r="AC223" s="11"/>
    </row>
    <row r="224" ht="15.75" customHeight="1">
      <c r="Z224" s="11"/>
      <c r="AA224" s="11"/>
      <c r="AB224" s="11"/>
      <c r="AC224" s="11"/>
    </row>
    <row r="225" ht="15.75" customHeight="1">
      <c r="Z225" s="11"/>
      <c r="AA225" s="11"/>
      <c r="AB225" s="11"/>
      <c r="AC225" s="11"/>
    </row>
    <row r="226" ht="15.75" customHeight="1">
      <c r="Z226" s="11"/>
      <c r="AA226" s="11"/>
      <c r="AB226" s="11"/>
      <c r="AC226" s="11"/>
    </row>
    <row r="227" ht="15.75" customHeight="1">
      <c r="Z227" s="11"/>
      <c r="AA227" s="11"/>
      <c r="AB227" s="11"/>
      <c r="AC227" s="11"/>
    </row>
    <row r="228" ht="15.75" customHeight="1">
      <c r="Z228" s="11"/>
      <c r="AA228" s="11"/>
      <c r="AB228" s="11"/>
      <c r="AC228" s="11"/>
    </row>
    <row r="229" ht="15.75" customHeight="1">
      <c r="Z229" s="11"/>
      <c r="AA229" s="11"/>
      <c r="AB229" s="11"/>
      <c r="AC229" s="11"/>
    </row>
    <row r="230" ht="15.75" customHeight="1">
      <c r="Z230" s="11"/>
      <c r="AA230" s="11"/>
      <c r="AB230" s="11"/>
      <c r="AC230" s="11"/>
    </row>
    <row r="231" ht="15.75" customHeight="1">
      <c r="Z231" s="11"/>
      <c r="AA231" s="11"/>
      <c r="AB231" s="11"/>
      <c r="AC231" s="11"/>
    </row>
    <row r="232" ht="15.75" customHeight="1">
      <c r="Z232" s="11"/>
      <c r="AA232" s="11"/>
      <c r="AB232" s="11"/>
      <c r="AC232" s="11"/>
    </row>
    <row r="233" ht="15.75" customHeight="1">
      <c r="Z233" s="11"/>
      <c r="AA233" s="11"/>
      <c r="AB233" s="11"/>
      <c r="AC233" s="11"/>
    </row>
    <row r="234" ht="15.75" customHeight="1">
      <c r="Z234" s="11"/>
      <c r="AA234" s="11"/>
      <c r="AB234" s="11"/>
      <c r="AC234" s="11"/>
    </row>
    <row r="235" ht="15.75" customHeight="1">
      <c r="Z235" s="11"/>
      <c r="AA235" s="11"/>
      <c r="AB235" s="11"/>
      <c r="AC235" s="11"/>
    </row>
    <row r="236" ht="15.75" customHeight="1">
      <c r="Z236" s="11"/>
      <c r="AA236" s="11"/>
      <c r="AB236" s="11"/>
      <c r="AC236" s="11"/>
    </row>
    <row r="237" ht="15.75" customHeight="1">
      <c r="Z237" s="11"/>
      <c r="AA237" s="11"/>
      <c r="AB237" s="11"/>
      <c r="AC237" s="11"/>
    </row>
    <row r="238" ht="15.75" customHeight="1">
      <c r="Z238" s="11"/>
      <c r="AA238" s="11"/>
      <c r="AB238" s="11"/>
      <c r="AC238" s="11"/>
    </row>
    <row r="239" ht="15.75" customHeight="1">
      <c r="Z239" s="11"/>
      <c r="AA239" s="11"/>
      <c r="AB239" s="11"/>
      <c r="AC239" s="11"/>
    </row>
    <row r="240" ht="15.75" customHeight="1">
      <c r="Z240" s="11"/>
      <c r="AA240" s="11"/>
      <c r="AB240" s="11"/>
      <c r="AC240" s="11"/>
    </row>
    <row r="241" ht="15.75" customHeight="1">
      <c r="Z241" s="11"/>
      <c r="AA241" s="11"/>
      <c r="AB241" s="11"/>
      <c r="AC241" s="11"/>
    </row>
    <row r="242" ht="15.75" customHeight="1">
      <c r="Z242" s="11"/>
      <c r="AA242" s="11"/>
      <c r="AB242" s="11"/>
      <c r="AC242" s="11"/>
    </row>
    <row r="243" ht="15.75" customHeight="1">
      <c r="Z243" s="11"/>
      <c r="AA243" s="11"/>
      <c r="AB243" s="11"/>
      <c r="AC243" s="11"/>
    </row>
    <row r="244" ht="15.75" customHeight="1">
      <c r="Z244" s="11"/>
      <c r="AA244" s="11"/>
      <c r="AB244" s="11"/>
      <c r="AC244" s="11"/>
    </row>
    <row r="245" ht="15.75" customHeight="1">
      <c r="Z245" s="11"/>
      <c r="AA245" s="11"/>
      <c r="AB245" s="11"/>
      <c r="AC245" s="11"/>
    </row>
    <row r="246" ht="15.75" customHeight="1">
      <c r="Z246" s="11"/>
      <c r="AA246" s="11"/>
      <c r="AB246" s="11"/>
      <c r="AC246" s="11"/>
    </row>
    <row r="247" ht="15.75" customHeight="1">
      <c r="Z247" s="11"/>
      <c r="AA247" s="11"/>
      <c r="AB247" s="11"/>
      <c r="AC247" s="11"/>
    </row>
    <row r="248" ht="15.75" customHeight="1">
      <c r="Z248" s="11"/>
      <c r="AA248" s="11"/>
      <c r="AB248" s="11"/>
      <c r="AC248" s="11"/>
    </row>
    <row r="249" ht="15.75" customHeight="1">
      <c r="Z249" s="11"/>
      <c r="AA249" s="11"/>
      <c r="AB249" s="11"/>
      <c r="AC249" s="11"/>
    </row>
    <row r="250" ht="15.75" customHeight="1">
      <c r="Z250" s="11"/>
      <c r="AA250" s="11"/>
      <c r="AB250" s="11"/>
      <c r="AC250" s="11"/>
    </row>
    <row r="251" ht="15.75" customHeight="1">
      <c r="Z251" s="11"/>
      <c r="AA251" s="11"/>
      <c r="AB251" s="11"/>
      <c r="AC251" s="11"/>
    </row>
    <row r="252" ht="15.75" customHeight="1">
      <c r="Z252" s="11"/>
      <c r="AA252" s="11"/>
      <c r="AB252" s="11"/>
      <c r="AC252" s="11"/>
    </row>
    <row r="253" ht="15.75" customHeight="1">
      <c r="Z253" s="11"/>
      <c r="AA253" s="11"/>
      <c r="AB253" s="11"/>
      <c r="AC253" s="11"/>
    </row>
    <row r="254" ht="15.75" customHeight="1">
      <c r="Z254" s="11"/>
      <c r="AA254" s="11"/>
      <c r="AB254" s="11"/>
      <c r="AC254" s="11"/>
    </row>
    <row r="255" ht="15.75" customHeight="1">
      <c r="Z255" s="11"/>
      <c r="AA255" s="11"/>
      <c r="AB255" s="11"/>
      <c r="AC255" s="11"/>
    </row>
    <row r="256" ht="15.75" customHeight="1">
      <c r="Z256" s="11"/>
      <c r="AA256" s="11"/>
      <c r="AB256" s="11"/>
      <c r="AC256" s="11"/>
    </row>
    <row r="257" ht="15.75" customHeight="1">
      <c r="Z257" s="11"/>
      <c r="AA257" s="11"/>
      <c r="AB257" s="11"/>
      <c r="AC257" s="11"/>
    </row>
    <row r="258" ht="15.75" customHeight="1">
      <c r="Z258" s="11"/>
      <c r="AA258" s="11"/>
      <c r="AB258" s="11"/>
      <c r="AC258" s="11"/>
    </row>
    <row r="259" ht="15.75" customHeight="1">
      <c r="Z259" s="11"/>
      <c r="AA259" s="11"/>
      <c r="AB259" s="11"/>
      <c r="AC259" s="11"/>
    </row>
    <row r="260" ht="15.75" customHeight="1">
      <c r="Z260" s="11"/>
      <c r="AA260" s="11"/>
      <c r="AB260" s="11"/>
      <c r="AC260" s="11"/>
    </row>
    <row r="261" ht="15.75" customHeight="1">
      <c r="Z261" s="11"/>
      <c r="AA261" s="11"/>
      <c r="AB261" s="11"/>
      <c r="AC261" s="11"/>
    </row>
    <row r="262" ht="15.75" customHeight="1">
      <c r="Z262" s="11"/>
      <c r="AA262" s="11"/>
      <c r="AB262" s="11"/>
      <c r="AC262" s="11"/>
    </row>
    <row r="263" ht="15.75" customHeight="1">
      <c r="Z263" s="11"/>
      <c r="AA263" s="11"/>
      <c r="AB263" s="11"/>
      <c r="AC263" s="11"/>
    </row>
    <row r="264" ht="15.75" customHeight="1">
      <c r="Z264" s="11"/>
      <c r="AA264" s="11"/>
      <c r="AB264" s="11"/>
      <c r="AC264" s="11"/>
    </row>
    <row r="265" ht="15.75" customHeight="1">
      <c r="Z265" s="11"/>
      <c r="AA265" s="11"/>
      <c r="AB265" s="11"/>
      <c r="AC265" s="11"/>
    </row>
    <row r="266" ht="15.75" customHeight="1">
      <c r="Z266" s="11"/>
      <c r="AA266" s="11"/>
      <c r="AB266" s="11"/>
      <c r="AC266" s="11"/>
    </row>
    <row r="267" ht="15.75" customHeight="1">
      <c r="Z267" s="11"/>
      <c r="AA267" s="11"/>
      <c r="AB267" s="11"/>
      <c r="AC267" s="11"/>
    </row>
    <row r="268" ht="15.75" customHeight="1">
      <c r="Z268" s="11"/>
      <c r="AA268" s="11"/>
      <c r="AB268" s="11"/>
      <c r="AC268" s="11"/>
    </row>
    <row r="269" ht="15.75" customHeight="1">
      <c r="Z269" s="11"/>
      <c r="AA269" s="11"/>
      <c r="AB269" s="11"/>
      <c r="AC269" s="11"/>
    </row>
    <row r="270" ht="15.75" customHeight="1">
      <c r="Z270" s="11"/>
      <c r="AA270" s="11"/>
      <c r="AB270" s="11"/>
      <c r="AC270" s="11"/>
    </row>
    <row r="271" ht="15.75" customHeight="1">
      <c r="Z271" s="11"/>
      <c r="AA271" s="11"/>
      <c r="AB271" s="11"/>
      <c r="AC271" s="11"/>
    </row>
    <row r="272" ht="15.75" customHeight="1">
      <c r="Z272" s="11"/>
      <c r="AA272" s="11"/>
      <c r="AB272" s="11"/>
      <c r="AC272" s="11"/>
    </row>
    <row r="273" ht="15.75" customHeight="1">
      <c r="Z273" s="11"/>
      <c r="AA273" s="11"/>
      <c r="AB273" s="11"/>
      <c r="AC273" s="11"/>
    </row>
    <row r="274" ht="15.75" customHeight="1">
      <c r="Z274" s="11"/>
      <c r="AA274" s="11"/>
      <c r="AB274" s="11"/>
      <c r="AC274" s="11"/>
    </row>
    <row r="275" ht="15.75" customHeight="1">
      <c r="Z275" s="11"/>
      <c r="AA275" s="11"/>
      <c r="AB275" s="11"/>
      <c r="AC275" s="11"/>
    </row>
    <row r="276" ht="15.75" customHeight="1">
      <c r="Z276" s="11"/>
      <c r="AA276" s="11"/>
      <c r="AB276" s="11"/>
      <c r="AC276" s="11"/>
    </row>
    <row r="277" ht="15.75" customHeight="1">
      <c r="Z277" s="11"/>
      <c r="AA277" s="11"/>
      <c r="AB277" s="11"/>
      <c r="AC277" s="11"/>
    </row>
    <row r="278" ht="15.75" customHeight="1">
      <c r="Z278" s="11"/>
      <c r="AA278" s="11"/>
      <c r="AB278" s="11"/>
      <c r="AC278" s="11"/>
    </row>
    <row r="279" ht="15.75" customHeight="1">
      <c r="Z279" s="11"/>
      <c r="AA279" s="11"/>
      <c r="AB279" s="11"/>
      <c r="AC279" s="11"/>
    </row>
    <row r="280" ht="15.75" customHeight="1">
      <c r="Z280" s="11"/>
      <c r="AA280" s="11"/>
      <c r="AB280" s="11"/>
      <c r="AC280" s="11"/>
    </row>
    <row r="281" ht="15.75" customHeight="1">
      <c r="Z281" s="11"/>
      <c r="AA281" s="11"/>
      <c r="AB281" s="11"/>
      <c r="AC281" s="11"/>
    </row>
    <row r="282" ht="15.75" customHeight="1">
      <c r="Z282" s="11"/>
      <c r="AA282" s="11"/>
      <c r="AB282" s="11"/>
      <c r="AC282" s="11"/>
    </row>
    <row r="283" ht="15.75" customHeight="1">
      <c r="Z283" s="11"/>
      <c r="AA283" s="11"/>
      <c r="AB283" s="11"/>
      <c r="AC283" s="11"/>
    </row>
    <row r="284" ht="15.75" customHeight="1">
      <c r="Z284" s="11"/>
      <c r="AA284" s="11"/>
      <c r="AB284" s="11"/>
      <c r="AC284" s="11"/>
    </row>
    <row r="285" ht="15.75" customHeight="1">
      <c r="Z285" s="11"/>
      <c r="AA285" s="11"/>
      <c r="AB285" s="11"/>
      <c r="AC285" s="11"/>
    </row>
    <row r="286" ht="15.75" customHeight="1">
      <c r="Z286" s="11"/>
      <c r="AA286" s="11"/>
      <c r="AB286" s="11"/>
      <c r="AC286" s="11"/>
    </row>
    <row r="287" ht="15.75" customHeight="1">
      <c r="Z287" s="11"/>
      <c r="AA287" s="11"/>
      <c r="AB287" s="11"/>
      <c r="AC287" s="11"/>
    </row>
    <row r="288" ht="15.75" customHeight="1">
      <c r="Z288" s="11"/>
      <c r="AA288" s="11"/>
      <c r="AB288" s="11"/>
      <c r="AC288" s="11"/>
    </row>
    <row r="289" ht="15.75" customHeight="1">
      <c r="Z289" s="11"/>
      <c r="AA289" s="11"/>
      <c r="AB289" s="11"/>
      <c r="AC289" s="11"/>
    </row>
    <row r="290" ht="15.75" customHeight="1">
      <c r="Z290" s="11"/>
      <c r="AA290" s="11"/>
      <c r="AB290" s="11"/>
      <c r="AC290" s="11"/>
    </row>
    <row r="291" ht="15.75" customHeight="1">
      <c r="Z291" s="11"/>
      <c r="AA291" s="11"/>
      <c r="AB291" s="11"/>
      <c r="AC291" s="11"/>
    </row>
    <row r="292" ht="15.75" customHeight="1">
      <c r="Z292" s="11"/>
      <c r="AA292" s="11"/>
      <c r="AB292" s="11"/>
      <c r="AC292" s="11"/>
    </row>
    <row r="293" ht="15.75" customHeight="1">
      <c r="Z293" s="11"/>
      <c r="AA293" s="11"/>
      <c r="AB293" s="11"/>
      <c r="AC293" s="11"/>
    </row>
    <row r="294" ht="15.75" customHeight="1">
      <c r="Z294" s="11"/>
      <c r="AA294" s="11"/>
      <c r="AB294" s="11"/>
      <c r="AC294" s="11"/>
    </row>
    <row r="295" ht="15.75" customHeight="1">
      <c r="Z295" s="11"/>
      <c r="AA295" s="11"/>
      <c r="AB295" s="11"/>
      <c r="AC295" s="11"/>
    </row>
    <row r="296" ht="15.75" customHeight="1">
      <c r="Z296" s="11"/>
      <c r="AA296" s="11"/>
      <c r="AB296" s="11"/>
      <c r="AC296" s="11"/>
    </row>
    <row r="297" ht="15.75" customHeight="1">
      <c r="Z297" s="11"/>
      <c r="AA297" s="11"/>
      <c r="AB297" s="11"/>
      <c r="AC297" s="11"/>
    </row>
    <row r="298" ht="15.75" customHeight="1">
      <c r="Z298" s="11"/>
      <c r="AA298" s="11"/>
      <c r="AB298" s="11"/>
      <c r="AC298" s="11"/>
    </row>
    <row r="299" ht="15.75" customHeight="1">
      <c r="Z299" s="11"/>
      <c r="AA299" s="11"/>
      <c r="AB299" s="11"/>
      <c r="AC299" s="11"/>
    </row>
    <row r="300" ht="15.75" customHeight="1">
      <c r="Z300" s="11"/>
      <c r="AA300" s="11"/>
      <c r="AB300" s="11"/>
      <c r="AC300" s="11"/>
    </row>
    <row r="301" ht="15.75" customHeight="1">
      <c r="Z301" s="11"/>
      <c r="AA301" s="11"/>
      <c r="AB301" s="11"/>
      <c r="AC301" s="11"/>
    </row>
    <row r="302" ht="15.75" customHeight="1">
      <c r="Z302" s="11"/>
      <c r="AA302" s="11"/>
      <c r="AB302" s="11"/>
      <c r="AC302" s="11"/>
    </row>
    <row r="303" ht="15.75" customHeight="1">
      <c r="Z303" s="11"/>
      <c r="AA303" s="11"/>
      <c r="AB303" s="11"/>
      <c r="AC303" s="11"/>
    </row>
    <row r="304" ht="15.75" customHeight="1">
      <c r="Z304" s="11"/>
      <c r="AA304" s="11"/>
      <c r="AB304" s="11"/>
      <c r="AC304" s="11"/>
    </row>
    <row r="305" ht="15.75" customHeight="1">
      <c r="Z305" s="11"/>
      <c r="AA305" s="11"/>
      <c r="AB305" s="11"/>
      <c r="AC305" s="11"/>
    </row>
    <row r="306" ht="15.75" customHeight="1">
      <c r="Z306" s="11"/>
      <c r="AA306" s="11"/>
      <c r="AB306" s="11"/>
      <c r="AC306" s="11"/>
    </row>
    <row r="307" ht="15.75" customHeight="1">
      <c r="Z307" s="11"/>
      <c r="AA307" s="11"/>
      <c r="AB307" s="11"/>
      <c r="AC307" s="11"/>
    </row>
    <row r="308" ht="15.75" customHeight="1">
      <c r="Z308" s="11"/>
      <c r="AA308" s="11"/>
      <c r="AB308" s="11"/>
      <c r="AC308" s="11"/>
    </row>
    <row r="309" ht="15.75" customHeight="1">
      <c r="Z309" s="11"/>
      <c r="AA309" s="11"/>
      <c r="AB309" s="11"/>
      <c r="AC309" s="11"/>
    </row>
    <row r="310" ht="15.75" customHeight="1">
      <c r="Z310" s="11"/>
      <c r="AA310" s="11"/>
      <c r="AB310" s="11"/>
      <c r="AC310" s="11"/>
    </row>
    <row r="311" ht="15.75" customHeight="1">
      <c r="Z311" s="11"/>
      <c r="AA311" s="11"/>
      <c r="AB311" s="11"/>
      <c r="AC311" s="11"/>
    </row>
    <row r="312" ht="15.75" customHeight="1">
      <c r="Z312" s="11"/>
      <c r="AA312" s="11"/>
      <c r="AB312" s="11"/>
      <c r="AC312" s="11"/>
    </row>
    <row r="313" ht="15.75" customHeight="1">
      <c r="Z313" s="11"/>
      <c r="AA313" s="11"/>
      <c r="AB313" s="11"/>
      <c r="AC313" s="11"/>
    </row>
    <row r="314" ht="15.75" customHeight="1">
      <c r="Z314" s="11"/>
      <c r="AA314" s="11"/>
      <c r="AB314" s="11"/>
      <c r="AC314" s="11"/>
    </row>
    <row r="315" ht="15.75" customHeight="1">
      <c r="Z315" s="11"/>
      <c r="AA315" s="11"/>
      <c r="AB315" s="11"/>
      <c r="AC315" s="11"/>
    </row>
    <row r="316" ht="15.75" customHeight="1">
      <c r="Z316" s="11"/>
      <c r="AA316" s="11"/>
      <c r="AB316" s="11"/>
      <c r="AC316" s="11"/>
    </row>
    <row r="317" ht="15.75" customHeight="1">
      <c r="Z317" s="11"/>
      <c r="AA317" s="11"/>
      <c r="AB317" s="11"/>
      <c r="AC317" s="11"/>
    </row>
    <row r="318" ht="15.75" customHeight="1">
      <c r="Z318" s="11"/>
      <c r="AA318" s="11"/>
      <c r="AB318" s="11"/>
      <c r="AC318" s="11"/>
    </row>
    <row r="319" ht="15.75" customHeight="1">
      <c r="Z319" s="11"/>
      <c r="AA319" s="11"/>
      <c r="AB319" s="11"/>
      <c r="AC319" s="11"/>
    </row>
    <row r="320" ht="15.75" customHeight="1">
      <c r="Z320" s="11"/>
      <c r="AA320" s="11"/>
      <c r="AB320" s="11"/>
      <c r="AC320" s="11"/>
    </row>
    <row r="321" ht="15.75" customHeight="1">
      <c r="Z321" s="11"/>
      <c r="AA321" s="11"/>
      <c r="AB321" s="11"/>
      <c r="AC321" s="11"/>
    </row>
    <row r="322" ht="15.75" customHeight="1">
      <c r="Z322" s="11"/>
      <c r="AA322" s="11"/>
      <c r="AB322" s="11"/>
      <c r="AC322" s="11"/>
    </row>
    <row r="323" ht="15.75" customHeight="1">
      <c r="Z323" s="11"/>
      <c r="AA323" s="11"/>
      <c r="AB323" s="11"/>
      <c r="AC323" s="11"/>
    </row>
    <row r="324" ht="15.75" customHeight="1">
      <c r="Z324" s="11"/>
      <c r="AA324" s="11"/>
      <c r="AB324" s="11"/>
      <c r="AC324" s="11"/>
    </row>
    <row r="325" ht="15.75" customHeight="1">
      <c r="Z325" s="11"/>
      <c r="AA325" s="11"/>
      <c r="AB325" s="11"/>
      <c r="AC325" s="11"/>
    </row>
    <row r="326" ht="15.75" customHeight="1">
      <c r="Z326" s="11"/>
      <c r="AA326" s="11"/>
      <c r="AB326" s="11"/>
      <c r="AC326" s="11"/>
    </row>
    <row r="327" ht="15.75" customHeight="1">
      <c r="Z327" s="11"/>
      <c r="AA327" s="11"/>
      <c r="AB327" s="11"/>
      <c r="AC327" s="11"/>
    </row>
    <row r="328" ht="15.75" customHeight="1">
      <c r="Z328" s="11"/>
      <c r="AA328" s="11"/>
      <c r="AB328" s="11"/>
      <c r="AC328" s="11"/>
    </row>
    <row r="329" ht="15.75" customHeight="1">
      <c r="Z329" s="11"/>
      <c r="AA329" s="11"/>
      <c r="AB329" s="11"/>
      <c r="AC329" s="11"/>
    </row>
    <row r="330" ht="15.75" customHeight="1">
      <c r="Z330" s="11"/>
      <c r="AA330" s="11"/>
      <c r="AB330" s="11"/>
      <c r="AC330" s="11"/>
    </row>
    <row r="331" ht="15.75" customHeight="1">
      <c r="Z331" s="11"/>
      <c r="AA331" s="11"/>
      <c r="AB331" s="11"/>
      <c r="AC331" s="11"/>
    </row>
    <row r="332" ht="15.75" customHeight="1">
      <c r="Z332" s="11"/>
      <c r="AA332" s="11"/>
      <c r="AB332" s="11"/>
      <c r="AC332" s="11"/>
    </row>
    <row r="333" ht="15.75" customHeight="1">
      <c r="Z333" s="11"/>
      <c r="AA333" s="11"/>
      <c r="AB333" s="11"/>
      <c r="AC333" s="11"/>
    </row>
    <row r="334" ht="15.75" customHeight="1">
      <c r="Z334" s="11"/>
      <c r="AA334" s="11"/>
      <c r="AB334" s="11"/>
      <c r="AC334" s="11"/>
    </row>
    <row r="335" ht="15.75" customHeight="1">
      <c r="Z335" s="11"/>
      <c r="AA335" s="11"/>
      <c r="AB335" s="11"/>
      <c r="AC335" s="11"/>
    </row>
    <row r="336" ht="15.75" customHeight="1">
      <c r="Z336" s="11"/>
      <c r="AA336" s="11"/>
      <c r="AB336" s="11"/>
      <c r="AC336" s="11"/>
    </row>
    <row r="337" ht="15.75" customHeight="1">
      <c r="Z337" s="11"/>
      <c r="AA337" s="11"/>
      <c r="AB337" s="11"/>
      <c r="AC337" s="11"/>
    </row>
    <row r="338" ht="15.75" customHeight="1">
      <c r="Z338" s="11"/>
      <c r="AA338" s="11"/>
      <c r="AB338" s="11"/>
      <c r="AC338" s="11"/>
    </row>
    <row r="339" ht="15.75" customHeight="1">
      <c r="Z339" s="11"/>
      <c r="AA339" s="11"/>
      <c r="AB339" s="11"/>
      <c r="AC339" s="11"/>
    </row>
    <row r="340" ht="15.75" customHeight="1">
      <c r="Z340" s="11"/>
      <c r="AA340" s="11"/>
      <c r="AB340" s="11"/>
      <c r="AC340" s="11"/>
    </row>
    <row r="341" ht="15.75" customHeight="1">
      <c r="Z341" s="11"/>
      <c r="AA341" s="11"/>
      <c r="AB341" s="11"/>
      <c r="AC341" s="11"/>
    </row>
    <row r="342" ht="15.75" customHeight="1">
      <c r="Z342" s="11"/>
      <c r="AA342" s="11"/>
      <c r="AB342" s="11"/>
      <c r="AC342" s="11"/>
    </row>
    <row r="343" ht="15.75" customHeight="1">
      <c r="Z343" s="11"/>
      <c r="AA343" s="11"/>
      <c r="AB343" s="11"/>
      <c r="AC343" s="11"/>
    </row>
    <row r="344" ht="15.75" customHeight="1">
      <c r="Z344" s="11"/>
      <c r="AA344" s="11"/>
      <c r="AB344" s="11"/>
      <c r="AC344" s="11"/>
    </row>
    <row r="345" ht="15.75" customHeight="1">
      <c r="Z345" s="11"/>
      <c r="AA345" s="11"/>
      <c r="AB345" s="11"/>
      <c r="AC345" s="11"/>
    </row>
    <row r="346" ht="15.75" customHeight="1">
      <c r="Z346" s="11"/>
      <c r="AA346" s="11"/>
      <c r="AB346" s="11"/>
      <c r="AC346" s="11"/>
    </row>
    <row r="347" ht="15.75" customHeight="1">
      <c r="Z347" s="11"/>
      <c r="AA347" s="11"/>
      <c r="AB347" s="11"/>
      <c r="AC347" s="11"/>
    </row>
    <row r="348" ht="15.75" customHeight="1">
      <c r="Z348" s="11"/>
      <c r="AA348" s="11"/>
      <c r="AB348" s="11"/>
      <c r="AC348" s="11"/>
    </row>
    <row r="349" ht="15.75" customHeight="1">
      <c r="Z349" s="11"/>
      <c r="AA349" s="11"/>
      <c r="AB349" s="11"/>
      <c r="AC349" s="11"/>
    </row>
    <row r="350" ht="15.75" customHeight="1">
      <c r="Z350" s="11"/>
      <c r="AA350" s="11"/>
      <c r="AB350" s="11"/>
      <c r="AC350" s="11"/>
    </row>
    <row r="351" ht="15.75" customHeight="1">
      <c r="Z351" s="11"/>
      <c r="AA351" s="11"/>
      <c r="AB351" s="11"/>
      <c r="AC351" s="11"/>
    </row>
    <row r="352" ht="15.75" customHeight="1">
      <c r="Z352" s="11"/>
      <c r="AA352" s="11"/>
      <c r="AB352" s="11"/>
      <c r="AC352" s="11"/>
    </row>
    <row r="353" ht="15.75" customHeight="1">
      <c r="Z353" s="11"/>
      <c r="AA353" s="11"/>
      <c r="AB353" s="11"/>
      <c r="AC353" s="11"/>
    </row>
    <row r="354" ht="15.75" customHeight="1">
      <c r="Z354" s="11"/>
      <c r="AA354" s="11"/>
      <c r="AB354" s="11"/>
      <c r="AC354" s="11"/>
    </row>
    <row r="355" ht="15.75" customHeight="1">
      <c r="Z355" s="11"/>
      <c r="AA355" s="11"/>
      <c r="AB355" s="11"/>
      <c r="AC355" s="11"/>
    </row>
    <row r="356" ht="15.75" customHeight="1">
      <c r="Z356" s="11"/>
      <c r="AA356" s="11"/>
      <c r="AB356" s="11"/>
      <c r="AC356" s="11"/>
    </row>
    <row r="357" ht="15.75" customHeight="1">
      <c r="Z357" s="11"/>
      <c r="AA357" s="11"/>
      <c r="AB357" s="11"/>
      <c r="AC357" s="11"/>
    </row>
    <row r="358" ht="15.75" customHeight="1">
      <c r="Z358" s="11"/>
      <c r="AA358" s="11"/>
      <c r="AB358" s="11"/>
      <c r="AC358" s="11"/>
    </row>
    <row r="359" ht="15.75" customHeight="1">
      <c r="Z359" s="11"/>
      <c r="AA359" s="11"/>
      <c r="AB359" s="11"/>
      <c r="AC359" s="11"/>
    </row>
    <row r="360" ht="15.75" customHeight="1">
      <c r="Z360" s="11"/>
      <c r="AA360" s="11"/>
      <c r="AB360" s="11"/>
      <c r="AC360" s="11"/>
    </row>
    <row r="361" ht="15.75" customHeight="1">
      <c r="Z361" s="11"/>
      <c r="AA361" s="11"/>
      <c r="AB361" s="11"/>
      <c r="AC361" s="11"/>
    </row>
    <row r="362" ht="15.75" customHeight="1">
      <c r="Z362" s="11"/>
      <c r="AA362" s="11"/>
      <c r="AB362" s="11"/>
      <c r="AC362" s="11"/>
    </row>
    <row r="363" ht="15.75" customHeight="1">
      <c r="Z363" s="11"/>
      <c r="AA363" s="11"/>
      <c r="AB363" s="11"/>
      <c r="AC363" s="11"/>
    </row>
    <row r="364" ht="15.75" customHeight="1">
      <c r="Z364" s="11"/>
      <c r="AA364" s="11"/>
      <c r="AB364" s="11"/>
      <c r="AC364" s="11"/>
    </row>
    <row r="365" ht="15.75" customHeight="1">
      <c r="Z365" s="11"/>
      <c r="AA365" s="11"/>
      <c r="AB365" s="11"/>
      <c r="AC365" s="11"/>
    </row>
    <row r="366" ht="15.75" customHeight="1">
      <c r="Z366" s="11"/>
      <c r="AA366" s="11"/>
      <c r="AB366" s="11"/>
      <c r="AC366" s="11"/>
    </row>
    <row r="367" ht="15.75" customHeight="1">
      <c r="Z367" s="11"/>
      <c r="AA367" s="11"/>
      <c r="AB367" s="11"/>
      <c r="AC367" s="11"/>
    </row>
    <row r="368" ht="15.75" customHeight="1">
      <c r="Z368" s="11"/>
      <c r="AA368" s="11"/>
      <c r="AB368" s="11"/>
      <c r="AC368" s="11"/>
    </row>
    <row r="369" ht="15.75" customHeight="1">
      <c r="Z369" s="11"/>
      <c r="AA369" s="11"/>
      <c r="AB369" s="11"/>
      <c r="AC369" s="11"/>
    </row>
    <row r="370" ht="15.75" customHeight="1">
      <c r="Z370" s="11"/>
      <c r="AA370" s="11"/>
      <c r="AB370" s="11"/>
      <c r="AC370" s="11"/>
    </row>
    <row r="371" ht="15.75" customHeight="1">
      <c r="Z371" s="11"/>
      <c r="AA371" s="11"/>
      <c r="AB371" s="11"/>
      <c r="AC371" s="11"/>
    </row>
    <row r="372" ht="15.75" customHeight="1">
      <c r="Z372" s="11"/>
      <c r="AA372" s="11"/>
      <c r="AB372" s="11"/>
      <c r="AC372" s="11"/>
    </row>
    <row r="373" ht="15.75" customHeight="1">
      <c r="Z373" s="11"/>
      <c r="AA373" s="11"/>
      <c r="AB373" s="11"/>
      <c r="AC373" s="11"/>
    </row>
    <row r="374" ht="15.75" customHeight="1">
      <c r="Z374" s="11"/>
      <c r="AA374" s="11"/>
      <c r="AB374" s="11"/>
      <c r="AC374" s="11"/>
    </row>
    <row r="375" ht="15.75" customHeight="1">
      <c r="Z375" s="11"/>
      <c r="AA375" s="11"/>
      <c r="AB375" s="11"/>
      <c r="AC375" s="11"/>
    </row>
    <row r="376" ht="15.75" customHeight="1">
      <c r="Z376" s="11"/>
      <c r="AA376" s="11"/>
      <c r="AB376" s="11"/>
      <c r="AC376" s="11"/>
    </row>
    <row r="377" ht="15.75" customHeight="1">
      <c r="Z377" s="11"/>
      <c r="AA377" s="11"/>
      <c r="AB377" s="11"/>
      <c r="AC377" s="11"/>
    </row>
    <row r="378" ht="15.75" customHeight="1">
      <c r="Z378" s="11"/>
      <c r="AA378" s="11"/>
      <c r="AB378" s="11"/>
      <c r="AC378" s="11"/>
    </row>
    <row r="379" ht="15.75" customHeight="1">
      <c r="Z379" s="11"/>
      <c r="AA379" s="11"/>
      <c r="AB379" s="11"/>
      <c r="AC379" s="11"/>
    </row>
    <row r="380" ht="15.75" customHeight="1">
      <c r="Z380" s="11"/>
      <c r="AA380" s="11"/>
      <c r="AB380" s="11"/>
      <c r="AC380" s="11"/>
    </row>
    <row r="381" ht="15.75" customHeight="1">
      <c r="Z381" s="11"/>
      <c r="AA381" s="11"/>
      <c r="AB381" s="11"/>
      <c r="AC381" s="11"/>
    </row>
    <row r="382" ht="15.75" customHeight="1">
      <c r="Z382" s="11"/>
      <c r="AA382" s="11"/>
      <c r="AB382" s="11"/>
      <c r="AC382" s="11"/>
    </row>
    <row r="383" ht="15.75" customHeight="1">
      <c r="Z383" s="11"/>
      <c r="AA383" s="11"/>
      <c r="AB383" s="11"/>
      <c r="AC383" s="11"/>
    </row>
    <row r="384" ht="15.75" customHeight="1">
      <c r="Z384" s="11"/>
      <c r="AA384" s="11"/>
      <c r="AB384" s="11"/>
      <c r="AC384" s="11"/>
    </row>
    <row r="385" ht="15.75" customHeight="1">
      <c r="Z385" s="11"/>
      <c r="AA385" s="11"/>
      <c r="AB385" s="11"/>
      <c r="AC385" s="11"/>
    </row>
    <row r="386" ht="15.75" customHeight="1">
      <c r="Z386" s="11"/>
      <c r="AA386" s="11"/>
      <c r="AB386" s="11"/>
      <c r="AC386" s="11"/>
    </row>
    <row r="387" ht="15.75" customHeight="1">
      <c r="Z387" s="11"/>
      <c r="AA387" s="11"/>
      <c r="AB387" s="11"/>
      <c r="AC387" s="11"/>
    </row>
    <row r="388" ht="15.75" customHeight="1">
      <c r="Z388" s="11"/>
      <c r="AA388" s="11"/>
      <c r="AB388" s="11"/>
      <c r="AC388" s="11"/>
    </row>
    <row r="389" ht="15.75" customHeight="1">
      <c r="Z389" s="11"/>
      <c r="AA389" s="11"/>
      <c r="AB389" s="11"/>
      <c r="AC389" s="11"/>
    </row>
    <row r="390" ht="15.75" customHeight="1">
      <c r="Z390" s="11"/>
      <c r="AA390" s="11"/>
      <c r="AB390" s="11"/>
      <c r="AC390" s="11"/>
    </row>
    <row r="391" ht="15.75" customHeight="1">
      <c r="Z391" s="11"/>
      <c r="AA391" s="11"/>
      <c r="AB391" s="11"/>
      <c r="AC391" s="11"/>
    </row>
    <row r="392" ht="15.75" customHeight="1">
      <c r="Z392" s="11"/>
      <c r="AA392" s="11"/>
      <c r="AB392" s="11"/>
      <c r="AC392" s="11"/>
    </row>
    <row r="393" ht="15.75" customHeight="1">
      <c r="Z393" s="11"/>
      <c r="AA393" s="11"/>
      <c r="AB393" s="11"/>
      <c r="AC393" s="11"/>
    </row>
    <row r="394" ht="15.75" customHeight="1">
      <c r="Z394" s="11"/>
      <c r="AA394" s="11"/>
      <c r="AB394" s="11"/>
      <c r="AC394" s="11"/>
    </row>
    <row r="395" ht="15.75" customHeight="1">
      <c r="Z395" s="11"/>
      <c r="AA395" s="11"/>
      <c r="AB395" s="11"/>
      <c r="AC395" s="11"/>
    </row>
    <row r="396" ht="15.75" customHeight="1">
      <c r="Z396" s="11"/>
      <c r="AA396" s="11"/>
      <c r="AB396" s="11"/>
      <c r="AC396" s="11"/>
    </row>
    <row r="397" ht="15.75" customHeight="1">
      <c r="Z397" s="11"/>
      <c r="AA397" s="11"/>
      <c r="AB397" s="11"/>
      <c r="AC397" s="11"/>
    </row>
    <row r="398" ht="15.75" customHeight="1">
      <c r="Z398" s="11"/>
      <c r="AA398" s="11"/>
      <c r="AB398" s="11"/>
      <c r="AC398" s="11"/>
    </row>
    <row r="399" ht="15.75" customHeight="1">
      <c r="Z399" s="11"/>
      <c r="AA399" s="11"/>
      <c r="AB399" s="11"/>
      <c r="AC399" s="11"/>
    </row>
    <row r="400" ht="15.75" customHeight="1">
      <c r="Z400" s="11"/>
      <c r="AA400" s="11"/>
      <c r="AB400" s="11"/>
      <c r="AC400" s="11"/>
    </row>
    <row r="401" ht="15.75" customHeight="1">
      <c r="Z401" s="11"/>
      <c r="AA401" s="11"/>
      <c r="AB401" s="11"/>
      <c r="AC401" s="11"/>
    </row>
    <row r="402" ht="15.75" customHeight="1">
      <c r="Z402" s="11"/>
      <c r="AA402" s="11"/>
      <c r="AB402" s="11"/>
      <c r="AC402" s="11"/>
    </row>
    <row r="403" ht="15.75" customHeight="1">
      <c r="Z403" s="11"/>
      <c r="AA403" s="11"/>
      <c r="AB403" s="11"/>
      <c r="AC403" s="11"/>
    </row>
    <row r="404" ht="15.75" customHeight="1">
      <c r="Z404" s="11"/>
      <c r="AA404" s="11"/>
      <c r="AB404" s="11"/>
      <c r="AC404" s="11"/>
    </row>
    <row r="405" ht="15.75" customHeight="1">
      <c r="Z405" s="11"/>
      <c r="AA405" s="11"/>
      <c r="AB405" s="11"/>
      <c r="AC405" s="11"/>
    </row>
    <row r="406" ht="15.75" customHeight="1">
      <c r="Z406" s="11"/>
      <c r="AA406" s="11"/>
      <c r="AB406" s="11"/>
      <c r="AC406" s="11"/>
    </row>
    <row r="407" ht="15.75" customHeight="1">
      <c r="Z407" s="11"/>
      <c r="AA407" s="11"/>
      <c r="AB407" s="11"/>
      <c r="AC407" s="11"/>
    </row>
    <row r="408" ht="15.75" customHeight="1">
      <c r="Z408" s="11"/>
      <c r="AA408" s="11"/>
      <c r="AB408" s="11"/>
      <c r="AC408" s="11"/>
    </row>
    <row r="409" ht="15.75" customHeight="1">
      <c r="Z409" s="11"/>
      <c r="AA409" s="11"/>
      <c r="AB409" s="11"/>
      <c r="AC409" s="11"/>
    </row>
    <row r="410" ht="15.75" customHeight="1">
      <c r="Z410" s="11"/>
      <c r="AA410" s="11"/>
      <c r="AB410" s="11"/>
      <c r="AC410" s="11"/>
    </row>
    <row r="411" ht="15.75" customHeight="1">
      <c r="Z411" s="11"/>
      <c r="AA411" s="11"/>
      <c r="AB411" s="11"/>
      <c r="AC411" s="11"/>
    </row>
    <row r="412" ht="15.75" customHeight="1">
      <c r="Z412" s="11"/>
      <c r="AA412" s="11"/>
      <c r="AB412" s="11"/>
      <c r="AC412" s="11"/>
    </row>
    <row r="413" ht="15.75" customHeight="1">
      <c r="Z413" s="11"/>
      <c r="AA413" s="11"/>
      <c r="AB413" s="11"/>
      <c r="AC413" s="11"/>
    </row>
    <row r="414" ht="15.75" customHeight="1">
      <c r="Z414" s="11"/>
      <c r="AA414" s="11"/>
      <c r="AB414" s="11"/>
      <c r="AC414" s="11"/>
    </row>
    <row r="415" ht="15.75" customHeight="1">
      <c r="Z415" s="11"/>
      <c r="AA415" s="11"/>
      <c r="AB415" s="11"/>
      <c r="AC415" s="11"/>
    </row>
    <row r="416" ht="15.75" customHeight="1">
      <c r="Z416" s="11"/>
      <c r="AA416" s="11"/>
      <c r="AB416" s="11"/>
      <c r="AC416" s="11"/>
    </row>
    <row r="417" ht="15.75" customHeight="1">
      <c r="Z417" s="11"/>
      <c r="AA417" s="11"/>
      <c r="AB417" s="11"/>
      <c r="AC417" s="11"/>
    </row>
    <row r="418" ht="15.75" customHeight="1">
      <c r="Z418" s="11"/>
      <c r="AA418" s="11"/>
      <c r="AB418" s="11"/>
      <c r="AC418" s="11"/>
    </row>
    <row r="419" ht="15.75" customHeight="1">
      <c r="Z419" s="11"/>
      <c r="AA419" s="11"/>
      <c r="AB419" s="11"/>
      <c r="AC419" s="11"/>
    </row>
    <row r="420" ht="15.75" customHeight="1">
      <c r="Z420" s="11"/>
      <c r="AA420" s="11"/>
      <c r="AB420" s="11"/>
      <c r="AC420" s="11"/>
    </row>
    <row r="421" ht="15.75" customHeight="1">
      <c r="Z421" s="11"/>
      <c r="AA421" s="11"/>
      <c r="AB421" s="11"/>
      <c r="AC421" s="11"/>
    </row>
    <row r="422" ht="15.75" customHeight="1">
      <c r="Z422" s="11"/>
      <c r="AA422" s="11"/>
      <c r="AB422" s="11"/>
      <c r="AC422" s="11"/>
    </row>
    <row r="423" ht="15.75" customHeight="1">
      <c r="Z423" s="11"/>
      <c r="AA423" s="11"/>
      <c r="AB423" s="11"/>
      <c r="AC423" s="11"/>
    </row>
    <row r="424" ht="15.75" customHeight="1">
      <c r="Z424" s="11"/>
      <c r="AA424" s="11"/>
      <c r="AB424" s="11"/>
      <c r="AC424" s="11"/>
    </row>
    <row r="425" ht="15.75" customHeight="1">
      <c r="Z425" s="11"/>
      <c r="AA425" s="11"/>
      <c r="AB425" s="11"/>
      <c r="AC425" s="11"/>
    </row>
    <row r="426" ht="15.75" customHeight="1">
      <c r="Z426" s="11"/>
      <c r="AA426" s="11"/>
      <c r="AB426" s="11"/>
      <c r="AC426" s="11"/>
    </row>
    <row r="427" ht="15.75" customHeight="1">
      <c r="Z427" s="11"/>
      <c r="AA427" s="11"/>
      <c r="AB427" s="11"/>
      <c r="AC427" s="11"/>
    </row>
    <row r="428" ht="15.75" customHeight="1">
      <c r="Z428" s="11"/>
      <c r="AA428" s="11"/>
      <c r="AB428" s="11"/>
      <c r="AC428" s="11"/>
    </row>
    <row r="429" ht="15.75" customHeight="1">
      <c r="Z429" s="11"/>
      <c r="AA429" s="11"/>
      <c r="AB429" s="11"/>
      <c r="AC429" s="11"/>
    </row>
    <row r="430" ht="15.75" customHeight="1">
      <c r="Z430" s="11"/>
      <c r="AA430" s="11"/>
      <c r="AB430" s="11"/>
      <c r="AC430" s="11"/>
    </row>
    <row r="431" ht="15.75" customHeight="1">
      <c r="Z431" s="11"/>
      <c r="AA431" s="11"/>
      <c r="AB431" s="11"/>
      <c r="AC431" s="11"/>
    </row>
    <row r="432" ht="15.75" customHeight="1">
      <c r="Z432" s="11"/>
      <c r="AA432" s="11"/>
      <c r="AB432" s="11"/>
      <c r="AC432" s="11"/>
    </row>
    <row r="433" ht="15.75" customHeight="1">
      <c r="Z433" s="11"/>
      <c r="AA433" s="11"/>
      <c r="AB433" s="11"/>
      <c r="AC433" s="11"/>
    </row>
    <row r="434" ht="15.75" customHeight="1">
      <c r="Z434" s="11"/>
      <c r="AA434" s="11"/>
      <c r="AB434" s="11"/>
      <c r="AC434" s="11"/>
    </row>
    <row r="435" ht="15.75" customHeight="1">
      <c r="Z435" s="11"/>
      <c r="AA435" s="11"/>
      <c r="AB435" s="11"/>
      <c r="AC435" s="11"/>
    </row>
    <row r="436" ht="15.75" customHeight="1">
      <c r="Z436" s="11"/>
      <c r="AA436" s="11"/>
      <c r="AB436" s="11"/>
      <c r="AC436" s="11"/>
    </row>
    <row r="437" ht="15.75" customHeight="1">
      <c r="Z437" s="11"/>
      <c r="AA437" s="11"/>
      <c r="AB437" s="11"/>
      <c r="AC437" s="11"/>
    </row>
    <row r="438" ht="15.75" customHeight="1">
      <c r="Z438" s="11"/>
      <c r="AA438" s="11"/>
      <c r="AB438" s="11"/>
      <c r="AC438" s="11"/>
    </row>
    <row r="439" ht="15.75" customHeight="1">
      <c r="Z439" s="11"/>
      <c r="AA439" s="11"/>
      <c r="AB439" s="11"/>
      <c r="AC439" s="11"/>
    </row>
    <row r="440" ht="15.75" customHeight="1">
      <c r="Z440" s="11"/>
      <c r="AA440" s="11"/>
      <c r="AB440" s="11"/>
      <c r="AC440" s="11"/>
    </row>
    <row r="441" ht="15.75" customHeight="1">
      <c r="Z441" s="11"/>
      <c r="AA441" s="11"/>
      <c r="AB441" s="11"/>
      <c r="AC441" s="11"/>
    </row>
    <row r="442" ht="15.75" customHeight="1">
      <c r="Z442" s="11"/>
      <c r="AA442" s="11"/>
      <c r="AB442" s="11"/>
      <c r="AC442" s="11"/>
    </row>
    <row r="443" ht="15.75" customHeight="1">
      <c r="Z443" s="11"/>
      <c r="AA443" s="11"/>
      <c r="AB443" s="11"/>
      <c r="AC443" s="11"/>
    </row>
    <row r="444" ht="15.75" customHeight="1">
      <c r="Z444" s="11"/>
      <c r="AA444" s="11"/>
      <c r="AB444" s="11"/>
      <c r="AC444" s="11"/>
    </row>
    <row r="445" ht="15.75" customHeight="1">
      <c r="Z445" s="11"/>
      <c r="AA445" s="11"/>
      <c r="AB445" s="11"/>
      <c r="AC445" s="11"/>
    </row>
    <row r="446" ht="15.75" customHeight="1">
      <c r="Z446" s="11"/>
      <c r="AA446" s="11"/>
      <c r="AB446" s="11"/>
      <c r="AC446" s="11"/>
    </row>
    <row r="447" ht="15.75" customHeight="1">
      <c r="Z447" s="11"/>
      <c r="AA447" s="11"/>
      <c r="AB447" s="11"/>
      <c r="AC447" s="11"/>
    </row>
    <row r="448" ht="15.75" customHeight="1">
      <c r="Z448" s="11"/>
      <c r="AA448" s="11"/>
      <c r="AB448" s="11"/>
      <c r="AC448" s="11"/>
    </row>
    <row r="449" ht="15.75" customHeight="1">
      <c r="Z449" s="11"/>
      <c r="AA449" s="11"/>
      <c r="AB449" s="11"/>
      <c r="AC449" s="11"/>
    </row>
    <row r="450" ht="15.75" customHeight="1">
      <c r="Z450" s="11"/>
      <c r="AA450" s="11"/>
      <c r="AB450" s="11"/>
      <c r="AC450" s="11"/>
    </row>
    <row r="451" ht="15.75" customHeight="1">
      <c r="Z451" s="11"/>
      <c r="AA451" s="11"/>
      <c r="AB451" s="11"/>
      <c r="AC451" s="11"/>
    </row>
    <row r="452" ht="15.75" customHeight="1">
      <c r="Z452" s="11"/>
      <c r="AA452" s="11"/>
      <c r="AB452" s="11"/>
      <c r="AC452" s="11"/>
    </row>
    <row r="453" ht="15.75" customHeight="1">
      <c r="Z453" s="11"/>
      <c r="AA453" s="11"/>
      <c r="AB453" s="11"/>
      <c r="AC453" s="11"/>
    </row>
    <row r="454" ht="15.75" customHeight="1">
      <c r="Z454" s="11"/>
      <c r="AA454" s="11"/>
      <c r="AB454" s="11"/>
      <c r="AC454" s="11"/>
    </row>
    <row r="455" ht="15.75" customHeight="1">
      <c r="Z455" s="11"/>
      <c r="AA455" s="11"/>
      <c r="AB455" s="11"/>
      <c r="AC455" s="11"/>
    </row>
    <row r="456" ht="15.75" customHeight="1">
      <c r="Z456" s="11"/>
      <c r="AA456" s="11"/>
      <c r="AB456" s="11"/>
      <c r="AC456" s="11"/>
    </row>
    <row r="457" ht="15.75" customHeight="1">
      <c r="Z457" s="11"/>
      <c r="AA457" s="11"/>
      <c r="AB457" s="11"/>
      <c r="AC457" s="11"/>
    </row>
    <row r="458" ht="15.75" customHeight="1">
      <c r="Z458" s="11"/>
      <c r="AA458" s="11"/>
      <c r="AB458" s="11"/>
      <c r="AC458" s="11"/>
    </row>
    <row r="459" ht="15.75" customHeight="1">
      <c r="Z459" s="11"/>
      <c r="AA459" s="11"/>
      <c r="AB459" s="11"/>
      <c r="AC459" s="11"/>
    </row>
    <row r="460" ht="15.75" customHeight="1">
      <c r="Z460" s="11"/>
      <c r="AA460" s="11"/>
      <c r="AB460" s="11"/>
      <c r="AC460" s="11"/>
    </row>
    <row r="461" ht="15.75" customHeight="1">
      <c r="Z461" s="11"/>
      <c r="AA461" s="11"/>
      <c r="AB461" s="11"/>
      <c r="AC461" s="11"/>
    </row>
    <row r="462" ht="15.75" customHeight="1">
      <c r="Z462" s="11"/>
      <c r="AA462" s="11"/>
      <c r="AB462" s="11"/>
      <c r="AC462" s="11"/>
    </row>
    <row r="463" ht="15.75" customHeight="1">
      <c r="Z463" s="11"/>
      <c r="AA463" s="11"/>
      <c r="AB463" s="11"/>
      <c r="AC463" s="11"/>
    </row>
    <row r="464" ht="15.75" customHeight="1">
      <c r="Z464" s="11"/>
      <c r="AA464" s="11"/>
      <c r="AB464" s="11"/>
      <c r="AC464" s="11"/>
    </row>
    <row r="465" ht="15.75" customHeight="1">
      <c r="Z465" s="11"/>
      <c r="AA465" s="11"/>
      <c r="AB465" s="11"/>
      <c r="AC465" s="11"/>
    </row>
    <row r="466" ht="15.75" customHeight="1">
      <c r="Z466" s="11"/>
      <c r="AA466" s="11"/>
      <c r="AB466" s="11"/>
      <c r="AC466" s="11"/>
    </row>
    <row r="467" ht="15.75" customHeight="1">
      <c r="Z467" s="11"/>
      <c r="AA467" s="11"/>
      <c r="AB467" s="11"/>
      <c r="AC467" s="11"/>
    </row>
    <row r="468" ht="15.75" customHeight="1">
      <c r="Z468" s="11"/>
      <c r="AA468" s="11"/>
      <c r="AB468" s="11"/>
      <c r="AC468" s="11"/>
    </row>
    <row r="469" ht="15.75" customHeight="1">
      <c r="Z469" s="11"/>
      <c r="AA469" s="11"/>
      <c r="AB469" s="11"/>
      <c r="AC469" s="11"/>
    </row>
    <row r="470" ht="15.75" customHeight="1">
      <c r="Z470" s="11"/>
      <c r="AA470" s="11"/>
      <c r="AB470" s="11"/>
      <c r="AC470" s="11"/>
    </row>
    <row r="471" ht="15.75" customHeight="1">
      <c r="Z471" s="11"/>
      <c r="AA471" s="11"/>
      <c r="AB471" s="11"/>
      <c r="AC471" s="11"/>
    </row>
    <row r="472" ht="15.75" customHeight="1">
      <c r="Z472" s="11"/>
      <c r="AA472" s="11"/>
      <c r="AB472" s="11"/>
      <c r="AC472" s="11"/>
    </row>
    <row r="473" ht="15.75" customHeight="1">
      <c r="Z473" s="11"/>
      <c r="AA473" s="11"/>
      <c r="AB473" s="11"/>
      <c r="AC473" s="11"/>
    </row>
    <row r="474" ht="15.75" customHeight="1">
      <c r="Z474" s="11"/>
      <c r="AA474" s="11"/>
      <c r="AB474" s="11"/>
      <c r="AC474" s="11"/>
    </row>
    <row r="475" ht="15.75" customHeight="1">
      <c r="Z475" s="11"/>
      <c r="AA475" s="11"/>
      <c r="AB475" s="11"/>
      <c r="AC475" s="11"/>
    </row>
    <row r="476" ht="15.75" customHeight="1">
      <c r="Z476" s="11"/>
      <c r="AA476" s="11"/>
      <c r="AB476" s="11"/>
      <c r="AC476" s="11"/>
    </row>
    <row r="477" ht="15.75" customHeight="1">
      <c r="Z477" s="11"/>
      <c r="AA477" s="11"/>
      <c r="AB477" s="11"/>
      <c r="AC477" s="11"/>
    </row>
    <row r="478" ht="15.75" customHeight="1">
      <c r="Z478" s="11"/>
      <c r="AA478" s="11"/>
      <c r="AB478" s="11"/>
      <c r="AC478" s="11"/>
    </row>
    <row r="479" ht="15.75" customHeight="1">
      <c r="Z479" s="11"/>
      <c r="AA479" s="11"/>
      <c r="AB479" s="11"/>
      <c r="AC479" s="11"/>
    </row>
    <row r="480" ht="15.75" customHeight="1">
      <c r="Z480" s="11"/>
      <c r="AA480" s="11"/>
      <c r="AB480" s="11"/>
      <c r="AC480" s="11"/>
    </row>
    <row r="481" ht="15.75" customHeight="1">
      <c r="Z481" s="11"/>
      <c r="AA481" s="11"/>
      <c r="AB481" s="11"/>
      <c r="AC481" s="11"/>
    </row>
    <row r="482" ht="15.75" customHeight="1">
      <c r="Z482" s="11"/>
      <c r="AA482" s="11"/>
      <c r="AB482" s="11"/>
      <c r="AC482" s="11"/>
    </row>
    <row r="483" ht="15.75" customHeight="1">
      <c r="Z483" s="11"/>
      <c r="AA483" s="11"/>
      <c r="AB483" s="11"/>
      <c r="AC483" s="11"/>
    </row>
    <row r="484" ht="15.75" customHeight="1">
      <c r="Z484" s="11"/>
      <c r="AA484" s="11"/>
      <c r="AB484" s="11"/>
      <c r="AC484" s="11"/>
    </row>
    <row r="485" ht="15.75" customHeight="1">
      <c r="Z485" s="11"/>
      <c r="AA485" s="11"/>
      <c r="AB485" s="11"/>
      <c r="AC485" s="11"/>
    </row>
    <row r="486" ht="15.75" customHeight="1">
      <c r="Z486" s="11"/>
      <c r="AA486" s="11"/>
      <c r="AB486" s="11"/>
      <c r="AC486" s="11"/>
    </row>
    <row r="487" ht="15.75" customHeight="1">
      <c r="Z487" s="11"/>
      <c r="AA487" s="11"/>
      <c r="AB487" s="11"/>
      <c r="AC487" s="11"/>
    </row>
    <row r="488" ht="15.75" customHeight="1">
      <c r="Z488" s="11"/>
      <c r="AA488" s="11"/>
      <c r="AB488" s="11"/>
      <c r="AC488" s="11"/>
    </row>
    <row r="489" ht="15.75" customHeight="1">
      <c r="Z489" s="11"/>
      <c r="AA489" s="11"/>
      <c r="AB489" s="11"/>
      <c r="AC489" s="11"/>
    </row>
    <row r="490" ht="15.75" customHeight="1">
      <c r="Z490" s="11"/>
      <c r="AA490" s="11"/>
      <c r="AB490" s="11"/>
      <c r="AC490" s="11"/>
    </row>
    <row r="491" ht="15.75" customHeight="1">
      <c r="Z491" s="11"/>
      <c r="AA491" s="11"/>
      <c r="AB491" s="11"/>
      <c r="AC491" s="11"/>
    </row>
    <row r="492" ht="15.75" customHeight="1">
      <c r="Z492" s="11"/>
      <c r="AA492" s="11"/>
      <c r="AB492" s="11"/>
      <c r="AC492" s="11"/>
    </row>
    <row r="493" ht="15.75" customHeight="1">
      <c r="Z493" s="11"/>
      <c r="AA493" s="11"/>
      <c r="AB493" s="11"/>
      <c r="AC493" s="11"/>
    </row>
    <row r="494" ht="15.75" customHeight="1">
      <c r="Z494" s="11"/>
      <c r="AA494" s="11"/>
      <c r="AB494" s="11"/>
      <c r="AC494" s="11"/>
    </row>
    <row r="495" ht="15.75" customHeight="1">
      <c r="Z495" s="11"/>
      <c r="AA495" s="11"/>
      <c r="AB495" s="11"/>
      <c r="AC495" s="11"/>
    </row>
    <row r="496" ht="15.75" customHeight="1">
      <c r="Z496" s="11"/>
      <c r="AA496" s="11"/>
      <c r="AB496" s="11"/>
      <c r="AC496" s="11"/>
    </row>
    <row r="497" ht="15.75" customHeight="1">
      <c r="Z497" s="11"/>
      <c r="AA497" s="11"/>
      <c r="AB497" s="11"/>
      <c r="AC497" s="11"/>
    </row>
    <row r="498" ht="15.75" customHeight="1">
      <c r="Z498" s="11"/>
      <c r="AA498" s="11"/>
      <c r="AB498" s="11"/>
      <c r="AC498" s="11"/>
    </row>
    <row r="499" ht="15.75" customHeight="1">
      <c r="Z499" s="11"/>
      <c r="AA499" s="11"/>
      <c r="AB499" s="11"/>
      <c r="AC499" s="11"/>
    </row>
    <row r="500" ht="15.75" customHeight="1">
      <c r="Z500" s="11"/>
      <c r="AA500" s="11"/>
      <c r="AB500" s="11"/>
      <c r="AC500" s="11"/>
    </row>
    <row r="501" ht="15.75" customHeight="1">
      <c r="Z501" s="11"/>
      <c r="AA501" s="11"/>
      <c r="AB501" s="11"/>
      <c r="AC501" s="11"/>
    </row>
    <row r="502" ht="15.75" customHeight="1">
      <c r="Z502" s="11"/>
      <c r="AA502" s="11"/>
      <c r="AB502" s="11"/>
      <c r="AC502" s="11"/>
    </row>
    <row r="503" ht="15.75" customHeight="1">
      <c r="Z503" s="11"/>
      <c r="AA503" s="11"/>
      <c r="AB503" s="11"/>
      <c r="AC503" s="11"/>
    </row>
    <row r="504" ht="15.75" customHeight="1">
      <c r="Z504" s="11"/>
      <c r="AA504" s="11"/>
      <c r="AB504" s="11"/>
      <c r="AC504" s="11"/>
    </row>
    <row r="505" ht="15.75" customHeight="1">
      <c r="Z505" s="11"/>
      <c r="AA505" s="11"/>
      <c r="AB505" s="11"/>
      <c r="AC505" s="11"/>
    </row>
    <row r="506" ht="15.75" customHeight="1">
      <c r="Z506" s="11"/>
      <c r="AA506" s="11"/>
      <c r="AB506" s="11"/>
      <c r="AC506" s="11"/>
    </row>
    <row r="507" ht="15.75" customHeight="1">
      <c r="Z507" s="11"/>
      <c r="AA507" s="11"/>
      <c r="AB507" s="11"/>
      <c r="AC507" s="11"/>
    </row>
    <row r="508" ht="15.75" customHeight="1">
      <c r="Z508" s="11"/>
      <c r="AA508" s="11"/>
      <c r="AB508" s="11"/>
      <c r="AC508" s="11"/>
    </row>
    <row r="509" ht="15.75" customHeight="1">
      <c r="Z509" s="11"/>
      <c r="AA509" s="11"/>
      <c r="AB509" s="11"/>
      <c r="AC509" s="11"/>
    </row>
    <row r="510" ht="15.75" customHeight="1">
      <c r="Z510" s="11"/>
      <c r="AA510" s="11"/>
      <c r="AB510" s="11"/>
      <c r="AC510" s="11"/>
    </row>
    <row r="511" ht="15.75" customHeight="1">
      <c r="Z511" s="11"/>
      <c r="AA511" s="11"/>
      <c r="AB511" s="11"/>
      <c r="AC511" s="11"/>
    </row>
    <row r="512" ht="15.75" customHeight="1">
      <c r="Z512" s="11"/>
      <c r="AA512" s="11"/>
      <c r="AB512" s="11"/>
      <c r="AC512" s="11"/>
    </row>
    <row r="513" ht="15.75" customHeight="1">
      <c r="Z513" s="11"/>
      <c r="AA513" s="11"/>
      <c r="AB513" s="11"/>
      <c r="AC513" s="11"/>
    </row>
    <row r="514" ht="15.75" customHeight="1">
      <c r="Z514" s="11"/>
      <c r="AA514" s="11"/>
      <c r="AB514" s="11"/>
      <c r="AC514" s="11"/>
    </row>
    <row r="515" ht="15.75" customHeight="1">
      <c r="Z515" s="11"/>
      <c r="AA515" s="11"/>
      <c r="AB515" s="11"/>
      <c r="AC515" s="11"/>
    </row>
    <row r="516" ht="15.75" customHeight="1">
      <c r="Z516" s="11"/>
      <c r="AA516" s="11"/>
      <c r="AB516" s="11"/>
      <c r="AC516" s="11"/>
    </row>
    <row r="517" ht="15.75" customHeight="1">
      <c r="Z517" s="11"/>
      <c r="AA517" s="11"/>
      <c r="AB517" s="11"/>
      <c r="AC517" s="11"/>
    </row>
    <row r="518" ht="15.75" customHeight="1">
      <c r="Z518" s="11"/>
      <c r="AA518" s="11"/>
      <c r="AB518" s="11"/>
      <c r="AC518" s="11"/>
    </row>
    <row r="519" ht="15.75" customHeight="1">
      <c r="Z519" s="11"/>
      <c r="AA519" s="11"/>
      <c r="AB519" s="11"/>
      <c r="AC519" s="11"/>
    </row>
    <row r="520" ht="15.75" customHeight="1">
      <c r="Z520" s="11"/>
      <c r="AA520" s="11"/>
      <c r="AB520" s="11"/>
      <c r="AC520" s="11"/>
    </row>
    <row r="521" ht="15.75" customHeight="1">
      <c r="Z521" s="11"/>
      <c r="AA521" s="11"/>
      <c r="AB521" s="11"/>
      <c r="AC521" s="11"/>
    </row>
    <row r="522" ht="15.75" customHeight="1">
      <c r="Z522" s="11"/>
      <c r="AA522" s="11"/>
      <c r="AB522" s="11"/>
      <c r="AC522" s="11"/>
    </row>
    <row r="523" ht="15.75" customHeight="1">
      <c r="Z523" s="11"/>
      <c r="AA523" s="11"/>
      <c r="AB523" s="11"/>
      <c r="AC523" s="11"/>
    </row>
    <row r="524" ht="15.75" customHeight="1">
      <c r="Z524" s="11"/>
      <c r="AA524" s="11"/>
      <c r="AB524" s="11"/>
      <c r="AC524" s="11"/>
    </row>
    <row r="525" ht="15.75" customHeight="1">
      <c r="Z525" s="11"/>
      <c r="AA525" s="11"/>
      <c r="AB525" s="11"/>
      <c r="AC525" s="11"/>
    </row>
    <row r="526" ht="15.75" customHeight="1">
      <c r="Z526" s="11"/>
      <c r="AA526" s="11"/>
      <c r="AB526" s="11"/>
      <c r="AC526" s="11"/>
    </row>
    <row r="527" ht="15.75" customHeight="1">
      <c r="Z527" s="11"/>
      <c r="AA527" s="11"/>
      <c r="AB527" s="11"/>
      <c r="AC527" s="11"/>
    </row>
    <row r="528" ht="15.75" customHeight="1">
      <c r="Z528" s="11"/>
      <c r="AA528" s="11"/>
      <c r="AB528" s="11"/>
      <c r="AC528" s="11"/>
    </row>
    <row r="529" ht="15.75" customHeight="1">
      <c r="Z529" s="11"/>
      <c r="AA529" s="11"/>
      <c r="AB529" s="11"/>
      <c r="AC529" s="11"/>
    </row>
    <row r="530" ht="15.75" customHeight="1">
      <c r="Z530" s="11"/>
      <c r="AA530" s="11"/>
      <c r="AB530" s="11"/>
      <c r="AC530" s="11"/>
    </row>
    <row r="531" ht="15.75" customHeight="1">
      <c r="Z531" s="11"/>
      <c r="AA531" s="11"/>
      <c r="AB531" s="11"/>
      <c r="AC531" s="11"/>
    </row>
    <row r="532" ht="15.75" customHeight="1">
      <c r="Z532" s="11"/>
      <c r="AA532" s="11"/>
      <c r="AB532" s="11"/>
      <c r="AC532" s="11"/>
    </row>
    <row r="533" ht="15.75" customHeight="1">
      <c r="Z533" s="11"/>
      <c r="AA533" s="11"/>
      <c r="AB533" s="11"/>
      <c r="AC533" s="11"/>
    </row>
    <row r="534" ht="15.75" customHeight="1">
      <c r="Z534" s="11"/>
      <c r="AA534" s="11"/>
      <c r="AB534" s="11"/>
      <c r="AC534" s="11"/>
    </row>
    <row r="535" ht="15.75" customHeight="1">
      <c r="Z535" s="11"/>
      <c r="AA535" s="11"/>
      <c r="AB535" s="11"/>
      <c r="AC535" s="11"/>
    </row>
    <row r="536" ht="15.75" customHeight="1">
      <c r="Z536" s="11"/>
      <c r="AA536" s="11"/>
      <c r="AB536" s="11"/>
      <c r="AC536" s="11"/>
    </row>
    <row r="537" ht="15.75" customHeight="1">
      <c r="Z537" s="11"/>
      <c r="AA537" s="11"/>
      <c r="AB537" s="11"/>
      <c r="AC537" s="11"/>
    </row>
    <row r="538" ht="15.75" customHeight="1">
      <c r="Z538" s="11"/>
      <c r="AA538" s="11"/>
      <c r="AB538" s="11"/>
      <c r="AC538" s="11"/>
    </row>
    <row r="539" ht="15.75" customHeight="1">
      <c r="Z539" s="11"/>
      <c r="AA539" s="11"/>
      <c r="AB539" s="11"/>
      <c r="AC539" s="11"/>
    </row>
    <row r="540" ht="15.75" customHeight="1">
      <c r="Z540" s="11"/>
      <c r="AA540" s="11"/>
      <c r="AB540" s="11"/>
      <c r="AC540" s="11"/>
    </row>
    <row r="541" ht="15.75" customHeight="1">
      <c r="Z541" s="11"/>
      <c r="AA541" s="11"/>
      <c r="AB541" s="11"/>
      <c r="AC541" s="11"/>
    </row>
    <row r="542" ht="15.75" customHeight="1">
      <c r="Z542" s="11"/>
      <c r="AA542" s="11"/>
      <c r="AB542" s="11"/>
      <c r="AC542" s="11"/>
    </row>
    <row r="543" ht="15.75" customHeight="1">
      <c r="Z543" s="11"/>
      <c r="AA543" s="11"/>
      <c r="AB543" s="11"/>
      <c r="AC543" s="11"/>
    </row>
    <row r="544" ht="15.75" customHeight="1">
      <c r="Z544" s="11"/>
      <c r="AA544" s="11"/>
      <c r="AB544" s="11"/>
      <c r="AC544" s="11"/>
    </row>
    <row r="545" ht="15.75" customHeight="1">
      <c r="Z545" s="11"/>
      <c r="AA545" s="11"/>
      <c r="AB545" s="11"/>
      <c r="AC545" s="11"/>
    </row>
    <row r="546" ht="15.75" customHeight="1">
      <c r="Z546" s="11"/>
      <c r="AA546" s="11"/>
      <c r="AB546" s="11"/>
      <c r="AC546" s="11"/>
    </row>
    <row r="547" ht="15.75" customHeight="1">
      <c r="Z547" s="11"/>
      <c r="AA547" s="11"/>
      <c r="AB547" s="11"/>
      <c r="AC547" s="11"/>
    </row>
    <row r="548" ht="15.75" customHeight="1">
      <c r="Z548" s="11"/>
      <c r="AA548" s="11"/>
      <c r="AB548" s="11"/>
      <c r="AC548" s="11"/>
    </row>
    <row r="549" ht="15.75" customHeight="1">
      <c r="Z549" s="11"/>
      <c r="AA549" s="11"/>
      <c r="AB549" s="11"/>
      <c r="AC549" s="11"/>
    </row>
    <row r="550" ht="15.75" customHeight="1">
      <c r="Z550" s="11"/>
      <c r="AA550" s="11"/>
      <c r="AB550" s="11"/>
      <c r="AC550" s="11"/>
    </row>
    <row r="551" ht="15.75" customHeight="1">
      <c r="Z551" s="11"/>
      <c r="AA551" s="11"/>
      <c r="AB551" s="11"/>
      <c r="AC551" s="11"/>
    </row>
    <row r="552" ht="15.75" customHeight="1">
      <c r="Z552" s="11"/>
      <c r="AA552" s="11"/>
      <c r="AB552" s="11"/>
      <c r="AC552" s="11"/>
    </row>
    <row r="553" ht="15.75" customHeight="1">
      <c r="Z553" s="11"/>
      <c r="AA553" s="11"/>
      <c r="AB553" s="11"/>
      <c r="AC553" s="11"/>
    </row>
    <row r="554" ht="15.75" customHeight="1">
      <c r="Z554" s="11"/>
      <c r="AA554" s="11"/>
      <c r="AB554" s="11"/>
      <c r="AC554" s="11"/>
    </row>
    <row r="555" ht="15.75" customHeight="1">
      <c r="Z555" s="11"/>
      <c r="AA555" s="11"/>
      <c r="AB555" s="11"/>
      <c r="AC555" s="11"/>
    </row>
    <row r="556" ht="15.75" customHeight="1">
      <c r="Z556" s="11"/>
      <c r="AA556" s="11"/>
      <c r="AB556" s="11"/>
      <c r="AC556" s="11"/>
    </row>
    <row r="557" ht="15.75" customHeight="1">
      <c r="Z557" s="11"/>
      <c r="AA557" s="11"/>
      <c r="AB557" s="11"/>
      <c r="AC557" s="11"/>
    </row>
    <row r="558" ht="15.75" customHeight="1">
      <c r="Z558" s="11"/>
      <c r="AA558" s="11"/>
      <c r="AB558" s="11"/>
      <c r="AC558" s="11"/>
    </row>
    <row r="559" ht="15.75" customHeight="1">
      <c r="Z559" s="11"/>
      <c r="AA559" s="11"/>
      <c r="AB559" s="11"/>
      <c r="AC559" s="11"/>
    </row>
    <row r="560" ht="15.75" customHeight="1">
      <c r="Z560" s="11"/>
      <c r="AA560" s="11"/>
      <c r="AB560" s="11"/>
      <c r="AC560" s="11"/>
    </row>
    <row r="561" ht="15.75" customHeight="1">
      <c r="Z561" s="11"/>
      <c r="AA561" s="11"/>
      <c r="AB561" s="11"/>
      <c r="AC561" s="11"/>
    </row>
    <row r="562" ht="15.75" customHeight="1">
      <c r="Z562" s="11"/>
      <c r="AA562" s="11"/>
      <c r="AB562" s="11"/>
      <c r="AC562" s="11"/>
    </row>
    <row r="563" ht="15.75" customHeight="1">
      <c r="Z563" s="11"/>
      <c r="AA563" s="11"/>
      <c r="AB563" s="11"/>
      <c r="AC563" s="11"/>
    </row>
    <row r="564" ht="15.75" customHeight="1">
      <c r="Z564" s="11"/>
      <c r="AA564" s="11"/>
      <c r="AB564" s="11"/>
      <c r="AC564" s="11"/>
    </row>
    <row r="565" ht="15.75" customHeight="1">
      <c r="Z565" s="11"/>
      <c r="AA565" s="11"/>
      <c r="AB565" s="11"/>
      <c r="AC565" s="11"/>
    </row>
    <row r="566" ht="15.75" customHeight="1">
      <c r="Z566" s="11"/>
      <c r="AA566" s="11"/>
      <c r="AB566" s="11"/>
      <c r="AC566" s="11"/>
    </row>
    <row r="567" ht="15.75" customHeight="1">
      <c r="Z567" s="11"/>
      <c r="AA567" s="11"/>
      <c r="AB567" s="11"/>
      <c r="AC567" s="11"/>
    </row>
    <row r="568" ht="15.75" customHeight="1">
      <c r="Z568" s="11"/>
      <c r="AA568" s="11"/>
      <c r="AB568" s="11"/>
      <c r="AC568" s="11"/>
    </row>
    <row r="569" ht="15.75" customHeight="1">
      <c r="Z569" s="11"/>
      <c r="AA569" s="11"/>
      <c r="AB569" s="11"/>
      <c r="AC569" s="11"/>
    </row>
    <row r="570" ht="15.75" customHeight="1">
      <c r="Z570" s="11"/>
      <c r="AA570" s="11"/>
      <c r="AB570" s="11"/>
      <c r="AC570" s="11"/>
    </row>
    <row r="571" ht="15.75" customHeight="1">
      <c r="Z571" s="11"/>
      <c r="AA571" s="11"/>
      <c r="AB571" s="11"/>
      <c r="AC571" s="11"/>
    </row>
    <row r="572" ht="15.75" customHeight="1">
      <c r="Z572" s="11"/>
      <c r="AA572" s="11"/>
      <c r="AB572" s="11"/>
      <c r="AC572" s="11"/>
    </row>
    <row r="573" ht="15.75" customHeight="1">
      <c r="Z573" s="11"/>
      <c r="AA573" s="11"/>
      <c r="AB573" s="11"/>
      <c r="AC573" s="11"/>
    </row>
    <row r="574" ht="15.75" customHeight="1">
      <c r="Z574" s="11"/>
      <c r="AA574" s="11"/>
      <c r="AB574" s="11"/>
      <c r="AC574" s="11"/>
    </row>
    <row r="575" ht="15.75" customHeight="1">
      <c r="Z575" s="11"/>
      <c r="AA575" s="11"/>
      <c r="AB575" s="11"/>
      <c r="AC575" s="11"/>
    </row>
    <row r="576" ht="15.75" customHeight="1">
      <c r="Z576" s="11"/>
      <c r="AA576" s="11"/>
      <c r="AB576" s="11"/>
      <c r="AC576" s="11"/>
    </row>
    <row r="577" ht="15.75" customHeight="1">
      <c r="Z577" s="11"/>
      <c r="AA577" s="11"/>
      <c r="AB577" s="11"/>
      <c r="AC577" s="11"/>
    </row>
    <row r="578" ht="15.75" customHeight="1">
      <c r="Z578" s="11"/>
      <c r="AA578" s="11"/>
      <c r="AB578" s="11"/>
      <c r="AC578" s="11"/>
    </row>
    <row r="579" ht="15.75" customHeight="1">
      <c r="Z579" s="11"/>
      <c r="AA579" s="11"/>
      <c r="AB579" s="11"/>
      <c r="AC579" s="11"/>
    </row>
    <row r="580" ht="15.75" customHeight="1">
      <c r="Z580" s="11"/>
      <c r="AA580" s="11"/>
      <c r="AB580" s="11"/>
      <c r="AC580" s="11"/>
    </row>
    <row r="581" ht="15.75" customHeight="1">
      <c r="Z581" s="11"/>
      <c r="AA581" s="11"/>
      <c r="AB581" s="11"/>
      <c r="AC581" s="11"/>
    </row>
    <row r="582" ht="15.75" customHeight="1">
      <c r="Z582" s="11"/>
      <c r="AA582" s="11"/>
      <c r="AB582" s="11"/>
      <c r="AC582" s="11"/>
    </row>
    <row r="583" ht="15.75" customHeight="1">
      <c r="Z583" s="11"/>
      <c r="AA583" s="11"/>
      <c r="AB583" s="11"/>
      <c r="AC583" s="11"/>
    </row>
    <row r="584" ht="15.75" customHeight="1">
      <c r="Z584" s="11"/>
      <c r="AA584" s="11"/>
      <c r="AB584" s="11"/>
      <c r="AC584" s="11"/>
    </row>
    <row r="585" ht="15.75" customHeight="1">
      <c r="Z585" s="11"/>
      <c r="AA585" s="11"/>
      <c r="AB585" s="11"/>
      <c r="AC585" s="11"/>
    </row>
    <row r="586" ht="15.75" customHeight="1">
      <c r="Z586" s="11"/>
      <c r="AA586" s="11"/>
      <c r="AB586" s="11"/>
      <c r="AC586" s="11"/>
    </row>
    <row r="587" ht="15.75" customHeight="1">
      <c r="Z587" s="11"/>
      <c r="AA587" s="11"/>
      <c r="AB587" s="11"/>
      <c r="AC587" s="11"/>
    </row>
    <row r="588" ht="15.75" customHeight="1">
      <c r="Z588" s="11"/>
      <c r="AA588" s="11"/>
      <c r="AB588" s="11"/>
      <c r="AC588" s="11"/>
    </row>
    <row r="589" ht="15.75" customHeight="1">
      <c r="Z589" s="11"/>
      <c r="AA589" s="11"/>
      <c r="AB589" s="11"/>
      <c r="AC589" s="11"/>
    </row>
    <row r="590" ht="15.75" customHeight="1">
      <c r="Z590" s="11"/>
      <c r="AA590" s="11"/>
      <c r="AB590" s="11"/>
      <c r="AC590" s="11"/>
    </row>
    <row r="591" ht="15.75" customHeight="1">
      <c r="Z591" s="11"/>
      <c r="AA591" s="11"/>
      <c r="AB591" s="11"/>
      <c r="AC591" s="11"/>
    </row>
    <row r="592" ht="15.75" customHeight="1">
      <c r="Z592" s="11"/>
      <c r="AA592" s="11"/>
      <c r="AB592" s="11"/>
      <c r="AC592" s="11"/>
    </row>
    <row r="593" ht="15.75" customHeight="1">
      <c r="Z593" s="11"/>
      <c r="AA593" s="11"/>
      <c r="AB593" s="11"/>
      <c r="AC593" s="11"/>
    </row>
    <row r="594" ht="15.75" customHeight="1">
      <c r="Z594" s="11"/>
      <c r="AA594" s="11"/>
      <c r="AB594" s="11"/>
      <c r="AC594" s="11"/>
    </row>
    <row r="595" ht="15.75" customHeight="1">
      <c r="Z595" s="11"/>
      <c r="AA595" s="11"/>
      <c r="AB595" s="11"/>
      <c r="AC595" s="11"/>
    </row>
    <row r="596" ht="15.75" customHeight="1">
      <c r="Z596" s="11"/>
      <c r="AA596" s="11"/>
      <c r="AB596" s="11"/>
      <c r="AC596" s="11"/>
    </row>
    <row r="597" ht="15.75" customHeight="1">
      <c r="Z597" s="11"/>
      <c r="AA597" s="11"/>
      <c r="AB597" s="11"/>
      <c r="AC597" s="11"/>
    </row>
    <row r="598" ht="15.75" customHeight="1">
      <c r="Z598" s="11"/>
      <c r="AA598" s="11"/>
      <c r="AB598" s="11"/>
      <c r="AC598" s="11"/>
    </row>
    <row r="599" ht="15.75" customHeight="1">
      <c r="Z599" s="11"/>
      <c r="AA599" s="11"/>
      <c r="AB599" s="11"/>
      <c r="AC599" s="11"/>
    </row>
    <row r="600" ht="15.75" customHeight="1">
      <c r="Z600" s="11"/>
      <c r="AA600" s="11"/>
      <c r="AB600" s="11"/>
      <c r="AC600" s="11"/>
    </row>
    <row r="601" ht="15.75" customHeight="1">
      <c r="Z601" s="11"/>
      <c r="AA601" s="11"/>
      <c r="AB601" s="11"/>
      <c r="AC601" s="11"/>
    </row>
    <row r="602" ht="15.75" customHeight="1">
      <c r="Z602" s="11"/>
      <c r="AA602" s="11"/>
      <c r="AB602" s="11"/>
      <c r="AC602" s="11"/>
    </row>
    <row r="603" ht="15.75" customHeight="1">
      <c r="Z603" s="11"/>
      <c r="AA603" s="11"/>
      <c r="AB603" s="11"/>
      <c r="AC603" s="11"/>
    </row>
    <row r="604" ht="15.75" customHeight="1">
      <c r="Z604" s="11"/>
      <c r="AA604" s="11"/>
      <c r="AB604" s="11"/>
      <c r="AC604" s="11"/>
    </row>
    <row r="605" ht="15.75" customHeight="1">
      <c r="Z605" s="11"/>
      <c r="AA605" s="11"/>
      <c r="AB605" s="11"/>
      <c r="AC605" s="11"/>
    </row>
    <row r="606" ht="15.75" customHeight="1">
      <c r="Z606" s="11"/>
      <c r="AA606" s="11"/>
      <c r="AB606" s="11"/>
      <c r="AC606" s="11"/>
    </row>
    <row r="607" ht="15.75" customHeight="1">
      <c r="Z607" s="11"/>
      <c r="AA607" s="11"/>
      <c r="AB607" s="11"/>
      <c r="AC607" s="11"/>
    </row>
    <row r="608" ht="15.75" customHeight="1">
      <c r="Z608" s="11"/>
      <c r="AA608" s="11"/>
      <c r="AB608" s="11"/>
      <c r="AC608" s="11"/>
    </row>
    <row r="609" ht="15.75" customHeight="1">
      <c r="Z609" s="11"/>
      <c r="AA609" s="11"/>
      <c r="AB609" s="11"/>
      <c r="AC609" s="11"/>
    </row>
    <row r="610" ht="15.75" customHeight="1">
      <c r="Z610" s="11"/>
      <c r="AA610" s="11"/>
      <c r="AB610" s="11"/>
      <c r="AC610" s="11"/>
    </row>
    <row r="611" ht="15.75" customHeight="1">
      <c r="Z611" s="11"/>
      <c r="AA611" s="11"/>
      <c r="AB611" s="11"/>
      <c r="AC611" s="11"/>
    </row>
    <row r="612" ht="15.75" customHeight="1">
      <c r="Z612" s="11"/>
      <c r="AA612" s="11"/>
      <c r="AB612" s="11"/>
      <c r="AC612" s="11"/>
    </row>
    <row r="613" ht="15.75" customHeight="1">
      <c r="Z613" s="11"/>
      <c r="AA613" s="11"/>
      <c r="AB613" s="11"/>
      <c r="AC613" s="11"/>
    </row>
    <row r="614" ht="15.75" customHeight="1">
      <c r="Z614" s="11"/>
      <c r="AA614" s="11"/>
      <c r="AB614" s="11"/>
      <c r="AC614" s="11"/>
    </row>
    <row r="615" ht="15.75" customHeight="1">
      <c r="Z615" s="11"/>
      <c r="AA615" s="11"/>
      <c r="AB615" s="11"/>
      <c r="AC615" s="11"/>
    </row>
    <row r="616" ht="15.75" customHeight="1">
      <c r="Z616" s="11"/>
      <c r="AA616" s="11"/>
      <c r="AB616" s="11"/>
      <c r="AC616" s="11"/>
    </row>
    <row r="617" ht="15.75" customHeight="1">
      <c r="Z617" s="11"/>
      <c r="AA617" s="11"/>
      <c r="AB617" s="11"/>
      <c r="AC617" s="11"/>
    </row>
    <row r="618" ht="15.75" customHeight="1">
      <c r="Z618" s="11"/>
      <c r="AA618" s="11"/>
      <c r="AB618" s="11"/>
      <c r="AC618" s="11"/>
    </row>
    <row r="619" ht="15.75" customHeight="1">
      <c r="Z619" s="11"/>
      <c r="AA619" s="11"/>
      <c r="AB619" s="11"/>
      <c r="AC619" s="11"/>
    </row>
    <row r="620" ht="15.75" customHeight="1">
      <c r="Z620" s="11"/>
      <c r="AA620" s="11"/>
      <c r="AB620" s="11"/>
      <c r="AC620" s="11"/>
    </row>
    <row r="621" ht="15.75" customHeight="1">
      <c r="Z621" s="11"/>
      <c r="AA621" s="11"/>
      <c r="AB621" s="11"/>
      <c r="AC621" s="11"/>
    </row>
    <row r="622" ht="15.75" customHeight="1">
      <c r="Z622" s="11"/>
      <c r="AA622" s="11"/>
      <c r="AB622" s="11"/>
      <c r="AC622" s="11"/>
    </row>
    <row r="623" ht="15.75" customHeight="1">
      <c r="Z623" s="11"/>
      <c r="AA623" s="11"/>
      <c r="AB623" s="11"/>
      <c r="AC623" s="11"/>
    </row>
    <row r="624" ht="15.75" customHeight="1">
      <c r="Z624" s="11"/>
      <c r="AA624" s="11"/>
      <c r="AB624" s="11"/>
      <c r="AC624" s="11"/>
    </row>
    <row r="625" ht="15.75" customHeight="1">
      <c r="Z625" s="11"/>
      <c r="AA625" s="11"/>
      <c r="AB625" s="11"/>
      <c r="AC625" s="11"/>
    </row>
    <row r="626" ht="15.75" customHeight="1">
      <c r="Z626" s="11"/>
      <c r="AA626" s="11"/>
      <c r="AB626" s="11"/>
      <c r="AC626" s="11"/>
    </row>
    <row r="627" ht="15.75" customHeight="1">
      <c r="Z627" s="11"/>
      <c r="AA627" s="11"/>
      <c r="AB627" s="11"/>
      <c r="AC627" s="11"/>
    </row>
    <row r="628" ht="15.75" customHeight="1">
      <c r="Z628" s="11"/>
      <c r="AA628" s="11"/>
      <c r="AB628" s="11"/>
      <c r="AC628" s="11"/>
    </row>
    <row r="629" ht="15.75" customHeight="1">
      <c r="Z629" s="11"/>
      <c r="AA629" s="11"/>
      <c r="AB629" s="11"/>
      <c r="AC629" s="11"/>
    </row>
    <row r="630" ht="15.75" customHeight="1">
      <c r="Z630" s="11"/>
      <c r="AA630" s="11"/>
      <c r="AB630" s="11"/>
      <c r="AC630" s="11"/>
    </row>
    <row r="631" ht="15.75" customHeight="1">
      <c r="Z631" s="11"/>
      <c r="AA631" s="11"/>
      <c r="AB631" s="11"/>
      <c r="AC631" s="11"/>
    </row>
    <row r="632" ht="15.75" customHeight="1">
      <c r="Z632" s="11"/>
      <c r="AA632" s="11"/>
      <c r="AB632" s="11"/>
      <c r="AC632" s="11"/>
    </row>
    <row r="633" ht="15.75" customHeight="1">
      <c r="Z633" s="11"/>
      <c r="AA633" s="11"/>
      <c r="AB633" s="11"/>
      <c r="AC633" s="11"/>
    </row>
    <row r="634" ht="15.75" customHeight="1">
      <c r="Z634" s="11"/>
      <c r="AA634" s="11"/>
      <c r="AB634" s="11"/>
      <c r="AC634" s="11"/>
    </row>
    <row r="635" ht="15.75" customHeight="1">
      <c r="Z635" s="11"/>
      <c r="AA635" s="11"/>
      <c r="AB635" s="11"/>
      <c r="AC635" s="11"/>
    </row>
    <row r="636" ht="15.75" customHeight="1">
      <c r="Z636" s="11"/>
      <c r="AA636" s="11"/>
      <c r="AB636" s="11"/>
      <c r="AC636" s="11"/>
    </row>
    <row r="637" ht="15.75" customHeight="1">
      <c r="Z637" s="11"/>
      <c r="AA637" s="11"/>
      <c r="AB637" s="11"/>
      <c r="AC637" s="11"/>
    </row>
    <row r="638" ht="15.75" customHeight="1">
      <c r="Z638" s="11"/>
      <c r="AA638" s="11"/>
      <c r="AB638" s="11"/>
      <c r="AC638" s="11"/>
    </row>
    <row r="639" ht="15.75" customHeight="1">
      <c r="Z639" s="11"/>
      <c r="AA639" s="11"/>
      <c r="AB639" s="11"/>
      <c r="AC639" s="11"/>
    </row>
    <row r="640" ht="15.75" customHeight="1">
      <c r="Z640" s="11"/>
      <c r="AA640" s="11"/>
      <c r="AB640" s="11"/>
      <c r="AC640" s="11"/>
    </row>
    <row r="641" ht="15.75" customHeight="1">
      <c r="Z641" s="11"/>
      <c r="AA641" s="11"/>
      <c r="AB641" s="11"/>
      <c r="AC641" s="11"/>
    </row>
    <row r="642" ht="15.75" customHeight="1">
      <c r="Z642" s="11"/>
      <c r="AA642" s="11"/>
      <c r="AB642" s="11"/>
      <c r="AC642" s="11"/>
    </row>
    <row r="643" ht="15.75" customHeight="1">
      <c r="Z643" s="11"/>
      <c r="AA643" s="11"/>
      <c r="AB643" s="11"/>
      <c r="AC643" s="11"/>
    </row>
    <row r="644" ht="15.75" customHeight="1">
      <c r="Z644" s="11"/>
      <c r="AA644" s="11"/>
      <c r="AB644" s="11"/>
      <c r="AC644" s="11"/>
    </row>
    <row r="645" ht="15.75" customHeight="1">
      <c r="Z645" s="11"/>
      <c r="AA645" s="11"/>
      <c r="AB645" s="11"/>
      <c r="AC645" s="11"/>
    </row>
    <row r="646" ht="15.75" customHeight="1">
      <c r="Z646" s="11"/>
      <c r="AA646" s="11"/>
      <c r="AB646" s="11"/>
      <c r="AC646" s="11"/>
    </row>
    <row r="647" ht="15.75" customHeight="1">
      <c r="Z647" s="11"/>
      <c r="AA647" s="11"/>
      <c r="AB647" s="11"/>
      <c r="AC647" s="11"/>
    </row>
    <row r="648" ht="15.75" customHeight="1">
      <c r="Z648" s="11"/>
      <c r="AA648" s="11"/>
      <c r="AB648" s="11"/>
      <c r="AC648" s="11"/>
    </row>
    <row r="649" ht="15.75" customHeight="1">
      <c r="Z649" s="11"/>
      <c r="AA649" s="11"/>
      <c r="AB649" s="11"/>
      <c r="AC649" s="11"/>
    </row>
    <row r="650" ht="15.75" customHeight="1">
      <c r="Z650" s="11"/>
      <c r="AA650" s="11"/>
      <c r="AB650" s="11"/>
      <c r="AC650" s="11"/>
    </row>
    <row r="651" ht="15.75" customHeight="1">
      <c r="Z651" s="11"/>
      <c r="AA651" s="11"/>
      <c r="AB651" s="11"/>
      <c r="AC651" s="11"/>
    </row>
    <row r="652" ht="15.75" customHeight="1">
      <c r="Z652" s="11"/>
      <c r="AA652" s="11"/>
      <c r="AB652" s="11"/>
      <c r="AC652" s="11"/>
    </row>
    <row r="653" ht="15.75" customHeight="1">
      <c r="Z653" s="11"/>
      <c r="AA653" s="11"/>
      <c r="AB653" s="11"/>
      <c r="AC653" s="11"/>
    </row>
    <row r="654" ht="15.75" customHeight="1">
      <c r="Z654" s="11"/>
      <c r="AA654" s="11"/>
      <c r="AB654" s="11"/>
      <c r="AC654" s="11"/>
    </row>
    <row r="655" ht="15.75" customHeight="1">
      <c r="Z655" s="11"/>
      <c r="AA655" s="11"/>
      <c r="AB655" s="11"/>
      <c r="AC655" s="11"/>
    </row>
    <row r="656" ht="15.75" customHeight="1">
      <c r="Z656" s="11"/>
      <c r="AA656" s="11"/>
      <c r="AB656" s="11"/>
      <c r="AC656" s="11"/>
    </row>
    <row r="657" ht="15.75" customHeight="1">
      <c r="Z657" s="11"/>
      <c r="AA657" s="11"/>
      <c r="AB657" s="11"/>
      <c r="AC657" s="11"/>
    </row>
    <row r="658" ht="15.75" customHeight="1">
      <c r="Z658" s="11"/>
      <c r="AA658" s="11"/>
      <c r="AB658" s="11"/>
      <c r="AC658" s="11"/>
    </row>
    <row r="659" ht="15.75" customHeight="1">
      <c r="Z659" s="11"/>
      <c r="AA659" s="11"/>
      <c r="AB659" s="11"/>
      <c r="AC659" s="11"/>
    </row>
    <row r="660" ht="15.75" customHeight="1">
      <c r="Z660" s="11"/>
      <c r="AA660" s="11"/>
      <c r="AB660" s="11"/>
      <c r="AC660" s="11"/>
    </row>
    <row r="661" ht="15.75" customHeight="1">
      <c r="Z661" s="11"/>
      <c r="AA661" s="11"/>
      <c r="AB661" s="11"/>
      <c r="AC661" s="11"/>
    </row>
    <row r="662" ht="15.75" customHeight="1">
      <c r="Z662" s="11"/>
      <c r="AA662" s="11"/>
      <c r="AB662" s="11"/>
      <c r="AC662" s="11"/>
    </row>
    <row r="663" ht="15.75" customHeight="1">
      <c r="Z663" s="11"/>
      <c r="AA663" s="11"/>
      <c r="AB663" s="11"/>
      <c r="AC663" s="11"/>
    </row>
    <row r="664" ht="15.75" customHeight="1">
      <c r="Z664" s="11"/>
      <c r="AA664" s="11"/>
      <c r="AB664" s="11"/>
      <c r="AC664" s="11"/>
    </row>
    <row r="665" ht="15.75" customHeight="1">
      <c r="Z665" s="11"/>
      <c r="AA665" s="11"/>
      <c r="AB665" s="11"/>
      <c r="AC665" s="11"/>
    </row>
    <row r="666" ht="15.75" customHeight="1">
      <c r="Z666" s="11"/>
      <c r="AA666" s="11"/>
      <c r="AB666" s="11"/>
      <c r="AC666" s="11"/>
    </row>
    <row r="667" ht="15.75" customHeight="1">
      <c r="Z667" s="11"/>
      <c r="AA667" s="11"/>
      <c r="AB667" s="11"/>
      <c r="AC667" s="11"/>
    </row>
    <row r="668" ht="15.75" customHeight="1">
      <c r="Z668" s="11"/>
      <c r="AA668" s="11"/>
      <c r="AB668" s="11"/>
      <c r="AC668" s="11"/>
    </row>
    <row r="669" ht="15.75" customHeight="1">
      <c r="Z669" s="11"/>
      <c r="AA669" s="11"/>
      <c r="AB669" s="11"/>
      <c r="AC669" s="11"/>
    </row>
    <row r="670" ht="15.75" customHeight="1">
      <c r="Z670" s="11"/>
      <c r="AA670" s="11"/>
      <c r="AB670" s="11"/>
      <c r="AC670" s="11"/>
    </row>
    <row r="671" ht="15.75" customHeight="1">
      <c r="Z671" s="11"/>
      <c r="AA671" s="11"/>
      <c r="AB671" s="11"/>
      <c r="AC671" s="11"/>
    </row>
    <row r="672" ht="15.75" customHeight="1">
      <c r="Z672" s="11"/>
      <c r="AA672" s="11"/>
      <c r="AB672" s="11"/>
      <c r="AC672" s="11"/>
    </row>
    <row r="673" ht="15.75" customHeight="1">
      <c r="Z673" s="11"/>
      <c r="AA673" s="11"/>
      <c r="AB673" s="11"/>
      <c r="AC673" s="11"/>
    </row>
    <row r="674" ht="15.75" customHeight="1">
      <c r="Z674" s="11"/>
      <c r="AA674" s="11"/>
      <c r="AB674" s="11"/>
      <c r="AC674" s="11"/>
    </row>
    <row r="675" ht="15.75" customHeight="1">
      <c r="Z675" s="11"/>
      <c r="AA675" s="11"/>
      <c r="AB675" s="11"/>
      <c r="AC675" s="11"/>
    </row>
    <row r="676" ht="15.75" customHeight="1">
      <c r="Z676" s="11"/>
      <c r="AA676" s="11"/>
      <c r="AB676" s="11"/>
      <c r="AC676" s="11"/>
    </row>
    <row r="677" ht="15.75" customHeight="1">
      <c r="Z677" s="11"/>
      <c r="AA677" s="11"/>
      <c r="AB677" s="11"/>
      <c r="AC677" s="11"/>
    </row>
    <row r="678" ht="15.75" customHeight="1">
      <c r="Z678" s="11"/>
      <c r="AA678" s="11"/>
      <c r="AB678" s="11"/>
      <c r="AC678" s="11"/>
    </row>
    <row r="679" ht="15.75" customHeight="1">
      <c r="Z679" s="11"/>
      <c r="AA679" s="11"/>
      <c r="AB679" s="11"/>
      <c r="AC679" s="11"/>
    </row>
    <row r="680" ht="15.75" customHeight="1">
      <c r="Z680" s="11"/>
      <c r="AA680" s="11"/>
      <c r="AB680" s="11"/>
      <c r="AC680" s="11"/>
    </row>
    <row r="681" ht="15.75" customHeight="1">
      <c r="Z681" s="11"/>
      <c r="AA681" s="11"/>
      <c r="AB681" s="11"/>
      <c r="AC681" s="11"/>
    </row>
    <row r="682" ht="15.75" customHeight="1">
      <c r="Z682" s="11"/>
      <c r="AA682" s="11"/>
      <c r="AB682" s="11"/>
      <c r="AC682" s="11"/>
    </row>
    <row r="683" ht="15.75" customHeight="1">
      <c r="Z683" s="11"/>
      <c r="AA683" s="11"/>
      <c r="AB683" s="11"/>
      <c r="AC683" s="11"/>
    </row>
    <row r="684" ht="15.75" customHeight="1">
      <c r="Z684" s="11"/>
      <c r="AA684" s="11"/>
      <c r="AB684" s="11"/>
      <c r="AC684" s="11"/>
    </row>
    <row r="685" ht="15.75" customHeight="1">
      <c r="Z685" s="11"/>
      <c r="AA685" s="11"/>
      <c r="AB685" s="11"/>
      <c r="AC685" s="11"/>
    </row>
    <row r="686" ht="15.75" customHeight="1">
      <c r="Z686" s="11"/>
      <c r="AA686" s="11"/>
      <c r="AB686" s="11"/>
      <c r="AC686" s="11"/>
    </row>
    <row r="687" ht="15.75" customHeight="1">
      <c r="Z687" s="11"/>
      <c r="AA687" s="11"/>
      <c r="AB687" s="11"/>
      <c r="AC687" s="11"/>
    </row>
    <row r="688" ht="15.75" customHeight="1">
      <c r="Z688" s="11"/>
      <c r="AA688" s="11"/>
      <c r="AB688" s="11"/>
      <c r="AC688" s="11"/>
    </row>
    <row r="689" ht="15.75" customHeight="1">
      <c r="Z689" s="11"/>
      <c r="AA689" s="11"/>
      <c r="AB689" s="11"/>
      <c r="AC689" s="11"/>
    </row>
    <row r="690" ht="15.75" customHeight="1">
      <c r="Z690" s="11"/>
      <c r="AA690" s="11"/>
      <c r="AB690" s="11"/>
      <c r="AC690" s="11"/>
    </row>
    <row r="691" ht="15.75" customHeight="1">
      <c r="Z691" s="11"/>
      <c r="AA691" s="11"/>
      <c r="AB691" s="11"/>
      <c r="AC691" s="11"/>
    </row>
    <row r="692" ht="15.75" customHeight="1">
      <c r="Z692" s="11"/>
      <c r="AA692" s="11"/>
      <c r="AB692" s="11"/>
      <c r="AC692" s="11"/>
    </row>
    <row r="693" ht="15.75" customHeight="1">
      <c r="Z693" s="11"/>
      <c r="AA693" s="11"/>
      <c r="AB693" s="11"/>
      <c r="AC693" s="11"/>
    </row>
    <row r="694" ht="15.75" customHeight="1">
      <c r="Z694" s="11"/>
      <c r="AA694" s="11"/>
      <c r="AB694" s="11"/>
      <c r="AC694" s="11"/>
    </row>
    <row r="695" ht="15.75" customHeight="1">
      <c r="Z695" s="11"/>
      <c r="AA695" s="11"/>
      <c r="AB695" s="11"/>
      <c r="AC695" s="11"/>
    </row>
    <row r="696" ht="15.75" customHeight="1">
      <c r="Z696" s="11"/>
      <c r="AA696" s="11"/>
      <c r="AB696" s="11"/>
      <c r="AC696" s="11"/>
    </row>
    <row r="697" ht="15.75" customHeight="1">
      <c r="Z697" s="11"/>
      <c r="AA697" s="11"/>
      <c r="AB697" s="11"/>
      <c r="AC697" s="11"/>
    </row>
    <row r="698" ht="15.75" customHeight="1">
      <c r="Z698" s="11"/>
      <c r="AA698" s="11"/>
      <c r="AB698" s="11"/>
      <c r="AC698" s="11"/>
    </row>
    <row r="699" ht="15.75" customHeight="1">
      <c r="Z699" s="11"/>
      <c r="AA699" s="11"/>
      <c r="AB699" s="11"/>
      <c r="AC699" s="11"/>
    </row>
    <row r="700" ht="15.75" customHeight="1">
      <c r="Z700" s="11"/>
      <c r="AA700" s="11"/>
      <c r="AB700" s="11"/>
      <c r="AC700" s="11"/>
    </row>
    <row r="701" ht="15.75" customHeight="1">
      <c r="Z701" s="11"/>
      <c r="AA701" s="11"/>
      <c r="AB701" s="11"/>
      <c r="AC701" s="11"/>
    </row>
    <row r="702" ht="15.75" customHeight="1">
      <c r="Z702" s="11"/>
      <c r="AA702" s="11"/>
      <c r="AB702" s="11"/>
      <c r="AC702" s="11"/>
    </row>
    <row r="703" ht="15.75" customHeight="1">
      <c r="Z703" s="11"/>
      <c r="AA703" s="11"/>
      <c r="AB703" s="11"/>
      <c r="AC703" s="11"/>
    </row>
    <row r="704" ht="15.75" customHeight="1">
      <c r="Z704" s="11"/>
      <c r="AA704" s="11"/>
      <c r="AB704" s="11"/>
      <c r="AC704" s="11"/>
    </row>
    <row r="705" ht="15.75" customHeight="1">
      <c r="Z705" s="11"/>
      <c r="AA705" s="11"/>
      <c r="AB705" s="11"/>
      <c r="AC705" s="11"/>
    </row>
    <row r="706" ht="15.75" customHeight="1">
      <c r="Z706" s="11"/>
      <c r="AA706" s="11"/>
      <c r="AB706" s="11"/>
      <c r="AC706" s="11"/>
    </row>
    <row r="707" ht="15.75" customHeight="1">
      <c r="Z707" s="11"/>
      <c r="AA707" s="11"/>
      <c r="AB707" s="11"/>
      <c r="AC707" s="11"/>
    </row>
    <row r="708" ht="15.75" customHeight="1">
      <c r="Z708" s="11"/>
      <c r="AA708" s="11"/>
      <c r="AB708" s="11"/>
      <c r="AC708" s="11"/>
    </row>
    <row r="709" ht="15.75" customHeight="1">
      <c r="Z709" s="11"/>
      <c r="AA709" s="11"/>
      <c r="AB709" s="11"/>
      <c r="AC709" s="11"/>
    </row>
    <row r="710" ht="15.75" customHeight="1">
      <c r="Z710" s="11"/>
      <c r="AA710" s="11"/>
      <c r="AB710" s="11"/>
      <c r="AC710" s="11"/>
    </row>
    <row r="711" ht="15.75" customHeight="1">
      <c r="Z711" s="11"/>
      <c r="AA711" s="11"/>
      <c r="AB711" s="11"/>
      <c r="AC711" s="11"/>
    </row>
    <row r="712" ht="15.75" customHeight="1">
      <c r="Z712" s="11"/>
      <c r="AA712" s="11"/>
      <c r="AB712" s="11"/>
      <c r="AC712" s="11"/>
    </row>
    <row r="713" ht="15.75" customHeight="1">
      <c r="Z713" s="11"/>
      <c r="AA713" s="11"/>
      <c r="AB713" s="11"/>
      <c r="AC713" s="11"/>
    </row>
    <row r="714" ht="15.75" customHeight="1">
      <c r="Z714" s="11"/>
      <c r="AA714" s="11"/>
      <c r="AB714" s="11"/>
      <c r="AC714" s="11"/>
    </row>
    <row r="715" ht="15.75" customHeight="1">
      <c r="Z715" s="11"/>
      <c r="AA715" s="11"/>
      <c r="AB715" s="11"/>
      <c r="AC715" s="11"/>
    </row>
    <row r="716" ht="15.75" customHeight="1">
      <c r="Z716" s="11"/>
      <c r="AA716" s="11"/>
      <c r="AB716" s="11"/>
      <c r="AC716" s="11"/>
    </row>
    <row r="717" ht="15.75" customHeight="1">
      <c r="Z717" s="11"/>
      <c r="AA717" s="11"/>
      <c r="AB717" s="11"/>
      <c r="AC717" s="11"/>
    </row>
    <row r="718" ht="15.75" customHeight="1">
      <c r="Z718" s="11"/>
      <c r="AA718" s="11"/>
      <c r="AB718" s="11"/>
      <c r="AC718" s="11"/>
    </row>
    <row r="719" ht="15.75" customHeight="1">
      <c r="Z719" s="11"/>
      <c r="AA719" s="11"/>
      <c r="AB719" s="11"/>
      <c r="AC719" s="11"/>
    </row>
    <row r="720" ht="15.75" customHeight="1">
      <c r="Z720" s="11"/>
      <c r="AA720" s="11"/>
      <c r="AB720" s="11"/>
      <c r="AC720" s="11"/>
    </row>
    <row r="721" ht="15.75" customHeight="1">
      <c r="Z721" s="11"/>
      <c r="AA721" s="11"/>
      <c r="AB721" s="11"/>
      <c r="AC721" s="11"/>
    </row>
    <row r="722" ht="15.75" customHeight="1">
      <c r="Z722" s="11"/>
      <c r="AA722" s="11"/>
      <c r="AB722" s="11"/>
      <c r="AC722" s="11"/>
    </row>
    <row r="723" ht="15.75" customHeight="1">
      <c r="Z723" s="11"/>
      <c r="AA723" s="11"/>
      <c r="AB723" s="11"/>
      <c r="AC723" s="11"/>
    </row>
    <row r="724" ht="15.75" customHeight="1">
      <c r="Z724" s="11"/>
      <c r="AA724" s="11"/>
      <c r="AB724" s="11"/>
      <c r="AC724" s="11"/>
    </row>
    <row r="725" ht="15.75" customHeight="1">
      <c r="Z725" s="11"/>
      <c r="AA725" s="11"/>
      <c r="AB725" s="11"/>
      <c r="AC725" s="11"/>
    </row>
    <row r="726" ht="15.75" customHeight="1">
      <c r="Z726" s="11"/>
      <c r="AA726" s="11"/>
      <c r="AB726" s="11"/>
      <c r="AC726" s="11"/>
    </row>
    <row r="727" ht="15.75" customHeight="1">
      <c r="Z727" s="11"/>
      <c r="AA727" s="11"/>
      <c r="AB727" s="11"/>
      <c r="AC727" s="11"/>
    </row>
    <row r="728" ht="15.75" customHeight="1">
      <c r="Z728" s="11"/>
      <c r="AA728" s="11"/>
      <c r="AB728" s="11"/>
      <c r="AC728" s="11"/>
    </row>
    <row r="729" ht="15.75" customHeight="1">
      <c r="Z729" s="11"/>
      <c r="AA729" s="11"/>
      <c r="AB729" s="11"/>
      <c r="AC729" s="11"/>
    </row>
    <row r="730" ht="15.75" customHeight="1">
      <c r="Z730" s="11"/>
      <c r="AA730" s="11"/>
      <c r="AB730" s="11"/>
      <c r="AC730" s="11"/>
    </row>
    <row r="731" ht="15.75" customHeight="1">
      <c r="Z731" s="11"/>
      <c r="AA731" s="11"/>
      <c r="AB731" s="11"/>
      <c r="AC731" s="11"/>
    </row>
    <row r="732" ht="15.75" customHeight="1">
      <c r="Z732" s="11"/>
      <c r="AA732" s="11"/>
      <c r="AB732" s="11"/>
      <c r="AC732" s="11"/>
    </row>
    <row r="733" ht="15.75" customHeight="1">
      <c r="Z733" s="11"/>
      <c r="AA733" s="11"/>
      <c r="AB733" s="11"/>
      <c r="AC733" s="11"/>
    </row>
    <row r="734" ht="15.75" customHeight="1">
      <c r="Z734" s="11"/>
      <c r="AA734" s="11"/>
      <c r="AB734" s="11"/>
      <c r="AC734" s="11"/>
    </row>
    <row r="735" ht="15.75" customHeight="1">
      <c r="Z735" s="11"/>
      <c r="AA735" s="11"/>
      <c r="AB735" s="11"/>
      <c r="AC735" s="11"/>
    </row>
    <row r="736" ht="15.75" customHeight="1">
      <c r="Z736" s="11"/>
      <c r="AA736" s="11"/>
      <c r="AB736" s="11"/>
      <c r="AC736" s="11"/>
    </row>
    <row r="737" ht="15.75" customHeight="1">
      <c r="Z737" s="11"/>
      <c r="AA737" s="11"/>
      <c r="AB737" s="11"/>
      <c r="AC737" s="11"/>
    </row>
    <row r="738" ht="15.75" customHeight="1">
      <c r="Z738" s="11"/>
      <c r="AA738" s="11"/>
      <c r="AB738" s="11"/>
      <c r="AC738" s="11"/>
    </row>
    <row r="739" ht="15.75" customHeight="1">
      <c r="Z739" s="11"/>
      <c r="AA739" s="11"/>
      <c r="AB739" s="11"/>
      <c r="AC739" s="11"/>
    </row>
    <row r="740" ht="15.75" customHeight="1">
      <c r="Z740" s="11"/>
      <c r="AA740" s="11"/>
      <c r="AB740" s="11"/>
      <c r="AC740" s="11"/>
    </row>
    <row r="741" ht="15.75" customHeight="1">
      <c r="Z741" s="11"/>
      <c r="AA741" s="11"/>
      <c r="AB741" s="11"/>
      <c r="AC741" s="11"/>
    </row>
    <row r="742" ht="15.75" customHeight="1">
      <c r="Z742" s="11"/>
      <c r="AA742" s="11"/>
      <c r="AB742" s="11"/>
      <c r="AC742" s="11"/>
    </row>
    <row r="743" ht="15.75" customHeight="1">
      <c r="Z743" s="11"/>
      <c r="AA743" s="11"/>
      <c r="AB743" s="11"/>
      <c r="AC743" s="11"/>
    </row>
    <row r="744" ht="15.75" customHeight="1">
      <c r="Z744" s="11"/>
      <c r="AA744" s="11"/>
      <c r="AB744" s="11"/>
      <c r="AC744" s="11"/>
    </row>
    <row r="745" ht="15.75" customHeight="1">
      <c r="Z745" s="11"/>
      <c r="AA745" s="11"/>
      <c r="AB745" s="11"/>
      <c r="AC745" s="11"/>
    </row>
    <row r="746" ht="15.75" customHeight="1">
      <c r="Z746" s="11"/>
      <c r="AA746" s="11"/>
      <c r="AB746" s="11"/>
      <c r="AC746" s="11"/>
    </row>
    <row r="747" ht="15.75" customHeight="1">
      <c r="Z747" s="11"/>
      <c r="AA747" s="11"/>
      <c r="AB747" s="11"/>
      <c r="AC747" s="11"/>
    </row>
    <row r="748" ht="15.75" customHeight="1">
      <c r="Z748" s="11"/>
      <c r="AA748" s="11"/>
      <c r="AB748" s="11"/>
      <c r="AC748" s="11"/>
    </row>
    <row r="749" ht="15.75" customHeight="1">
      <c r="Z749" s="11"/>
      <c r="AA749" s="11"/>
      <c r="AB749" s="11"/>
      <c r="AC749" s="11"/>
    </row>
    <row r="750" ht="15.75" customHeight="1">
      <c r="Z750" s="11"/>
      <c r="AA750" s="11"/>
      <c r="AB750" s="11"/>
      <c r="AC750" s="11"/>
    </row>
    <row r="751" ht="15.75" customHeight="1">
      <c r="Z751" s="11"/>
      <c r="AA751" s="11"/>
      <c r="AB751" s="11"/>
      <c r="AC751" s="11"/>
    </row>
    <row r="752" ht="15.75" customHeight="1">
      <c r="Z752" s="11"/>
      <c r="AA752" s="11"/>
      <c r="AB752" s="11"/>
      <c r="AC752" s="11"/>
    </row>
    <row r="753" ht="15.75" customHeight="1">
      <c r="Z753" s="11"/>
      <c r="AA753" s="11"/>
      <c r="AB753" s="11"/>
      <c r="AC753" s="11"/>
    </row>
    <row r="754" ht="15.75" customHeight="1">
      <c r="Z754" s="11"/>
      <c r="AA754" s="11"/>
      <c r="AB754" s="11"/>
      <c r="AC754" s="11"/>
    </row>
    <row r="755" ht="15.75" customHeight="1">
      <c r="Z755" s="11"/>
      <c r="AA755" s="11"/>
      <c r="AB755" s="11"/>
      <c r="AC755" s="11"/>
    </row>
    <row r="756" ht="15.75" customHeight="1">
      <c r="Z756" s="11"/>
      <c r="AA756" s="11"/>
      <c r="AB756" s="11"/>
      <c r="AC756" s="11"/>
    </row>
    <row r="757" ht="15.75" customHeight="1">
      <c r="Z757" s="11"/>
      <c r="AA757" s="11"/>
      <c r="AB757" s="11"/>
      <c r="AC757" s="11"/>
    </row>
    <row r="758" ht="15.75" customHeight="1">
      <c r="Z758" s="11"/>
      <c r="AA758" s="11"/>
      <c r="AB758" s="11"/>
      <c r="AC758" s="11"/>
    </row>
    <row r="759" ht="15.75" customHeight="1">
      <c r="Z759" s="11"/>
      <c r="AA759" s="11"/>
      <c r="AB759" s="11"/>
      <c r="AC759" s="11"/>
    </row>
    <row r="760" ht="15.75" customHeight="1">
      <c r="Z760" s="11"/>
      <c r="AA760" s="11"/>
      <c r="AB760" s="11"/>
      <c r="AC760" s="11"/>
    </row>
    <row r="761" ht="15.75" customHeight="1">
      <c r="Z761" s="11"/>
      <c r="AA761" s="11"/>
      <c r="AB761" s="11"/>
      <c r="AC761" s="11"/>
    </row>
    <row r="762" ht="15.75" customHeight="1">
      <c r="Z762" s="11"/>
      <c r="AA762" s="11"/>
      <c r="AB762" s="11"/>
      <c r="AC762" s="11"/>
    </row>
    <row r="763" ht="15.75" customHeight="1">
      <c r="Z763" s="11"/>
      <c r="AA763" s="11"/>
      <c r="AB763" s="11"/>
      <c r="AC763" s="11"/>
    </row>
    <row r="764" ht="15.75" customHeight="1">
      <c r="Z764" s="11"/>
      <c r="AA764" s="11"/>
      <c r="AB764" s="11"/>
      <c r="AC764" s="11"/>
    </row>
    <row r="765" ht="15.75" customHeight="1">
      <c r="Z765" s="11"/>
      <c r="AA765" s="11"/>
      <c r="AB765" s="11"/>
      <c r="AC765" s="11"/>
    </row>
    <row r="766" ht="15.75" customHeight="1">
      <c r="Z766" s="11"/>
      <c r="AA766" s="11"/>
      <c r="AB766" s="11"/>
      <c r="AC766" s="11"/>
    </row>
    <row r="767" ht="15.75" customHeight="1">
      <c r="Z767" s="11"/>
      <c r="AA767" s="11"/>
      <c r="AB767" s="11"/>
      <c r="AC767" s="11"/>
    </row>
    <row r="768" ht="15.75" customHeight="1">
      <c r="Z768" s="11"/>
      <c r="AA768" s="11"/>
      <c r="AB768" s="11"/>
      <c r="AC768" s="11"/>
    </row>
    <row r="769" ht="15.75" customHeight="1">
      <c r="Z769" s="11"/>
      <c r="AA769" s="11"/>
      <c r="AB769" s="11"/>
      <c r="AC769" s="11"/>
    </row>
    <row r="770" ht="15.75" customHeight="1">
      <c r="Z770" s="11"/>
      <c r="AA770" s="11"/>
      <c r="AB770" s="11"/>
      <c r="AC770" s="11"/>
    </row>
    <row r="771" ht="15.75" customHeight="1">
      <c r="Z771" s="11"/>
      <c r="AA771" s="11"/>
      <c r="AB771" s="11"/>
      <c r="AC771" s="11"/>
    </row>
    <row r="772" ht="15.75" customHeight="1">
      <c r="Z772" s="11"/>
      <c r="AA772" s="11"/>
      <c r="AB772" s="11"/>
      <c r="AC772" s="11"/>
    </row>
    <row r="773" ht="15.75" customHeight="1">
      <c r="Z773" s="11"/>
      <c r="AA773" s="11"/>
      <c r="AB773" s="11"/>
      <c r="AC773" s="11"/>
    </row>
    <row r="774" ht="15.75" customHeight="1">
      <c r="Z774" s="11"/>
      <c r="AA774" s="11"/>
      <c r="AB774" s="11"/>
      <c r="AC774" s="11"/>
    </row>
    <row r="775" ht="15.75" customHeight="1">
      <c r="Z775" s="11"/>
      <c r="AA775" s="11"/>
      <c r="AB775" s="11"/>
      <c r="AC775" s="11"/>
    </row>
    <row r="776" ht="15.75" customHeight="1">
      <c r="Z776" s="11"/>
      <c r="AA776" s="11"/>
      <c r="AB776" s="11"/>
      <c r="AC776" s="11"/>
    </row>
    <row r="777" ht="15.75" customHeight="1">
      <c r="Z777" s="11"/>
      <c r="AA777" s="11"/>
      <c r="AB777" s="11"/>
      <c r="AC777" s="11"/>
    </row>
    <row r="778" ht="15.75" customHeight="1">
      <c r="Z778" s="11"/>
      <c r="AA778" s="11"/>
      <c r="AB778" s="11"/>
      <c r="AC778" s="11"/>
    </row>
    <row r="779" ht="15.75" customHeight="1">
      <c r="Z779" s="11"/>
      <c r="AA779" s="11"/>
      <c r="AB779" s="11"/>
      <c r="AC779" s="11"/>
    </row>
    <row r="780" ht="15.75" customHeight="1">
      <c r="Z780" s="11"/>
      <c r="AA780" s="11"/>
      <c r="AB780" s="11"/>
      <c r="AC780" s="11"/>
    </row>
    <row r="781" ht="15.75" customHeight="1">
      <c r="Z781" s="11"/>
      <c r="AA781" s="11"/>
      <c r="AB781" s="11"/>
      <c r="AC781" s="11"/>
    </row>
    <row r="782" ht="15.75" customHeight="1">
      <c r="Z782" s="11"/>
      <c r="AA782" s="11"/>
      <c r="AB782" s="11"/>
      <c r="AC782" s="11"/>
    </row>
    <row r="783" ht="15.75" customHeight="1">
      <c r="Z783" s="11"/>
      <c r="AA783" s="11"/>
      <c r="AB783" s="11"/>
      <c r="AC783" s="11"/>
    </row>
    <row r="784" ht="15.75" customHeight="1">
      <c r="Z784" s="11"/>
      <c r="AA784" s="11"/>
      <c r="AB784" s="11"/>
      <c r="AC784" s="11"/>
    </row>
    <row r="785" ht="15.75" customHeight="1">
      <c r="Z785" s="11"/>
      <c r="AA785" s="11"/>
      <c r="AB785" s="11"/>
      <c r="AC785" s="11"/>
    </row>
    <row r="786" ht="15.75" customHeight="1">
      <c r="Z786" s="11"/>
      <c r="AA786" s="11"/>
      <c r="AB786" s="11"/>
      <c r="AC786" s="11"/>
    </row>
    <row r="787" ht="15.75" customHeight="1">
      <c r="Z787" s="11"/>
      <c r="AA787" s="11"/>
      <c r="AB787" s="11"/>
      <c r="AC787" s="11"/>
    </row>
    <row r="788" ht="15.75" customHeight="1">
      <c r="Z788" s="11"/>
      <c r="AA788" s="11"/>
      <c r="AB788" s="11"/>
      <c r="AC788" s="11"/>
    </row>
    <row r="789" ht="15.75" customHeight="1">
      <c r="Z789" s="11"/>
      <c r="AA789" s="11"/>
      <c r="AB789" s="11"/>
      <c r="AC789" s="11"/>
    </row>
    <row r="790" ht="15.75" customHeight="1">
      <c r="Z790" s="11"/>
      <c r="AA790" s="11"/>
      <c r="AB790" s="11"/>
      <c r="AC790" s="11"/>
    </row>
    <row r="791" ht="15.75" customHeight="1">
      <c r="Z791" s="11"/>
      <c r="AA791" s="11"/>
      <c r="AB791" s="11"/>
      <c r="AC791" s="11"/>
    </row>
    <row r="792" ht="15.75" customHeight="1">
      <c r="Z792" s="11"/>
      <c r="AA792" s="11"/>
      <c r="AB792" s="11"/>
      <c r="AC792" s="11"/>
    </row>
    <row r="793" ht="15.75" customHeight="1">
      <c r="Z793" s="11"/>
      <c r="AA793" s="11"/>
      <c r="AB793" s="11"/>
      <c r="AC793" s="11"/>
    </row>
    <row r="794" ht="15.75" customHeight="1">
      <c r="Z794" s="11"/>
      <c r="AA794" s="11"/>
      <c r="AB794" s="11"/>
      <c r="AC794" s="11"/>
    </row>
    <row r="795" ht="15.75" customHeight="1">
      <c r="Z795" s="11"/>
      <c r="AA795" s="11"/>
      <c r="AB795" s="11"/>
      <c r="AC795" s="11"/>
    </row>
    <row r="796" ht="15.75" customHeight="1">
      <c r="Z796" s="11"/>
      <c r="AA796" s="11"/>
      <c r="AB796" s="11"/>
      <c r="AC796" s="11"/>
    </row>
    <row r="797" ht="15.75" customHeight="1">
      <c r="Z797" s="11"/>
      <c r="AA797" s="11"/>
      <c r="AB797" s="11"/>
      <c r="AC797" s="11"/>
    </row>
    <row r="798" ht="15.75" customHeight="1">
      <c r="Z798" s="11"/>
      <c r="AA798" s="11"/>
      <c r="AB798" s="11"/>
      <c r="AC798" s="11"/>
    </row>
    <row r="799" ht="15.75" customHeight="1">
      <c r="Z799" s="11"/>
      <c r="AA799" s="11"/>
      <c r="AB799" s="11"/>
      <c r="AC799" s="11"/>
    </row>
    <row r="800" ht="15.75" customHeight="1">
      <c r="Z800" s="11"/>
      <c r="AA800" s="11"/>
      <c r="AB800" s="11"/>
      <c r="AC800" s="11"/>
    </row>
    <row r="801" ht="15.75" customHeight="1">
      <c r="Z801" s="11"/>
      <c r="AA801" s="11"/>
      <c r="AB801" s="11"/>
      <c r="AC801" s="11"/>
    </row>
    <row r="802" ht="15.75" customHeight="1">
      <c r="Z802" s="11"/>
      <c r="AA802" s="11"/>
      <c r="AB802" s="11"/>
      <c r="AC802" s="11"/>
    </row>
    <row r="803" ht="15.75" customHeight="1">
      <c r="Z803" s="11"/>
      <c r="AA803" s="11"/>
      <c r="AB803" s="11"/>
      <c r="AC803" s="11"/>
    </row>
    <row r="804" ht="15.75" customHeight="1">
      <c r="Z804" s="11"/>
      <c r="AA804" s="11"/>
      <c r="AB804" s="11"/>
      <c r="AC804" s="11"/>
    </row>
    <row r="805" ht="15.75" customHeight="1">
      <c r="Z805" s="11"/>
      <c r="AA805" s="11"/>
      <c r="AB805" s="11"/>
      <c r="AC805" s="11"/>
    </row>
    <row r="806" ht="15.75" customHeight="1">
      <c r="Z806" s="11"/>
      <c r="AA806" s="11"/>
      <c r="AB806" s="11"/>
      <c r="AC806" s="11"/>
    </row>
    <row r="807" ht="15.75" customHeight="1">
      <c r="Z807" s="11"/>
      <c r="AA807" s="11"/>
      <c r="AB807" s="11"/>
      <c r="AC807" s="11"/>
    </row>
    <row r="808" ht="15.75" customHeight="1">
      <c r="Z808" s="11"/>
      <c r="AA808" s="11"/>
      <c r="AB808" s="11"/>
      <c r="AC808" s="11"/>
    </row>
    <row r="809" ht="15.75" customHeight="1">
      <c r="Z809" s="11"/>
      <c r="AA809" s="11"/>
      <c r="AB809" s="11"/>
      <c r="AC809" s="11"/>
    </row>
    <row r="810" ht="15.75" customHeight="1">
      <c r="Z810" s="11"/>
      <c r="AA810" s="11"/>
      <c r="AB810" s="11"/>
      <c r="AC810" s="11"/>
    </row>
    <row r="811" ht="15.75" customHeight="1">
      <c r="Z811" s="11"/>
      <c r="AA811" s="11"/>
      <c r="AB811" s="11"/>
      <c r="AC811" s="11"/>
    </row>
    <row r="812" ht="15.75" customHeight="1">
      <c r="Z812" s="11"/>
      <c r="AA812" s="11"/>
      <c r="AB812" s="11"/>
      <c r="AC812" s="11"/>
    </row>
    <row r="813" ht="15.75" customHeight="1">
      <c r="Z813" s="11"/>
      <c r="AA813" s="11"/>
      <c r="AB813" s="11"/>
      <c r="AC813" s="11"/>
    </row>
    <row r="814" ht="15.75" customHeight="1">
      <c r="Z814" s="11"/>
      <c r="AA814" s="11"/>
      <c r="AB814" s="11"/>
      <c r="AC814" s="11"/>
    </row>
    <row r="815" ht="15.75" customHeight="1">
      <c r="Z815" s="11"/>
      <c r="AA815" s="11"/>
      <c r="AB815" s="11"/>
      <c r="AC815" s="11"/>
    </row>
    <row r="816" ht="15.75" customHeight="1">
      <c r="Z816" s="11"/>
      <c r="AA816" s="11"/>
      <c r="AB816" s="11"/>
      <c r="AC816" s="11"/>
    </row>
    <row r="817" ht="15.75" customHeight="1">
      <c r="Z817" s="11"/>
      <c r="AA817" s="11"/>
      <c r="AB817" s="11"/>
      <c r="AC817" s="11"/>
    </row>
    <row r="818" ht="15.75" customHeight="1">
      <c r="Z818" s="11"/>
      <c r="AA818" s="11"/>
      <c r="AB818" s="11"/>
      <c r="AC818" s="11"/>
    </row>
    <row r="819" ht="15.75" customHeight="1">
      <c r="Z819" s="11"/>
      <c r="AA819" s="11"/>
      <c r="AB819" s="11"/>
      <c r="AC819" s="11"/>
    </row>
    <row r="820" ht="15.75" customHeight="1">
      <c r="Z820" s="11"/>
      <c r="AA820" s="11"/>
      <c r="AB820" s="11"/>
      <c r="AC820" s="11"/>
    </row>
    <row r="821" ht="15.75" customHeight="1">
      <c r="Z821" s="11"/>
      <c r="AA821" s="11"/>
      <c r="AB821" s="11"/>
      <c r="AC821" s="11"/>
    </row>
    <row r="822" ht="15.75" customHeight="1">
      <c r="Z822" s="11"/>
      <c r="AA822" s="11"/>
      <c r="AB822" s="11"/>
      <c r="AC822" s="11"/>
    </row>
    <row r="823" ht="15.75" customHeight="1">
      <c r="Z823" s="11"/>
      <c r="AA823" s="11"/>
      <c r="AB823" s="11"/>
      <c r="AC823" s="11"/>
    </row>
    <row r="824" ht="15.75" customHeight="1">
      <c r="Z824" s="11"/>
      <c r="AA824" s="11"/>
      <c r="AB824" s="11"/>
      <c r="AC824" s="11"/>
    </row>
    <row r="825" ht="15.75" customHeight="1">
      <c r="Z825" s="11"/>
      <c r="AA825" s="11"/>
      <c r="AB825" s="11"/>
      <c r="AC825" s="11"/>
    </row>
    <row r="826" ht="15.75" customHeight="1">
      <c r="Z826" s="11"/>
      <c r="AA826" s="11"/>
      <c r="AB826" s="11"/>
      <c r="AC826" s="11"/>
    </row>
    <row r="827" ht="15.75" customHeight="1">
      <c r="Z827" s="11"/>
      <c r="AA827" s="11"/>
      <c r="AB827" s="11"/>
      <c r="AC827" s="11"/>
    </row>
    <row r="828" ht="15.75" customHeight="1">
      <c r="Z828" s="11"/>
      <c r="AA828" s="11"/>
      <c r="AB828" s="11"/>
      <c r="AC828" s="11"/>
    </row>
    <row r="829" ht="15.75" customHeight="1">
      <c r="Z829" s="11"/>
      <c r="AA829" s="11"/>
      <c r="AB829" s="11"/>
      <c r="AC829" s="11"/>
    </row>
    <row r="830" ht="15.75" customHeight="1">
      <c r="Z830" s="11"/>
      <c r="AA830" s="11"/>
      <c r="AB830" s="11"/>
      <c r="AC830" s="11"/>
    </row>
    <row r="831" ht="15.75" customHeight="1">
      <c r="Z831" s="11"/>
      <c r="AA831" s="11"/>
      <c r="AB831" s="11"/>
      <c r="AC831" s="11"/>
    </row>
    <row r="832" ht="15.75" customHeight="1">
      <c r="Z832" s="11"/>
      <c r="AA832" s="11"/>
      <c r="AB832" s="11"/>
      <c r="AC832" s="11"/>
    </row>
    <row r="833" ht="15.75" customHeight="1">
      <c r="Z833" s="11"/>
      <c r="AA833" s="11"/>
      <c r="AB833" s="11"/>
      <c r="AC833" s="11"/>
    </row>
    <row r="834" ht="15.75" customHeight="1">
      <c r="Z834" s="11"/>
      <c r="AA834" s="11"/>
      <c r="AB834" s="11"/>
      <c r="AC834" s="11"/>
    </row>
    <row r="835" ht="15.75" customHeight="1">
      <c r="Z835" s="11"/>
      <c r="AA835" s="11"/>
      <c r="AB835" s="11"/>
      <c r="AC835" s="11"/>
    </row>
    <row r="836" ht="15.75" customHeight="1">
      <c r="Z836" s="11"/>
      <c r="AA836" s="11"/>
      <c r="AB836" s="11"/>
      <c r="AC836" s="11"/>
    </row>
    <row r="837" ht="15.75" customHeight="1">
      <c r="Z837" s="11"/>
      <c r="AA837" s="11"/>
      <c r="AB837" s="11"/>
      <c r="AC837" s="11"/>
    </row>
    <row r="838" ht="15.75" customHeight="1">
      <c r="Z838" s="11"/>
      <c r="AA838" s="11"/>
      <c r="AB838" s="11"/>
      <c r="AC838" s="11"/>
    </row>
    <row r="839" ht="15.75" customHeight="1">
      <c r="Z839" s="11"/>
      <c r="AA839" s="11"/>
      <c r="AB839" s="11"/>
      <c r="AC839" s="11"/>
    </row>
    <row r="840" ht="15.75" customHeight="1">
      <c r="Z840" s="11"/>
      <c r="AA840" s="11"/>
      <c r="AB840" s="11"/>
      <c r="AC840" s="11"/>
    </row>
    <row r="841" ht="15.75" customHeight="1">
      <c r="Z841" s="11"/>
      <c r="AA841" s="11"/>
      <c r="AB841" s="11"/>
      <c r="AC841" s="11"/>
    </row>
    <row r="842" ht="15.75" customHeight="1">
      <c r="Z842" s="11"/>
      <c r="AA842" s="11"/>
      <c r="AB842" s="11"/>
      <c r="AC842" s="11"/>
    </row>
    <row r="843" ht="15.75" customHeight="1">
      <c r="Z843" s="11"/>
      <c r="AA843" s="11"/>
      <c r="AB843" s="11"/>
      <c r="AC843" s="11"/>
    </row>
    <row r="844" ht="15.75" customHeight="1">
      <c r="Z844" s="11"/>
      <c r="AA844" s="11"/>
      <c r="AB844" s="11"/>
      <c r="AC844" s="11"/>
    </row>
    <row r="845" ht="15.75" customHeight="1">
      <c r="Z845" s="11"/>
      <c r="AA845" s="11"/>
      <c r="AB845" s="11"/>
      <c r="AC845" s="11"/>
    </row>
    <row r="846" ht="15.75" customHeight="1">
      <c r="Z846" s="11"/>
      <c r="AA846" s="11"/>
      <c r="AB846" s="11"/>
      <c r="AC846" s="11"/>
    </row>
    <row r="847" ht="15.75" customHeight="1">
      <c r="Z847" s="11"/>
      <c r="AA847" s="11"/>
      <c r="AB847" s="11"/>
      <c r="AC847" s="11"/>
    </row>
    <row r="848" ht="15.75" customHeight="1">
      <c r="Z848" s="11"/>
      <c r="AA848" s="11"/>
      <c r="AB848" s="11"/>
      <c r="AC848" s="11"/>
    </row>
    <row r="849" ht="15.75" customHeight="1">
      <c r="Z849" s="11"/>
      <c r="AA849" s="11"/>
      <c r="AB849" s="11"/>
      <c r="AC849" s="11"/>
    </row>
    <row r="850" ht="15.75" customHeight="1">
      <c r="Z850" s="11"/>
      <c r="AA850" s="11"/>
      <c r="AB850" s="11"/>
      <c r="AC850" s="11"/>
    </row>
    <row r="851" ht="15.75" customHeight="1">
      <c r="Z851" s="11"/>
      <c r="AA851" s="11"/>
      <c r="AB851" s="11"/>
      <c r="AC851" s="11"/>
    </row>
    <row r="852" ht="15.75" customHeight="1">
      <c r="Z852" s="11"/>
      <c r="AA852" s="11"/>
      <c r="AB852" s="11"/>
      <c r="AC852" s="11"/>
    </row>
    <row r="853" ht="15.75" customHeight="1">
      <c r="Z853" s="11"/>
      <c r="AA853" s="11"/>
      <c r="AB853" s="11"/>
      <c r="AC853" s="11"/>
    </row>
    <row r="854" ht="15.75" customHeight="1">
      <c r="Z854" s="11"/>
      <c r="AA854" s="11"/>
      <c r="AB854" s="11"/>
      <c r="AC854" s="11"/>
    </row>
    <row r="855" ht="15.75" customHeight="1">
      <c r="Z855" s="11"/>
      <c r="AA855" s="11"/>
      <c r="AB855" s="11"/>
      <c r="AC855" s="11"/>
    </row>
    <row r="856" ht="15.75" customHeight="1">
      <c r="Z856" s="11"/>
      <c r="AA856" s="11"/>
      <c r="AB856" s="11"/>
      <c r="AC856" s="11"/>
    </row>
    <row r="857" ht="15.75" customHeight="1">
      <c r="Z857" s="11"/>
      <c r="AA857" s="11"/>
      <c r="AB857" s="11"/>
      <c r="AC857" s="11"/>
    </row>
    <row r="858" ht="15.75" customHeight="1">
      <c r="Z858" s="11"/>
      <c r="AA858" s="11"/>
      <c r="AB858" s="11"/>
      <c r="AC858" s="11"/>
    </row>
    <row r="859" ht="15.75" customHeight="1">
      <c r="Z859" s="11"/>
      <c r="AA859" s="11"/>
      <c r="AB859" s="11"/>
      <c r="AC859" s="11"/>
    </row>
    <row r="860" ht="15.75" customHeight="1">
      <c r="Z860" s="11"/>
      <c r="AA860" s="11"/>
      <c r="AB860" s="11"/>
      <c r="AC860" s="11"/>
    </row>
    <row r="861" ht="15.75" customHeight="1">
      <c r="Z861" s="11"/>
      <c r="AA861" s="11"/>
      <c r="AB861" s="11"/>
      <c r="AC861" s="11"/>
    </row>
    <row r="862" ht="15.75" customHeight="1">
      <c r="Z862" s="11"/>
      <c r="AA862" s="11"/>
      <c r="AB862" s="11"/>
      <c r="AC862" s="11"/>
    </row>
    <row r="863" ht="15.75" customHeight="1">
      <c r="Z863" s="11"/>
      <c r="AA863" s="11"/>
      <c r="AB863" s="11"/>
      <c r="AC863" s="11"/>
    </row>
    <row r="864" ht="15.75" customHeight="1">
      <c r="Z864" s="11"/>
      <c r="AA864" s="11"/>
      <c r="AB864" s="11"/>
      <c r="AC864" s="11"/>
    </row>
    <row r="865" ht="15.75" customHeight="1">
      <c r="Z865" s="11"/>
      <c r="AA865" s="11"/>
      <c r="AB865" s="11"/>
      <c r="AC865" s="11"/>
    </row>
    <row r="866" ht="15.75" customHeight="1">
      <c r="Z866" s="11"/>
      <c r="AA866" s="11"/>
      <c r="AB866" s="11"/>
      <c r="AC866" s="11"/>
    </row>
    <row r="867" ht="15.75" customHeight="1">
      <c r="Z867" s="11"/>
      <c r="AA867" s="11"/>
      <c r="AB867" s="11"/>
      <c r="AC867" s="11"/>
    </row>
    <row r="868" ht="15.75" customHeight="1">
      <c r="Z868" s="11"/>
      <c r="AA868" s="11"/>
      <c r="AB868" s="11"/>
      <c r="AC868" s="11"/>
    </row>
    <row r="869" ht="15.75" customHeight="1">
      <c r="Z869" s="11"/>
      <c r="AA869" s="11"/>
      <c r="AB869" s="11"/>
      <c r="AC869" s="11"/>
    </row>
    <row r="870" ht="15.75" customHeight="1">
      <c r="Z870" s="11"/>
      <c r="AA870" s="11"/>
      <c r="AB870" s="11"/>
      <c r="AC870" s="11"/>
    </row>
    <row r="871" ht="15.75" customHeight="1">
      <c r="Z871" s="11"/>
      <c r="AA871" s="11"/>
      <c r="AB871" s="11"/>
      <c r="AC871" s="11"/>
    </row>
    <row r="872" ht="15.75" customHeight="1">
      <c r="Z872" s="11"/>
      <c r="AA872" s="11"/>
      <c r="AB872" s="11"/>
      <c r="AC872" s="11"/>
    </row>
    <row r="873" ht="15.75" customHeight="1">
      <c r="Z873" s="11"/>
      <c r="AA873" s="11"/>
      <c r="AB873" s="11"/>
      <c r="AC873" s="11"/>
    </row>
    <row r="874" ht="15.75" customHeight="1">
      <c r="Z874" s="11"/>
      <c r="AA874" s="11"/>
      <c r="AB874" s="11"/>
      <c r="AC874" s="11"/>
    </row>
    <row r="875" ht="15.75" customHeight="1">
      <c r="Z875" s="11"/>
      <c r="AA875" s="11"/>
      <c r="AB875" s="11"/>
      <c r="AC875" s="11"/>
    </row>
    <row r="876" ht="15.75" customHeight="1">
      <c r="Z876" s="11"/>
      <c r="AA876" s="11"/>
      <c r="AB876" s="11"/>
      <c r="AC876" s="11"/>
    </row>
    <row r="877" ht="15.75" customHeight="1">
      <c r="Z877" s="11"/>
      <c r="AA877" s="11"/>
      <c r="AB877" s="11"/>
      <c r="AC877" s="11"/>
    </row>
    <row r="878" ht="15.75" customHeight="1">
      <c r="Z878" s="11"/>
      <c r="AA878" s="11"/>
      <c r="AB878" s="11"/>
      <c r="AC878" s="11"/>
    </row>
    <row r="879" ht="15.75" customHeight="1">
      <c r="Z879" s="11"/>
      <c r="AA879" s="11"/>
      <c r="AB879" s="11"/>
      <c r="AC879" s="11"/>
    </row>
    <row r="880" ht="15.75" customHeight="1">
      <c r="Z880" s="11"/>
      <c r="AA880" s="11"/>
      <c r="AB880" s="11"/>
      <c r="AC880" s="11"/>
    </row>
    <row r="881" ht="15.75" customHeight="1">
      <c r="Z881" s="11"/>
      <c r="AA881" s="11"/>
      <c r="AB881" s="11"/>
      <c r="AC881" s="11"/>
    </row>
    <row r="882" ht="15.75" customHeight="1">
      <c r="Z882" s="11"/>
      <c r="AA882" s="11"/>
      <c r="AB882" s="11"/>
      <c r="AC882" s="11"/>
    </row>
    <row r="883" ht="15.75" customHeight="1">
      <c r="Z883" s="11"/>
      <c r="AA883" s="11"/>
      <c r="AB883" s="11"/>
      <c r="AC883" s="11"/>
    </row>
    <row r="884" ht="15.75" customHeight="1">
      <c r="Z884" s="11"/>
      <c r="AA884" s="11"/>
      <c r="AB884" s="11"/>
      <c r="AC884" s="11"/>
    </row>
    <row r="885" ht="15.75" customHeight="1">
      <c r="Z885" s="11"/>
      <c r="AA885" s="11"/>
      <c r="AB885" s="11"/>
      <c r="AC885" s="11"/>
    </row>
    <row r="886" ht="15.75" customHeight="1">
      <c r="Z886" s="11"/>
      <c r="AA886" s="11"/>
      <c r="AB886" s="11"/>
      <c r="AC886" s="11"/>
    </row>
    <row r="887" ht="15.75" customHeight="1">
      <c r="Z887" s="11"/>
      <c r="AA887" s="11"/>
      <c r="AB887" s="11"/>
      <c r="AC887" s="11"/>
    </row>
    <row r="888" ht="15.75" customHeight="1">
      <c r="Z888" s="11"/>
      <c r="AA888" s="11"/>
      <c r="AB888" s="11"/>
      <c r="AC888" s="11"/>
    </row>
    <row r="889" ht="15.75" customHeight="1">
      <c r="Z889" s="11"/>
      <c r="AA889" s="11"/>
      <c r="AB889" s="11"/>
      <c r="AC889" s="11"/>
    </row>
    <row r="890" ht="15.75" customHeight="1">
      <c r="Z890" s="11"/>
      <c r="AA890" s="11"/>
      <c r="AB890" s="11"/>
      <c r="AC890" s="11"/>
    </row>
    <row r="891" ht="15.75" customHeight="1">
      <c r="Z891" s="11"/>
      <c r="AA891" s="11"/>
      <c r="AB891" s="11"/>
      <c r="AC891" s="11"/>
    </row>
    <row r="892" ht="15.75" customHeight="1">
      <c r="Z892" s="11"/>
      <c r="AA892" s="11"/>
      <c r="AB892" s="11"/>
      <c r="AC892" s="11"/>
    </row>
    <row r="893" ht="15.75" customHeight="1">
      <c r="Z893" s="11"/>
      <c r="AA893" s="11"/>
      <c r="AB893" s="11"/>
      <c r="AC893" s="11"/>
    </row>
    <row r="894" ht="15.75" customHeight="1">
      <c r="Z894" s="11"/>
      <c r="AA894" s="11"/>
      <c r="AB894" s="11"/>
      <c r="AC894" s="11"/>
    </row>
    <row r="895" ht="15.75" customHeight="1">
      <c r="Z895" s="11"/>
      <c r="AA895" s="11"/>
      <c r="AB895" s="11"/>
      <c r="AC895" s="11"/>
    </row>
    <row r="896" ht="15.75" customHeight="1">
      <c r="Z896" s="11"/>
      <c r="AA896" s="11"/>
      <c r="AB896" s="11"/>
      <c r="AC896" s="11"/>
    </row>
    <row r="897" ht="15.75" customHeight="1">
      <c r="Z897" s="11"/>
      <c r="AA897" s="11"/>
      <c r="AB897" s="11"/>
      <c r="AC897" s="11"/>
    </row>
    <row r="898" ht="15.75" customHeight="1">
      <c r="Z898" s="11"/>
      <c r="AA898" s="11"/>
      <c r="AB898" s="11"/>
      <c r="AC898" s="11"/>
    </row>
    <row r="899" ht="15.75" customHeight="1">
      <c r="Z899" s="11"/>
      <c r="AA899" s="11"/>
      <c r="AB899" s="11"/>
      <c r="AC899" s="11"/>
    </row>
    <row r="900" ht="15.75" customHeight="1">
      <c r="Z900" s="11"/>
      <c r="AA900" s="11"/>
      <c r="AB900" s="11"/>
      <c r="AC900" s="11"/>
    </row>
    <row r="901" ht="15.75" customHeight="1">
      <c r="Z901" s="11"/>
      <c r="AA901" s="11"/>
      <c r="AB901" s="11"/>
      <c r="AC901" s="11"/>
    </row>
    <row r="902" ht="15.75" customHeight="1">
      <c r="Z902" s="11"/>
      <c r="AA902" s="11"/>
      <c r="AB902" s="11"/>
      <c r="AC902" s="11"/>
    </row>
    <row r="903" ht="15.75" customHeight="1">
      <c r="Z903" s="11"/>
      <c r="AA903" s="11"/>
      <c r="AB903" s="11"/>
      <c r="AC903" s="11"/>
    </row>
    <row r="904" ht="15.75" customHeight="1">
      <c r="Z904" s="11"/>
      <c r="AA904" s="11"/>
      <c r="AB904" s="11"/>
      <c r="AC904" s="11"/>
    </row>
    <row r="905" ht="15.75" customHeight="1">
      <c r="Z905" s="11"/>
      <c r="AA905" s="11"/>
      <c r="AB905" s="11"/>
      <c r="AC905" s="11"/>
    </row>
    <row r="906" ht="15.75" customHeight="1">
      <c r="Z906" s="11"/>
      <c r="AA906" s="11"/>
      <c r="AB906" s="11"/>
      <c r="AC906" s="11"/>
    </row>
    <row r="907" ht="15.75" customHeight="1">
      <c r="Z907" s="11"/>
      <c r="AA907" s="11"/>
      <c r="AB907" s="11"/>
      <c r="AC907" s="11"/>
    </row>
    <row r="908" ht="15.75" customHeight="1">
      <c r="Z908" s="11"/>
      <c r="AA908" s="11"/>
      <c r="AB908" s="11"/>
      <c r="AC908" s="11"/>
    </row>
    <row r="909" ht="15.75" customHeight="1">
      <c r="Z909" s="11"/>
      <c r="AA909" s="11"/>
      <c r="AB909" s="11"/>
      <c r="AC909" s="11"/>
    </row>
    <row r="910" ht="15.75" customHeight="1">
      <c r="Z910" s="11"/>
      <c r="AA910" s="11"/>
      <c r="AB910" s="11"/>
      <c r="AC910" s="11"/>
    </row>
    <row r="911" ht="15.75" customHeight="1">
      <c r="Z911" s="11"/>
      <c r="AA911" s="11"/>
      <c r="AB911" s="11"/>
      <c r="AC911" s="11"/>
    </row>
    <row r="912" ht="15.75" customHeight="1">
      <c r="Z912" s="11"/>
      <c r="AA912" s="11"/>
      <c r="AB912" s="11"/>
      <c r="AC912" s="11"/>
    </row>
    <row r="913" ht="15.75" customHeight="1">
      <c r="Z913" s="11"/>
      <c r="AA913" s="11"/>
      <c r="AB913" s="11"/>
      <c r="AC913" s="11"/>
    </row>
    <row r="914" ht="15.75" customHeight="1">
      <c r="Z914" s="11"/>
      <c r="AA914" s="11"/>
      <c r="AB914" s="11"/>
      <c r="AC914" s="11"/>
    </row>
    <row r="915" ht="15.75" customHeight="1">
      <c r="Z915" s="11"/>
      <c r="AA915" s="11"/>
      <c r="AB915" s="11"/>
      <c r="AC915" s="11"/>
    </row>
    <row r="916" ht="15.75" customHeight="1">
      <c r="Z916" s="11"/>
      <c r="AA916" s="11"/>
      <c r="AB916" s="11"/>
      <c r="AC916" s="11"/>
    </row>
    <row r="917" ht="15.75" customHeight="1">
      <c r="Z917" s="11"/>
      <c r="AA917" s="11"/>
      <c r="AB917" s="11"/>
      <c r="AC917" s="11"/>
    </row>
    <row r="918" ht="15.75" customHeight="1">
      <c r="Z918" s="11"/>
      <c r="AA918" s="11"/>
      <c r="AB918" s="11"/>
      <c r="AC918" s="11"/>
    </row>
    <row r="919" ht="15.75" customHeight="1">
      <c r="Z919" s="11"/>
      <c r="AA919" s="11"/>
      <c r="AB919" s="11"/>
      <c r="AC919" s="11"/>
    </row>
    <row r="920" ht="15.75" customHeight="1">
      <c r="Z920" s="11"/>
      <c r="AA920" s="11"/>
      <c r="AB920" s="11"/>
      <c r="AC920" s="11"/>
    </row>
    <row r="921" ht="15.75" customHeight="1">
      <c r="Z921" s="11"/>
      <c r="AA921" s="11"/>
      <c r="AB921" s="11"/>
      <c r="AC921" s="11"/>
    </row>
    <row r="922" ht="15.75" customHeight="1">
      <c r="Z922" s="11"/>
      <c r="AA922" s="11"/>
      <c r="AB922" s="11"/>
      <c r="AC922" s="11"/>
    </row>
    <row r="923" ht="15.75" customHeight="1">
      <c r="Z923" s="11"/>
      <c r="AA923" s="11"/>
      <c r="AB923" s="11"/>
      <c r="AC923" s="11"/>
    </row>
    <row r="924" ht="15.75" customHeight="1">
      <c r="Z924" s="11"/>
      <c r="AA924" s="11"/>
      <c r="AB924" s="11"/>
      <c r="AC924" s="11"/>
    </row>
    <row r="925" ht="15.75" customHeight="1">
      <c r="Z925" s="11"/>
      <c r="AA925" s="11"/>
      <c r="AB925" s="11"/>
      <c r="AC925" s="11"/>
    </row>
    <row r="926" ht="15.75" customHeight="1">
      <c r="Z926" s="11"/>
      <c r="AA926" s="11"/>
      <c r="AB926" s="11"/>
      <c r="AC926" s="11"/>
    </row>
    <row r="927" ht="15.75" customHeight="1">
      <c r="Z927" s="11"/>
      <c r="AA927" s="11"/>
      <c r="AB927" s="11"/>
      <c r="AC927" s="11"/>
    </row>
    <row r="928" ht="15.75" customHeight="1">
      <c r="Z928" s="11"/>
      <c r="AA928" s="11"/>
      <c r="AB928" s="11"/>
      <c r="AC928" s="11"/>
    </row>
    <row r="929" ht="15.75" customHeight="1">
      <c r="Z929" s="11"/>
      <c r="AA929" s="11"/>
      <c r="AB929" s="11"/>
      <c r="AC929" s="11"/>
    </row>
    <row r="930" ht="15.75" customHeight="1">
      <c r="Z930" s="11"/>
      <c r="AA930" s="11"/>
      <c r="AB930" s="11"/>
      <c r="AC930" s="11"/>
    </row>
    <row r="931" ht="15.75" customHeight="1">
      <c r="Z931" s="11"/>
      <c r="AA931" s="11"/>
      <c r="AB931" s="11"/>
      <c r="AC931" s="11"/>
    </row>
    <row r="932" ht="15.75" customHeight="1">
      <c r="Z932" s="11"/>
      <c r="AA932" s="11"/>
      <c r="AB932" s="11"/>
      <c r="AC932" s="11"/>
    </row>
    <row r="933" ht="15.75" customHeight="1">
      <c r="Z933" s="11"/>
      <c r="AA933" s="11"/>
      <c r="AB933" s="11"/>
      <c r="AC933" s="11"/>
    </row>
    <row r="934" ht="15.75" customHeight="1">
      <c r="Z934" s="11"/>
      <c r="AA934" s="11"/>
      <c r="AB934" s="11"/>
      <c r="AC934" s="11"/>
    </row>
    <row r="935" ht="15.75" customHeight="1">
      <c r="Z935" s="11"/>
      <c r="AA935" s="11"/>
      <c r="AB935" s="11"/>
      <c r="AC935" s="11"/>
    </row>
    <row r="936" ht="15.75" customHeight="1">
      <c r="Z936" s="11"/>
      <c r="AA936" s="11"/>
      <c r="AB936" s="11"/>
      <c r="AC936" s="11"/>
    </row>
    <row r="937" ht="15.75" customHeight="1">
      <c r="Z937" s="11"/>
      <c r="AA937" s="11"/>
      <c r="AB937" s="11"/>
      <c r="AC937" s="11"/>
    </row>
    <row r="938" ht="15.75" customHeight="1">
      <c r="Z938" s="11"/>
      <c r="AA938" s="11"/>
      <c r="AB938" s="11"/>
      <c r="AC938" s="11"/>
    </row>
    <row r="939" ht="15.75" customHeight="1">
      <c r="Z939" s="11"/>
      <c r="AA939" s="11"/>
      <c r="AB939" s="11"/>
      <c r="AC939" s="11"/>
    </row>
    <row r="940" ht="15.75" customHeight="1">
      <c r="Z940" s="11"/>
      <c r="AA940" s="11"/>
      <c r="AB940" s="11"/>
      <c r="AC940" s="11"/>
    </row>
    <row r="941" ht="15.75" customHeight="1">
      <c r="Z941" s="11"/>
      <c r="AA941" s="11"/>
      <c r="AB941" s="11"/>
      <c r="AC941" s="11"/>
    </row>
    <row r="942" ht="15.75" customHeight="1">
      <c r="Z942" s="11"/>
      <c r="AA942" s="11"/>
      <c r="AB942" s="11"/>
      <c r="AC942" s="11"/>
    </row>
    <row r="943" ht="15.75" customHeight="1">
      <c r="Z943" s="11"/>
      <c r="AA943" s="11"/>
      <c r="AB943" s="11"/>
      <c r="AC943" s="11"/>
    </row>
    <row r="944" ht="15.75" customHeight="1">
      <c r="Z944" s="11"/>
      <c r="AA944" s="11"/>
      <c r="AB944" s="11"/>
      <c r="AC944" s="11"/>
    </row>
    <row r="945" ht="15.75" customHeight="1">
      <c r="Z945" s="11"/>
      <c r="AA945" s="11"/>
      <c r="AB945" s="11"/>
      <c r="AC945" s="11"/>
    </row>
    <row r="946" ht="15.75" customHeight="1">
      <c r="Z946" s="11"/>
      <c r="AA946" s="11"/>
      <c r="AB946" s="11"/>
      <c r="AC946" s="11"/>
    </row>
    <row r="947" ht="15.75" customHeight="1">
      <c r="Z947" s="11"/>
      <c r="AA947" s="11"/>
      <c r="AB947" s="11"/>
      <c r="AC947" s="11"/>
    </row>
    <row r="948" ht="15.75" customHeight="1">
      <c r="Z948" s="11"/>
      <c r="AA948" s="11"/>
      <c r="AB948" s="11"/>
      <c r="AC948" s="11"/>
    </row>
    <row r="949" ht="15.75" customHeight="1">
      <c r="Z949" s="11"/>
      <c r="AA949" s="11"/>
      <c r="AB949" s="11"/>
      <c r="AC949" s="11"/>
    </row>
    <row r="950" ht="15.75" customHeight="1">
      <c r="Z950" s="11"/>
      <c r="AA950" s="11"/>
      <c r="AB950" s="11"/>
      <c r="AC950" s="11"/>
    </row>
    <row r="951" ht="15.75" customHeight="1">
      <c r="Z951" s="11"/>
      <c r="AA951" s="11"/>
      <c r="AB951" s="11"/>
      <c r="AC951" s="11"/>
    </row>
    <row r="952" ht="15.75" customHeight="1">
      <c r="Z952" s="11"/>
      <c r="AA952" s="11"/>
      <c r="AB952" s="11"/>
      <c r="AC952" s="11"/>
    </row>
    <row r="953" ht="15.75" customHeight="1">
      <c r="Z953" s="11"/>
      <c r="AA953" s="11"/>
      <c r="AB953" s="11"/>
      <c r="AC953" s="11"/>
    </row>
    <row r="954" ht="15.75" customHeight="1">
      <c r="Z954" s="11"/>
      <c r="AA954" s="11"/>
      <c r="AB954" s="11"/>
      <c r="AC954" s="11"/>
    </row>
    <row r="955" ht="15.75" customHeight="1">
      <c r="Z955" s="11"/>
      <c r="AA955" s="11"/>
      <c r="AB955" s="11"/>
      <c r="AC955" s="11"/>
    </row>
    <row r="956" ht="15.75" customHeight="1">
      <c r="Z956" s="11"/>
      <c r="AA956" s="11"/>
      <c r="AB956" s="11"/>
      <c r="AC956" s="11"/>
    </row>
    <row r="957" ht="15.75" customHeight="1">
      <c r="Z957" s="11"/>
      <c r="AA957" s="11"/>
      <c r="AB957" s="11"/>
      <c r="AC957" s="11"/>
    </row>
    <row r="958" ht="15.75" customHeight="1">
      <c r="Z958" s="11"/>
      <c r="AA958" s="11"/>
      <c r="AB958" s="11"/>
      <c r="AC958" s="11"/>
    </row>
    <row r="959" ht="15.75" customHeight="1">
      <c r="Z959" s="11"/>
      <c r="AA959" s="11"/>
      <c r="AB959" s="11"/>
      <c r="AC959" s="11"/>
    </row>
    <row r="960" ht="15.75" customHeight="1">
      <c r="Z960" s="11"/>
      <c r="AA960" s="11"/>
      <c r="AB960" s="11"/>
      <c r="AC960" s="11"/>
    </row>
    <row r="961" ht="15.75" customHeight="1">
      <c r="Z961" s="11"/>
      <c r="AA961" s="11"/>
      <c r="AB961" s="11"/>
      <c r="AC961" s="11"/>
    </row>
    <row r="962" ht="15.75" customHeight="1">
      <c r="Z962" s="11"/>
      <c r="AA962" s="11"/>
      <c r="AB962" s="11"/>
      <c r="AC962" s="11"/>
    </row>
    <row r="963" ht="15.75" customHeight="1">
      <c r="Z963" s="11"/>
      <c r="AA963" s="11"/>
      <c r="AB963" s="11"/>
      <c r="AC963" s="11"/>
    </row>
    <row r="964" ht="15.75" customHeight="1">
      <c r="Z964" s="11"/>
      <c r="AA964" s="11"/>
      <c r="AB964" s="11"/>
      <c r="AC964" s="11"/>
    </row>
    <row r="965" ht="15.75" customHeight="1">
      <c r="Z965" s="11"/>
      <c r="AA965" s="11"/>
      <c r="AB965" s="11"/>
      <c r="AC965" s="11"/>
    </row>
    <row r="966" ht="15.75" customHeight="1">
      <c r="Z966" s="11"/>
      <c r="AA966" s="11"/>
      <c r="AB966" s="11"/>
      <c r="AC966" s="11"/>
    </row>
    <row r="967" ht="15.75" customHeight="1">
      <c r="Z967" s="11"/>
      <c r="AA967" s="11"/>
      <c r="AB967" s="11"/>
      <c r="AC967" s="11"/>
    </row>
    <row r="968" ht="15.75" customHeight="1">
      <c r="Z968" s="11"/>
      <c r="AA968" s="11"/>
      <c r="AB968" s="11"/>
      <c r="AC968" s="11"/>
    </row>
    <row r="969" ht="15.75" customHeight="1">
      <c r="Z969" s="11"/>
      <c r="AA969" s="11"/>
      <c r="AB969" s="11"/>
      <c r="AC969" s="11"/>
    </row>
    <row r="970" ht="15.75" customHeight="1">
      <c r="Z970" s="11"/>
      <c r="AA970" s="11"/>
      <c r="AB970" s="11"/>
      <c r="AC970" s="11"/>
    </row>
    <row r="971" ht="15.75" customHeight="1">
      <c r="Z971" s="11"/>
      <c r="AA971" s="11"/>
      <c r="AB971" s="11"/>
      <c r="AC971" s="11"/>
    </row>
    <row r="972" ht="15.75" customHeight="1">
      <c r="Z972" s="11"/>
      <c r="AA972" s="11"/>
      <c r="AB972" s="11"/>
      <c r="AC972" s="11"/>
    </row>
    <row r="973" ht="15.75" customHeight="1">
      <c r="Z973" s="11"/>
      <c r="AA973" s="11"/>
      <c r="AB973" s="11"/>
      <c r="AC973" s="11"/>
    </row>
    <row r="974" ht="15.75" customHeight="1">
      <c r="Z974" s="11"/>
      <c r="AA974" s="11"/>
      <c r="AB974" s="11"/>
      <c r="AC974" s="11"/>
    </row>
    <row r="975" ht="15.75" customHeight="1">
      <c r="Z975" s="11"/>
      <c r="AA975" s="11"/>
      <c r="AB975" s="11"/>
      <c r="AC975" s="11"/>
    </row>
    <row r="976" ht="15.75" customHeight="1">
      <c r="Z976" s="11"/>
      <c r="AA976" s="11"/>
      <c r="AB976" s="11"/>
      <c r="AC976" s="11"/>
    </row>
    <row r="977" ht="15.75" customHeight="1">
      <c r="Z977" s="11"/>
      <c r="AA977" s="11"/>
      <c r="AB977" s="11"/>
      <c r="AC977" s="11"/>
    </row>
    <row r="978" ht="15.75" customHeight="1">
      <c r="Z978" s="11"/>
      <c r="AA978" s="11"/>
      <c r="AB978" s="11"/>
      <c r="AC978" s="11"/>
    </row>
    <row r="979" ht="15.75" customHeight="1">
      <c r="Z979" s="11"/>
      <c r="AA979" s="11"/>
      <c r="AB979" s="11"/>
      <c r="AC979" s="11"/>
    </row>
    <row r="980" ht="15.75" customHeight="1">
      <c r="Z980" s="11"/>
      <c r="AA980" s="11"/>
      <c r="AB980" s="11"/>
      <c r="AC980" s="11"/>
    </row>
    <row r="981" ht="15.75" customHeight="1">
      <c r="Z981" s="11"/>
      <c r="AA981" s="11"/>
      <c r="AB981" s="11"/>
      <c r="AC981" s="11"/>
    </row>
    <row r="982" ht="15.75" customHeight="1">
      <c r="Z982" s="11"/>
      <c r="AA982" s="11"/>
      <c r="AB982" s="11"/>
      <c r="AC982" s="11"/>
    </row>
    <row r="983" ht="15.75" customHeight="1">
      <c r="Z983" s="11"/>
      <c r="AA983" s="11"/>
      <c r="AB983" s="11"/>
      <c r="AC983" s="11"/>
    </row>
    <row r="984" ht="15.75" customHeight="1">
      <c r="Z984" s="11"/>
      <c r="AA984" s="11"/>
      <c r="AB984" s="11"/>
      <c r="AC984" s="11"/>
    </row>
    <row r="985" ht="15.75" customHeight="1">
      <c r="Z985" s="11"/>
      <c r="AA985" s="11"/>
      <c r="AB985" s="11"/>
      <c r="AC985" s="11"/>
    </row>
    <row r="986" ht="15.75" customHeight="1">
      <c r="Z986" s="11"/>
      <c r="AA986" s="11"/>
      <c r="AB986" s="11"/>
      <c r="AC986" s="11"/>
    </row>
    <row r="987" ht="15.75" customHeight="1">
      <c r="Z987" s="11"/>
      <c r="AA987" s="11"/>
      <c r="AB987" s="11"/>
      <c r="AC987" s="11"/>
    </row>
    <row r="988" ht="15.75" customHeight="1">
      <c r="Z988" s="11"/>
      <c r="AA988" s="11"/>
      <c r="AB988" s="11"/>
      <c r="AC988" s="11"/>
    </row>
    <row r="989" ht="15.75" customHeight="1">
      <c r="Z989" s="11"/>
      <c r="AA989" s="11"/>
      <c r="AB989" s="11"/>
      <c r="AC989" s="11"/>
    </row>
    <row r="990" ht="15.75" customHeight="1">
      <c r="Z990" s="11"/>
      <c r="AA990" s="11"/>
      <c r="AB990" s="11"/>
      <c r="AC990" s="11"/>
    </row>
    <row r="991" ht="15.75" customHeight="1">
      <c r="Z991" s="11"/>
      <c r="AA991" s="11"/>
      <c r="AB991" s="11"/>
      <c r="AC991" s="11"/>
    </row>
    <row r="992" ht="15.75" customHeight="1">
      <c r="Z992" s="11"/>
      <c r="AA992" s="11"/>
      <c r="AB992" s="11"/>
      <c r="AC992" s="11"/>
    </row>
    <row r="993" ht="15.75" customHeight="1">
      <c r="Z993" s="11"/>
      <c r="AA993" s="11"/>
      <c r="AB993" s="11"/>
      <c r="AC993" s="11"/>
    </row>
    <row r="994" ht="15.75" customHeight="1">
      <c r="Z994" s="11"/>
      <c r="AA994" s="11"/>
      <c r="AB994" s="11"/>
      <c r="AC994" s="11"/>
    </row>
    <row r="995" ht="15.75" customHeight="1">
      <c r="Z995" s="11"/>
      <c r="AA995" s="11"/>
      <c r="AB995" s="11"/>
      <c r="AC995" s="11"/>
    </row>
    <row r="996" ht="15.75" customHeight="1">
      <c r="Z996" s="11"/>
      <c r="AA996" s="11"/>
      <c r="AB996" s="11"/>
      <c r="AC996" s="11"/>
    </row>
    <row r="997" ht="15.75" customHeight="1">
      <c r="Z997" s="11"/>
      <c r="AA997" s="11"/>
      <c r="AB997" s="11"/>
      <c r="AC997" s="11"/>
    </row>
    <row r="998" ht="15.75" customHeight="1">
      <c r="Z998" s="11"/>
      <c r="AA998" s="11"/>
      <c r="AB998" s="11"/>
      <c r="AC998" s="11"/>
    </row>
    <row r="999" ht="15.75" customHeight="1">
      <c r="Z999" s="11"/>
      <c r="AA999" s="11"/>
      <c r="AB999" s="11"/>
      <c r="AC999" s="11"/>
    </row>
    <row r="1000" ht="15.75" customHeight="1">
      <c r="Z1000" s="11"/>
      <c r="AA1000" s="11"/>
      <c r="AB1000" s="11"/>
      <c r="AC1000" s="11"/>
    </row>
  </sheetData>
  <mergeCells count="6">
    <mergeCell ref="A1:AF1"/>
    <mergeCell ref="AA2:AB2"/>
    <mergeCell ref="A28:AF28"/>
    <mergeCell ref="A52:AF52"/>
    <mergeCell ref="A76:AF76"/>
    <mergeCell ref="A101:AF10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