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86177\Desktop\project\"/>
    </mc:Choice>
  </mc:AlternateContent>
  <xr:revisionPtr revIDLastSave="0" documentId="13_ncr:1_{3DDB831E-040A-40BA-93EF-938FD59C23A8}" xr6:coauthVersionLast="47" xr6:coauthVersionMax="47" xr10:uidLastSave="{00000000-0000-0000-0000-000000000000}"/>
  <bookViews>
    <workbookView xWindow="-98" yWindow="-98" windowWidth="21795" windowHeight="12975" xr2:uid="{86E1F278-168A-4B9B-A94D-AAF1A0C7FD88}"/>
  </bookViews>
  <sheets>
    <sheet name="Company-Centric metadata" sheetId="1" r:id="rId1"/>
  </sheets>
  <definedNames>
    <definedName name="_xlnm._FilterDatabase" localSheetId="0" hidden="1">'Company-Centric metadata'!$A$1:$S$77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G10" i="1"/>
  <c r="H10" i="1" s="1"/>
  <c r="M77" i="1"/>
  <c r="H77" i="1"/>
  <c r="M76" i="1"/>
  <c r="H76" i="1"/>
  <c r="M75" i="1"/>
  <c r="H75" i="1"/>
  <c r="N74" i="1"/>
  <c r="M74" i="1"/>
  <c r="N73" i="1"/>
  <c r="M73" i="1"/>
  <c r="M72" i="1"/>
  <c r="H72" i="1"/>
  <c r="N71" i="1"/>
  <c r="M71" i="1"/>
  <c r="M70" i="1"/>
  <c r="H70" i="1"/>
  <c r="M69" i="1"/>
  <c r="H69" i="1"/>
  <c r="M68" i="1"/>
  <c r="H68" i="1"/>
  <c r="M67" i="1"/>
  <c r="H67" i="1"/>
  <c r="M66" i="1"/>
  <c r="H66" i="1"/>
  <c r="M65" i="1"/>
  <c r="H65" i="1"/>
  <c r="M64" i="1"/>
  <c r="H64" i="1"/>
  <c r="N63" i="1"/>
  <c r="M63" i="1"/>
  <c r="H63" i="1"/>
  <c r="M62" i="1"/>
  <c r="H62" i="1"/>
  <c r="M61" i="1"/>
  <c r="H61" i="1"/>
  <c r="M60" i="1"/>
  <c r="H60" i="1"/>
  <c r="M59" i="1"/>
  <c r="H59" i="1"/>
  <c r="M58" i="1"/>
  <c r="H58" i="1"/>
  <c r="M57" i="1"/>
  <c r="H57" i="1"/>
  <c r="M56" i="1"/>
  <c r="H56" i="1"/>
  <c r="M55" i="1"/>
  <c r="H55" i="1"/>
  <c r="M54" i="1"/>
  <c r="H54" i="1"/>
  <c r="M53" i="1"/>
  <c r="H53" i="1"/>
  <c r="M52" i="1"/>
  <c r="H52" i="1"/>
  <c r="M51" i="1"/>
  <c r="H51" i="1"/>
  <c r="M50" i="1"/>
  <c r="H50" i="1"/>
  <c r="M49" i="1"/>
  <c r="H49" i="1"/>
  <c r="M48" i="1"/>
  <c r="H48" i="1"/>
  <c r="M47" i="1"/>
  <c r="H47" i="1"/>
  <c r="M46" i="1"/>
  <c r="H46" i="1"/>
  <c r="M45" i="1"/>
  <c r="H45" i="1"/>
  <c r="M44" i="1"/>
  <c r="H44" i="1"/>
  <c r="M43" i="1"/>
  <c r="H43" i="1"/>
  <c r="M42" i="1"/>
  <c r="H42" i="1"/>
  <c r="M41" i="1"/>
  <c r="H41" i="1"/>
  <c r="M40" i="1"/>
  <c r="H40" i="1"/>
  <c r="M39" i="1"/>
  <c r="H39" i="1"/>
  <c r="M38" i="1"/>
  <c r="H38" i="1"/>
  <c r="M37" i="1"/>
  <c r="H37" i="1"/>
  <c r="M36" i="1"/>
  <c r="H36" i="1"/>
  <c r="K35" i="1"/>
  <c r="M35" i="1" s="1"/>
  <c r="H35" i="1"/>
  <c r="M34" i="1"/>
  <c r="H34" i="1"/>
  <c r="M33" i="1"/>
  <c r="H33" i="1"/>
  <c r="M32" i="1"/>
  <c r="H32" i="1"/>
  <c r="M31" i="1"/>
  <c r="H31" i="1"/>
  <c r="M30" i="1"/>
  <c r="H30" i="1"/>
  <c r="M29" i="1"/>
  <c r="H29" i="1"/>
  <c r="M28" i="1"/>
  <c r="H28" i="1"/>
  <c r="M27" i="1"/>
  <c r="H27" i="1"/>
  <c r="M26" i="1"/>
  <c r="H26" i="1"/>
  <c r="M25" i="1"/>
  <c r="H25" i="1"/>
  <c r="M24" i="1"/>
  <c r="H24" i="1"/>
  <c r="M23" i="1"/>
  <c r="H23" i="1"/>
  <c r="M22" i="1"/>
  <c r="H22" i="1"/>
  <c r="N21" i="1"/>
  <c r="M21" i="1"/>
  <c r="H21" i="1"/>
  <c r="M20" i="1"/>
  <c r="H20" i="1"/>
  <c r="M19" i="1"/>
  <c r="H19" i="1"/>
  <c r="M18" i="1"/>
  <c r="H18" i="1"/>
  <c r="M17" i="1"/>
  <c r="H17" i="1"/>
  <c r="M16" i="1"/>
  <c r="H16" i="1"/>
  <c r="M15" i="1"/>
  <c r="H15" i="1"/>
  <c r="N14" i="1"/>
  <c r="M14" i="1"/>
  <c r="H14" i="1"/>
  <c r="F13" i="1"/>
  <c r="M13" i="1" s="1"/>
  <c r="M12" i="1"/>
  <c r="H12" i="1"/>
  <c r="M11" i="1"/>
  <c r="H11" i="1"/>
  <c r="M10" i="1"/>
  <c r="M9" i="1"/>
  <c r="H9" i="1"/>
  <c r="M8" i="1"/>
  <c r="H8" i="1"/>
  <c r="M7" i="1"/>
  <c r="H7" i="1"/>
  <c r="M6" i="1"/>
  <c r="H6" i="1"/>
  <c r="M5" i="1"/>
  <c r="H5" i="1"/>
  <c r="K4" i="1"/>
  <c r="F4" i="1"/>
  <c r="H4" i="1" s="1"/>
  <c r="M3" i="1"/>
  <c r="N2" i="1"/>
  <c r="M2" i="1"/>
  <c r="H2" i="1"/>
  <c r="M4" i="1" l="1"/>
  <c r="H13" i="1"/>
</calcChain>
</file>

<file path=xl/sharedStrings.xml><?xml version="1.0" encoding="utf-8"?>
<sst xmlns="http://schemas.openxmlformats.org/spreadsheetml/2006/main" count="190" uniqueCount="189">
  <si>
    <t>No.</t>
    <phoneticPr fontId="3" type="noConversion"/>
  </si>
  <si>
    <t>Company Name</t>
  </si>
  <si>
    <t>Ticker Symbol</t>
  </si>
  <si>
    <t>Date of First (Oldest)
 Purchase</t>
    <phoneticPr fontId="3" type="noConversion"/>
  </si>
  <si>
    <t>Date of Last (Most Recent) 
Purchase</t>
    <phoneticPr fontId="3" type="noConversion"/>
  </si>
  <si>
    <t>Total Number of Shares
Purchased</t>
    <phoneticPr fontId="3" type="noConversion"/>
  </si>
  <si>
    <t>Total Purchase Price</t>
  </si>
  <si>
    <t>Average Price per Share 
(Total Purchase Price / Total Number of Shares)</t>
    <phoneticPr fontId="3" type="noConversion"/>
  </si>
  <si>
    <t>Date of First (Oldest) 
Sell</t>
    <phoneticPr fontId="3" type="noConversion"/>
  </si>
  <si>
    <t>Date of Last (Most Recent) 
Sell</t>
    <phoneticPr fontId="3" type="noConversion"/>
  </si>
  <si>
    <t>Total Number of Shares Sold</t>
  </si>
  <si>
    <t>Price per Share on Date of Last
 (Most Recent) Sale</t>
    <phoneticPr fontId="3" type="noConversion"/>
  </si>
  <si>
    <t>Total Number of Shares (Purchased-Sold)
Net Total number of shares</t>
    <phoneticPr fontId="3" type="noConversion"/>
  </si>
  <si>
    <t>Share Price as of 3 Aug 2023
 (Yahoo &amp; Google  Finance)</t>
    <phoneticPr fontId="3" type="noConversion"/>
  </si>
  <si>
    <t>Notes</t>
  </si>
  <si>
    <t>People's United Financial</t>
    <phoneticPr fontId="5" type="noConversion"/>
  </si>
  <si>
    <t>PBCT</t>
  </si>
  <si>
    <t>30/04/2020</t>
    <phoneticPr fontId="3" type="noConversion"/>
  </si>
  <si>
    <t>22/12/2021</t>
    <phoneticPr fontId="3" type="noConversion"/>
  </si>
  <si>
    <r>
      <t xml:space="preserve">On April 2, 2022, the bank merged with M&amp;T Bank and was fully integrated into M&amp;T by the third quarter of 2022.Set current Share price to price at time of acquisition.
People's United common stock no longer trades on the NASDAQ after Friday, April 1, 2022.
</t>
    </r>
    <r>
      <rPr>
        <sz val="11"/>
        <color theme="5" tint="0.39997558519241921"/>
        <rFont val="Arial"/>
        <family val="2"/>
      </rPr>
      <t>The stock held is converted into stock of M&amp;T bank</t>
    </r>
    <r>
      <rPr>
        <sz val="11"/>
        <rFont val="Arial"/>
        <family val="2"/>
      </rPr>
      <t>.</t>
    </r>
    <phoneticPr fontId="3" type="noConversion"/>
  </si>
  <si>
    <t>National Grid</t>
  </si>
  <si>
    <t>NG</t>
  </si>
  <si>
    <t>AT&amp;T</t>
  </si>
  <si>
    <t>T</t>
  </si>
  <si>
    <t>T's third split took place on April 11, 2022. This was a 1324 for 1000 split, meaning for each 1000 shares of T owned pre-split, the shareholder now owned 1324 shares. 
For example, a 995 share position pre-split, became a 1317.38 share position following the split.</t>
    <phoneticPr fontId="3" type="noConversion"/>
  </si>
  <si>
    <t>Meta Platforms</t>
  </si>
  <si>
    <t>META</t>
    <phoneticPr fontId="3" type="noConversion"/>
  </si>
  <si>
    <t>Welltower</t>
  </si>
  <si>
    <t>WELL</t>
    <phoneticPr fontId="3" type="noConversion"/>
  </si>
  <si>
    <t>Expedia</t>
  </si>
  <si>
    <t>EXPE</t>
  </si>
  <si>
    <t>Cloudflare</t>
  </si>
  <si>
    <t>NET</t>
    <phoneticPr fontId="3" type="noConversion"/>
  </si>
  <si>
    <t>Broadcom</t>
  </si>
  <si>
    <t>AVGO</t>
    <phoneticPr fontId="3" type="noConversion"/>
  </si>
  <si>
    <t>Alphabet (Class A)</t>
  </si>
  <si>
    <t>GOOGL</t>
  </si>
  <si>
    <t>GOOG's third split took place on July 18, 2022. This was a 20 for 1 split, meaning for each share of GOOG owned pre-split, the shareholder now owned 20 shares.
 For example, a 2007.496491 share position pre-split, became a 40149.92982 share position following the split. https://www.stocksplithistory.com/?symbol=GOOG</t>
    <phoneticPr fontId="3" type="noConversion"/>
  </si>
  <si>
    <t>Qualcomm</t>
  </si>
  <si>
    <t>QCOM</t>
  </si>
  <si>
    <t>Fastly</t>
  </si>
  <si>
    <t>FSLY</t>
    <phoneticPr fontId="3" type="noConversion"/>
  </si>
  <si>
    <t>Apple</t>
  </si>
  <si>
    <t>AAPL</t>
    <phoneticPr fontId="3" type="noConversion"/>
  </si>
  <si>
    <t>AAPL's 5th split took place on August 31, 2020. This was a 4 for 1 split, meaning for each share of AAPL owned pre-split, the shareholder now owned 4 shares. 
For example, a 56000 share position pre-split, became a 224000 share position following the split.</t>
    <phoneticPr fontId="3" type="noConversion"/>
  </si>
  <si>
    <t>Livongo</t>
    <phoneticPr fontId="3" type="noConversion"/>
  </si>
  <si>
    <t>LVGO</t>
    <phoneticPr fontId="3" type="noConversion"/>
  </si>
  <si>
    <t>On August 5, 2020, Teladoc (TDOC), the market leader in telemedicine, announced the acquisition of chronic disease management.Set current Share price to price at time of acquisition.
specialist Livongo Health (LVGO) in a "stock + cash" manner, with a consideration of US$18.5 billion.</t>
    <phoneticPr fontId="3" type="noConversion"/>
  </si>
  <si>
    <t>Netflix</t>
  </si>
  <si>
    <t>NFLX</t>
    <phoneticPr fontId="3" type="noConversion"/>
  </si>
  <si>
    <t>SolarEdge Technologies</t>
  </si>
  <si>
    <t>SEDG</t>
    <phoneticPr fontId="3" type="noConversion"/>
  </si>
  <si>
    <t>Gladstone Commercial</t>
  </si>
  <si>
    <t>GOOD</t>
    <phoneticPr fontId="3" type="noConversion"/>
  </si>
  <si>
    <t>NextEra Energy</t>
  </si>
  <si>
    <t>NEE</t>
    <phoneticPr fontId="3" type="noConversion"/>
  </si>
  <si>
    <t>NEE's second split took place on October 27, 2020. This was a 4 for 1 split, meaning for each share of NEE owned pre-split, the shareholder now owned 4 shares. 
For example, a 2000 share position pre-split, became a 8000 share position following the split.</t>
    <phoneticPr fontId="3" type="noConversion"/>
  </si>
  <si>
    <t>Snowflake</t>
  </si>
  <si>
    <t>SNOW</t>
    <phoneticPr fontId="3" type="noConversion"/>
  </si>
  <si>
    <t>Hannon Armstrong Sustainable Infrastructure Capital</t>
  </si>
  <si>
    <t>HASI</t>
    <phoneticPr fontId="3" type="noConversion"/>
  </si>
  <si>
    <t>STORE Capital</t>
  </si>
  <si>
    <t>STOR</t>
    <phoneticPr fontId="3" type="noConversion"/>
  </si>
  <si>
    <t xml:space="preserve">03/02/2023, GIC and Oak Street Complete $15 Billion Acquisition of STORE Capital,Upon closing of the transaction,the company’s common stock will no longer be listed on any public market.Set current share price to price at time of acquisition. </t>
    <phoneticPr fontId="3" type="noConversion"/>
  </si>
  <si>
    <t>Clearway Energy</t>
  </si>
  <si>
    <t>CWEN</t>
    <phoneticPr fontId="3" type="noConversion"/>
  </si>
  <si>
    <t>Clearway Energy has a somewhat unusual corporate structure, as a result of the recapitalization event mentioned earlier.
There are four classes of common shares (Classes A, B, C, and D), only two of which (Class A and C) are publically traded. The difference? Class A (CWEN.A) has 100 times the voting power of Class C (CWEN).</t>
    <phoneticPr fontId="3" type="noConversion"/>
  </si>
  <si>
    <t>American Tower</t>
  </si>
  <si>
    <t>AMT</t>
    <phoneticPr fontId="3" type="noConversion"/>
  </si>
  <si>
    <t>Digital Realty Trust</t>
  </si>
  <si>
    <t>DLR</t>
  </si>
  <si>
    <t>Nike</t>
  </si>
  <si>
    <t>NKE</t>
    <phoneticPr fontId="3" type="noConversion"/>
  </si>
  <si>
    <t>Realty Income</t>
  </si>
  <si>
    <t>O's second split took place on November 15, 2021. This was a 1032 for 1000 split, meaning for each 1000 shares of O owned pre-split, the shareholder now owned 1032 shares.
 For example, a 2000 share position pre-split, became a 2064 share position following the split.</t>
    <phoneticPr fontId="3" type="noConversion"/>
  </si>
  <si>
    <t>Hillenbrand</t>
  </si>
  <si>
    <t>HI</t>
    <phoneticPr fontId="3" type="noConversion"/>
  </si>
  <si>
    <t>Silvergate Capital</t>
  </si>
  <si>
    <t>SICP</t>
    <phoneticPr fontId="3" type="noConversion"/>
  </si>
  <si>
    <t>LTC Properties</t>
  </si>
  <si>
    <t>LTC</t>
    <phoneticPr fontId="3" type="noConversion"/>
  </si>
  <si>
    <t>Simon Property</t>
  </si>
  <si>
    <t>SPG</t>
  </si>
  <si>
    <t>PetMed Express</t>
  </si>
  <si>
    <t>PETS</t>
  </si>
  <si>
    <t>AbbVie</t>
  </si>
  <si>
    <t>ABBV</t>
  </si>
  <si>
    <t>American States Water</t>
  </si>
  <si>
    <t>AWR</t>
    <phoneticPr fontId="3" type="noConversion"/>
  </si>
  <si>
    <t>Annaly Capital Management</t>
  </si>
  <si>
    <t>NLY</t>
    <phoneticPr fontId="3" type="noConversion"/>
  </si>
  <si>
    <t>The split for NLY took place on September 26, 2022. This was a 1 for 4 reverse split, meaning for each 4 shares of NLY owned pre-split, the shareholder now owned 1 share.
 For example, a 1000 share position pre-split, became a 250 share position following the split.</t>
    <phoneticPr fontId="3" type="noConversion"/>
  </si>
  <si>
    <t>Merck &amp; Co</t>
  </si>
  <si>
    <t>MRK</t>
    <phoneticPr fontId="3" type="noConversion"/>
  </si>
  <si>
    <t>MRK's 6th split took place on June 03, 2021. This was a 1048 for 1000 split, meaning for each 1000 shares of MRK owned pre-split, the shareholder now owned 1048 shares. 
For example, a 72000 share position pre-split, became a 75456 share position following the split.</t>
    <phoneticPr fontId="3" type="noConversion"/>
  </si>
  <si>
    <t>Waste Management</t>
  </si>
  <si>
    <t>WM</t>
    <phoneticPr fontId="3" type="noConversion"/>
  </si>
  <si>
    <t>Johnson &amp; Johnson</t>
  </si>
  <si>
    <t>JNJ</t>
    <phoneticPr fontId="3" type="noConversion"/>
  </si>
  <si>
    <t>The company announced in November 2021 that it would split into two publicly traded companies: one focused on consumer products and the other on pharmaceuticals and medical technologies.
What does the J&amp;J split mean for shareholders? If you currently own shares of Johnson &amp; Johnson, when the company splits, you will own shares of both Johnson &amp; Johnson – which will be the new pharmaceutical/medical device business – as well as shares of Kenvue, the new consumer health business.</t>
    <phoneticPr fontId="3" type="noConversion"/>
  </si>
  <si>
    <t>Bit Digital</t>
  </si>
  <si>
    <t>BTBT</t>
    <phoneticPr fontId="3" type="noConversion"/>
  </si>
  <si>
    <t>Riot Platforms</t>
  </si>
  <si>
    <t>RIOT</t>
    <phoneticPr fontId="3" type="noConversion"/>
  </si>
  <si>
    <t>Comcast</t>
  </si>
  <si>
    <t>CMCSA</t>
  </si>
  <si>
    <t>Essential Utilities</t>
  </si>
  <si>
    <t>WTRG</t>
  </si>
  <si>
    <t>Honeywell International</t>
  </si>
  <si>
    <t>HON</t>
    <phoneticPr fontId="3" type="noConversion"/>
  </si>
  <si>
    <t>Verizon Communications</t>
  </si>
  <si>
    <t>VZ</t>
    <phoneticPr fontId="3" type="noConversion"/>
  </si>
  <si>
    <t>Visa</t>
  </si>
  <si>
    <t>V</t>
    <phoneticPr fontId="3" type="noConversion"/>
  </si>
  <si>
    <t>Ecolab</t>
  </si>
  <si>
    <t>ECL</t>
  </si>
  <si>
    <t>Medtronic</t>
  </si>
  <si>
    <t>MDT</t>
    <phoneticPr fontId="3" type="noConversion"/>
  </si>
  <si>
    <t>Signature Bank</t>
  </si>
  <si>
    <t>SBNY</t>
    <phoneticPr fontId="3" type="noConversion"/>
  </si>
  <si>
    <t>3M</t>
    <phoneticPr fontId="3" type="noConversion"/>
  </si>
  <si>
    <t>MMM</t>
    <phoneticPr fontId="3" type="noConversion"/>
  </si>
  <si>
    <t>A O Smith</t>
  </si>
  <si>
    <t>AOS</t>
  </si>
  <si>
    <t>Beyond Meat</t>
  </si>
  <si>
    <t>BYND</t>
    <phoneticPr fontId="3" type="noConversion"/>
  </si>
  <si>
    <t>Caterpillar</t>
  </si>
  <si>
    <t>CAT</t>
  </si>
  <si>
    <t>Costco Wholesale</t>
  </si>
  <si>
    <t>COST</t>
    <phoneticPr fontId="3" type="noConversion"/>
  </si>
  <si>
    <t>Cronos</t>
  </si>
  <si>
    <t>CRON</t>
    <phoneticPr fontId="3" type="noConversion"/>
  </si>
  <si>
    <t>CVS Health</t>
  </si>
  <si>
    <t>CVS</t>
  </si>
  <si>
    <t>Extra Space Storage</t>
  </si>
  <si>
    <t>EXR</t>
    <phoneticPr fontId="3" type="noConversion"/>
  </si>
  <si>
    <t>Home Depot</t>
  </si>
  <si>
    <t>HD</t>
    <phoneticPr fontId="3" type="noConversion"/>
  </si>
  <si>
    <t>Intercontinental Exchange</t>
  </si>
  <si>
    <t>ICE</t>
  </si>
  <si>
    <t>New York Mortgage Trust</t>
  </si>
  <si>
    <t>NYMT</t>
    <phoneticPr fontId="3" type="noConversion"/>
  </si>
  <si>
    <t>The split for NYMT took place on March 09, 2023. This was a 1 for 4 reverse split, meaning for each 4 shares of NYMT owned pre-split, the shareholder now owned 1 share. 
For example, a 1000 share position pre-split, became a 250 share position following the split.</t>
    <phoneticPr fontId="3" type="noConversion"/>
  </si>
  <si>
    <t>Omega Healthcare Investors</t>
  </si>
  <si>
    <t>OHI</t>
  </si>
  <si>
    <t>Public Storage</t>
  </si>
  <si>
    <t>PSA</t>
    <phoneticPr fontId="3" type="noConversion"/>
  </si>
  <si>
    <t>Rithm Capital</t>
  </si>
  <si>
    <t>RITM</t>
    <phoneticPr fontId="3" type="noConversion"/>
  </si>
  <si>
    <t>Seagate Technology</t>
  </si>
  <si>
    <t>STX</t>
    <phoneticPr fontId="3" type="noConversion"/>
  </si>
  <si>
    <t>Slack</t>
  </si>
  <si>
    <t>WORK</t>
    <phoneticPr fontId="3" type="noConversion"/>
  </si>
  <si>
    <t>On December 1, 2021, Salesforce.com, Inc. (CRM) completed its acquisition of Slack Technologies, Inc., after which Slack's stock is no longer traded on the public market.</t>
    <phoneticPr fontId="3" type="noConversion"/>
  </si>
  <si>
    <t>Target</t>
  </si>
  <si>
    <t>TGT</t>
    <phoneticPr fontId="3" type="noConversion"/>
  </si>
  <si>
    <t>Uber Technologies</t>
  </si>
  <si>
    <t>UBER</t>
    <phoneticPr fontId="3" type="noConversion"/>
  </si>
  <si>
    <t>Union Pacific</t>
  </si>
  <si>
    <t>UNP</t>
    <phoneticPr fontId="3" type="noConversion"/>
  </si>
  <si>
    <t>Walt Disney</t>
  </si>
  <si>
    <t>DIS</t>
  </si>
  <si>
    <t>Service Corp International</t>
  </si>
  <si>
    <t>SCI</t>
    <phoneticPr fontId="3" type="noConversion"/>
  </si>
  <si>
    <t>Horizon Technology Finance</t>
  </si>
  <si>
    <t>HRZN</t>
    <phoneticPr fontId="3" type="noConversion"/>
  </si>
  <si>
    <t>Salesforce</t>
  </si>
  <si>
    <t>CRM</t>
    <phoneticPr fontId="3" type="noConversion"/>
  </si>
  <si>
    <t>Orion Office REIT</t>
  </si>
  <si>
    <t>ONL</t>
    <phoneticPr fontId="3" type="noConversion"/>
  </si>
  <si>
    <t>Orion Office REIT Inc. (NYSE:ONL), a real estate investment trust company, spun off from Realty Income (NYSE:O) on November 15, 2021.
 For every 10 shares of Realty Income common stock held, a shareholder of Realty Income Receive one common share of ONL.</t>
    <phoneticPr fontId="3" type="noConversion"/>
  </si>
  <si>
    <t>CWEN/A</t>
  </si>
  <si>
    <t>On what date did the Clearway stock split become effective?
The split was effective after market close on May 14, 2015.  The “split” refers to the creation of Class C (held by the public) and Class D (held by GIP) Shares.The new Class C common stock began trading on the NYSE at the open of business on May 15, 2015. The ticker “CWEN.A” now represents Class A shares while “CWEN” represents Class C shares.
Will Class A shares and Class C shares have the same value/ price once actively traded on the exchange?
No, shares will trade independently following open on May 15, 2015.</t>
    <phoneticPr fontId="3" type="noConversion"/>
  </si>
  <si>
    <t>M&amp;T Bank</t>
  </si>
  <si>
    <t>MTB</t>
  </si>
  <si>
    <t>The stock of M&amp;T comes from the stock exchange of people's united financial int, so the purchase price is 0.</t>
    <phoneticPr fontId="3" type="noConversion"/>
  </si>
  <si>
    <t>Warner Bros Discovery</t>
  </si>
  <si>
    <t>WBD</t>
  </si>
  <si>
    <t>American telecommunications AT&amp;T (T.US) has completed the spin-off of WarnerMedia, a subdivision that owns HBO, CNN and other television channels, allowing the company to refocus on mobile communications and broadband services. WarnerMedia and American media company Discovery merged into a new company "Warner Bros. Discovery" (WBD.US). AT&amp;T shareholders will receive 0.24 Warner Bros. Discovery shares for every AT&amp;T share they hold. The new company will trade under the symbol "WBD.US" and is not expected to distribute dividends.</t>
    <phoneticPr fontId="3" type="noConversion"/>
  </si>
  <si>
    <t>JPMorgan Chase &amp; Co</t>
  </si>
  <si>
    <t>JPM</t>
  </si>
  <si>
    <t>VICI Properties</t>
  </si>
  <si>
    <t>VICI</t>
    <phoneticPr fontId="3" type="noConversion"/>
  </si>
  <si>
    <t>Global Medical REIT</t>
  </si>
  <si>
    <t>GMRE</t>
    <phoneticPr fontId="3" type="noConversion"/>
  </si>
  <si>
    <t>Total Dividends
(21 July'23)</t>
    <phoneticPr fontId="3" type="noConversion"/>
  </si>
  <si>
    <t>O</t>
    <phoneticPr fontId="3" type="noConversion"/>
  </si>
  <si>
    <t>Unrealized Capital Gain&amp;Loss
(21 July'23)</t>
    <phoneticPr fontId="3" type="noConversion"/>
  </si>
  <si>
    <t>Realized Capital Gain &amp; Loss
(21 July'23)</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</si>
</sst>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d/mm/yyyy;@"/>
    <numFmt numFmtId="177" formatCode="0.0000000000000_ "/>
  </numFmts>
  <fonts count="9" x14ac:knownFonts="1">
    <font>
      <sz val="11"/>
      <color theme="1"/>
      <name val="等线"/>
      <family val="2"/>
      <scheme val="minor"/>
    </font>
    <font>
      <sz val="11"/>
      <color theme="1"/>
      <name val="等线"/>
      <family val="2"/>
      <charset val="134"/>
      <scheme val="minor"/>
    </font>
    <font>
      <b/>
      <sz val="11"/>
      <name val="Arial"/>
      <family val="2"/>
    </font>
    <font>
      <sz val="9"/>
      <name val="等线"/>
      <family val="3"/>
      <charset val="134"/>
      <scheme val="minor"/>
    </font>
    <font>
      <sz val="11"/>
      <name val="Arial"/>
      <family val="2"/>
    </font>
    <font>
      <sz val="9"/>
      <name val="等线"/>
      <family val="2"/>
      <charset val="134"/>
      <scheme val="minor"/>
    </font>
    <font>
      <sz val="11"/>
      <color rgb="FFFF0000"/>
      <name val="Arial"/>
      <family val="2"/>
    </font>
    <font>
      <sz val="11"/>
      <color theme="5" tint="0.39997558519241921"/>
      <name val="Arial"/>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0" borderId="0">
      <alignment vertical="center"/>
    </xf>
  </cellStyleXfs>
  <cellXfs count="23">
    <xf numFmtId="0" fontId="0" fillId="0" borderId="0" xfId="0"/>
    <xf numFmtId="0" fontId="2" fillId="0" borderId="0" xfId="0" applyFont="1" applyAlignment="1">
      <alignment horizontal="center" vertical="center"/>
    </xf>
    <xf numFmtId="176"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4" fillId="0" borderId="0" xfId="0" applyFont="1" applyAlignment="1">
      <alignment horizontal="center" vertical="center"/>
    </xf>
    <xf numFmtId="0" fontId="4" fillId="0" borderId="0" xfId="1" applyFont="1" applyAlignment="1">
      <alignment horizontal="center" vertical="center"/>
    </xf>
    <xf numFmtId="176" fontId="4" fillId="0" borderId="0" xfId="0" applyNumberFormat="1" applyFont="1" applyAlignment="1">
      <alignment horizontal="center" vertical="center"/>
    </xf>
    <xf numFmtId="2" fontId="4" fillId="0" borderId="0" xfId="0" applyNumberFormat="1" applyFont="1" applyAlignment="1">
      <alignment horizontal="center" vertical="center"/>
    </xf>
    <xf numFmtId="2" fontId="6" fillId="2" borderId="0" xfId="0" applyNumberFormat="1"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vertical="center"/>
    </xf>
    <xf numFmtId="2" fontId="4" fillId="3" borderId="0" xfId="0" applyNumberFormat="1" applyFont="1" applyFill="1" applyAlignment="1">
      <alignment horizontal="center" vertical="center"/>
    </xf>
    <xf numFmtId="0" fontId="4" fillId="3" borderId="0" xfId="0" applyFont="1" applyFill="1" applyAlignment="1">
      <alignment horizontal="left" vertical="center" wrapText="1"/>
    </xf>
    <xf numFmtId="0" fontId="4" fillId="4" borderId="0" xfId="1" applyFont="1" applyFill="1" applyAlignment="1">
      <alignment horizontal="center" vertical="center"/>
    </xf>
    <xf numFmtId="0" fontId="4" fillId="4" borderId="0" xfId="0" applyFont="1" applyFill="1" applyAlignment="1">
      <alignment horizontal="center" vertical="center"/>
    </xf>
    <xf numFmtId="0" fontId="8" fillId="2" borderId="0" xfId="0" applyFont="1" applyFill="1" applyAlignment="1">
      <alignment horizontal="center" vertical="center"/>
    </xf>
    <xf numFmtId="0" fontId="4" fillId="2" borderId="0" xfId="0" applyFont="1" applyFill="1" applyAlignment="1">
      <alignment horizontal="center" vertical="center"/>
    </xf>
    <xf numFmtId="0" fontId="6" fillId="4" borderId="0" xfId="0" applyFont="1" applyFill="1" applyAlignment="1">
      <alignment horizontal="center" vertical="center"/>
    </xf>
    <xf numFmtId="0" fontId="4" fillId="2" borderId="0" xfId="1" applyFont="1" applyFill="1" applyAlignment="1">
      <alignment horizontal="center" vertical="center"/>
    </xf>
    <xf numFmtId="0" fontId="6" fillId="2" borderId="0" xfId="0" applyFont="1" applyFill="1" applyAlignment="1">
      <alignment horizontal="center" vertical="center"/>
    </xf>
    <xf numFmtId="176" fontId="4" fillId="0" borderId="0" xfId="0" applyNumberFormat="1" applyFont="1" applyAlignment="1">
      <alignment horizontal="left" vertical="center"/>
    </xf>
    <xf numFmtId="177" fontId="4" fillId="0" borderId="0" xfId="0" applyNumberFormat="1" applyFont="1" applyAlignment="1">
      <alignment horizontal="left" vertical="center"/>
    </xf>
  </cellXfs>
  <cellStyles count="2">
    <cellStyle name="常规" xfId="0" builtinId="0"/>
    <cellStyle name="常规 2" xfId="1" xr:uid="{1176F27B-E759-49F6-831E-5EDA716292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8AD1-CAB0-40C3-95FF-832A3124EDB2}">
  <dimension ref="A1:R81"/>
  <sheetViews>
    <sheetView tabSelected="1" zoomScale="70" zoomScaleNormal="70" workbookViewId="0">
      <pane xSplit="3" ySplit="1" topLeftCell="D2" activePane="bottomRight" state="frozen"/>
      <selection pane="topRight" activeCell="D1" sqref="D1"/>
      <selection pane="bottomLeft" activeCell="A2" sqref="A2"/>
      <selection pane="bottomRight" activeCell="F11" sqref="F11"/>
    </sheetView>
  </sheetViews>
  <sheetFormatPr defaultRowHeight="13.5" x14ac:dyDescent="0.4"/>
  <cols>
    <col min="1" max="1" width="11.6640625" style="5" customWidth="1"/>
    <col min="2" max="2" width="50.6640625" style="5" bestFit="1" customWidth="1"/>
    <col min="3" max="3" width="18.59765625" style="5" customWidth="1"/>
    <col min="4" max="4" width="27.265625" style="7" bestFit="1" customWidth="1"/>
    <col min="5" max="5" width="32.3984375" style="7" bestFit="1" customWidth="1"/>
    <col min="6" max="6" width="24.9296875" style="5" customWidth="1"/>
    <col min="7" max="7" width="23.06640625" style="5" customWidth="1"/>
    <col min="8" max="8" width="46.73046875" style="11" customWidth="1"/>
    <col min="9" max="9" width="23.59765625" style="21" customWidth="1"/>
    <col min="10" max="10" width="26.796875" style="21" customWidth="1"/>
    <col min="11" max="11" width="27.53125" style="11" customWidth="1"/>
    <col min="12" max="12" width="31.6640625" style="5" customWidth="1"/>
    <col min="13" max="13" width="53.73046875" style="5" bestFit="1" customWidth="1"/>
    <col min="14" max="15" width="28.3984375" style="5" customWidth="1"/>
    <col min="16" max="16" width="29.73046875" style="5" customWidth="1"/>
    <col min="17" max="17" width="32.86328125" style="5" customWidth="1"/>
    <col min="18" max="18" width="167.33203125" style="11" bestFit="1" customWidth="1"/>
    <col min="19" max="19" width="37.9296875" style="5" bestFit="1" customWidth="1"/>
    <col min="20" max="16384" width="9.06640625" style="5"/>
  </cols>
  <sheetData>
    <row r="1" spans="1:18" s="1" customFormat="1" ht="30" customHeight="1" x14ac:dyDescent="0.4">
      <c r="A1" s="1" t="s">
        <v>0</v>
      </c>
      <c r="B1" s="1" t="s">
        <v>1</v>
      </c>
      <c r="C1" s="1" t="s">
        <v>2</v>
      </c>
      <c r="D1" s="2" t="s">
        <v>3</v>
      </c>
      <c r="E1" s="2" t="s">
        <v>4</v>
      </c>
      <c r="F1" s="3" t="s">
        <v>5</v>
      </c>
      <c r="G1" s="1" t="s">
        <v>6</v>
      </c>
      <c r="H1" s="4" t="s">
        <v>7</v>
      </c>
      <c r="I1" s="2" t="s">
        <v>8</v>
      </c>
      <c r="J1" s="2" t="s">
        <v>9</v>
      </c>
      <c r="K1" s="3" t="s">
        <v>10</v>
      </c>
      <c r="L1" s="3" t="s">
        <v>11</v>
      </c>
      <c r="M1" s="3" t="s">
        <v>12</v>
      </c>
      <c r="N1" s="3" t="s">
        <v>13</v>
      </c>
      <c r="O1" s="3" t="s">
        <v>185</v>
      </c>
      <c r="P1" s="3" t="s">
        <v>188</v>
      </c>
      <c r="Q1" s="3" t="s">
        <v>187</v>
      </c>
      <c r="R1" s="1" t="s">
        <v>14</v>
      </c>
    </row>
    <row r="2" spans="1:18" ht="44.25" customHeight="1" x14ac:dyDescent="0.4">
      <c r="A2" s="5">
        <v>1</v>
      </c>
      <c r="B2" s="6" t="s">
        <v>15</v>
      </c>
      <c r="C2" s="5" t="s">
        <v>16</v>
      </c>
      <c r="D2" s="7" t="s">
        <v>17</v>
      </c>
      <c r="E2" s="7" t="s">
        <v>18</v>
      </c>
      <c r="F2" s="5">
        <v>181</v>
      </c>
      <c r="G2" s="5">
        <v>1892.5</v>
      </c>
      <c r="H2" s="8">
        <f t="shared" ref="H2:H9" si="0">G2/F2</f>
        <v>10.455801104972375</v>
      </c>
      <c r="I2" s="7">
        <v>44656</v>
      </c>
      <c r="J2" s="7">
        <v>44656</v>
      </c>
      <c r="K2" s="8">
        <v>181</v>
      </c>
      <c r="L2" s="9">
        <v>0</v>
      </c>
      <c r="M2" s="8">
        <f>F2-K2</f>
        <v>0</v>
      </c>
      <c r="N2" s="8">
        <f>19.41/1.31</f>
        <v>14.81679389312977</v>
      </c>
      <c r="O2" s="8">
        <v>96.589999999999989</v>
      </c>
      <c r="P2" s="8">
        <v>-1891.7200000000003</v>
      </c>
      <c r="Q2" s="8"/>
      <c r="R2" s="10" t="s">
        <v>19</v>
      </c>
    </row>
    <row r="3" spans="1:18" ht="20" customHeight="1" x14ac:dyDescent="0.4">
      <c r="A3" s="5">
        <v>2</v>
      </c>
      <c r="B3" s="5" t="s">
        <v>20</v>
      </c>
      <c r="C3" s="6" t="s">
        <v>21</v>
      </c>
      <c r="D3" s="7">
        <v>43955</v>
      </c>
      <c r="E3" s="7">
        <v>43955</v>
      </c>
      <c r="F3" s="5">
        <v>1</v>
      </c>
      <c r="G3" s="5">
        <v>9.34</v>
      </c>
      <c r="H3" s="8">
        <f>G3/F3</f>
        <v>9.34</v>
      </c>
      <c r="I3" s="7">
        <v>44167</v>
      </c>
      <c r="J3" s="7">
        <v>44167</v>
      </c>
      <c r="K3" s="8">
        <v>1</v>
      </c>
      <c r="L3" s="8">
        <v>8.5399999999999991</v>
      </c>
      <c r="M3" s="8">
        <f>F3-K3</f>
        <v>0</v>
      </c>
      <c r="N3" s="8">
        <v>9.7772000000000006</v>
      </c>
      <c r="O3" s="8">
        <v>0.49</v>
      </c>
      <c r="P3" s="8">
        <v>-0.76</v>
      </c>
      <c r="Q3" s="8"/>
    </row>
    <row r="4" spans="1:18" ht="31.5" customHeight="1" x14ac:dyDescent="0.4">
      <c r="A4" s="5">
        <v>3</v>
      </c>
      <c r="B4" s="6" t="s">
        <v>22</v>
      </c>
      <c r="C4" s="6" t="s">
        <v>23</v>
      </c>
      <c r="D4" s="7">
        <v>43955</v>
      </c>
      <c r="E4" s="7">
        <v>44295</v>
      </c>
      <c r="F4" s="5">
        <f>116*1.324</f>
        <v>153.584</v>
      </c>
      <c r="G4" s="5">
        <v>2560.0599999999995</v>
      </c>
      <c r="H4" s="8">
        <f t="shared" si="0"/>
        <v>16.668793624335866</v>
      </c>
      <c r="I4" s="7">
        <v>44295</v>
      </c>
      <c r="J4" s="7">
        <v>44295</v>
      </c>
      <c r="K4" s="8">
        <f>38*1.324</f>
        <v>50.312000000000005</v>
      </c>
      <c r="L4" s="8">
        <v>21.85</v>
      </c>
      <c r="M4" s="12">
        <f>F4-K4</f>
        <v>103.27199999999999</v>
      </c>
      <c r="N4" s="8">
        <v>11.094488188976378</v>
      </c>
      <c r="O4" s="8">
        <v>204.27</v>
      </c>
      <c r="P4" s="8">
        <v>-44.48</v>
      </c>
      <c r="Q4" s="8">
        <v>-539.65001574803148</v>
      </c>
      <c r="R4" s="13" t="s">
        <v>24</v>
      </c>
    </row>
    <row r="5" spans="1:18" ht="20" customHeight="1" x14ac:dyDescent="0.4">
      <c r="A5" s="5">
        <v>4</v>
      </c>
      <c r="B5" s="6" t="s">
        <v>25</v>
      </c>
      <c r="C5" s="5" t="s">
        <v>26</v>
      </c>
      <c r="D5" s="7">
        <v>43962</v>
      </c>
      <c r="E5" s="7">
        <v>44013</v>
      </c>
      <c r="F5" s="5">
        <v>12</v>
      </c>
      <c r="G5" s="5">
        <v>2161.3000000000002</v>
      </c>
      <c r="H5" s="8">
        <f t="shared" si="0"/>
        <v>180.10833333333335</v>
      </c>
      <c r="I5" s="7">
        <v>44243</v>
      </c>
      <c r="J5" s="7">
        <v>44243</v>
      </c>
      <c r="K5" s="8">
        <v>12</v>
      </c>
      <c r="L5" s="8">
        <v>194.44</v>
      </c>
      <c r="M5" s="8">
        <f t="shared" ref="M5:M68" si="1">F5-K5</f>
        <v>0</v>
      </c>
      <c r="N5" s="8">
        <v>246.60629921259843</v>
      </c>
      <c r="O5" s="8">
        <v>0</v>
      </c>
      <c r="P5" s="8">
        <v>172.04</v>
      </c>
      <c r="Q5" s="8"/>
    </row>
    <row r="6" spans="1:18" ht="20" customHeight="1" x14ac:dyDescent="0.4">
      <c r="A6" s="5">
        <v>5</v>
      </c>
      <c r="B6" s="6" t="s">
        <v>27</v>
      </c>
      <c r="C6" s="6" t="s">
        <v>28</v>
      </c>
      <c r="D6" s="7">
        <v>43969</v>
      </c>
      <c r="E6" s="7">
        <v>45026</v>
      </c>
      <c r="F6" s="5">
        <v>129</v>
      </c>
      <c r="G6" s="5">
        <v>7065.18</v>
      </c>
      <c r="H6" s="8">
        <f t="shared" si="0"/>
        <v>54.768837209302326</v>
      </c>
      <c r="I6" s="7">
        <v>45026</v>
      </c>
      <c r="J6" s="7">
        <v>45026</v>
      </c>
      <c r="K6" s="8">
        <v>58</v>
      </c>
      <c r="L6" s="8">
        <v>57.82</v>
      </c>
      <c r="M6" s="8">
        <f t="shared" si="1"/>
        <v>71</v>
      </c>
      <c r="N6" s="8">
        <v>65.976377952755911</v>
      </c>
      <c r="O6" s="8">
        <v>176.90000000000003</v>
      </c>
      <c r="P6" s="8">
        <v>432.74</v>
      </c>
      <c r="Q6" s="8">
        <v>543.13283464567053</v>
      </c>
    </row>
    <row r="7" spans="1:18" ht="20" customHeight="1" x14ac:dyDescent="0.4">
      <c r="A7" s="5">
        <v>6</v>
      </c>
      <c r="B7" s="6" t="s">
        <v>29</v>
      </c>
      <c r="C7" s="5" t="s">
        <v>30</v>
      </c>
      <c r="D7" s="7">
        <v>43980</v>
      </c>
      <c r="E7" s="7">
        <v>44424</v>
      </c>
      <c r="F7" s="5">
        <v>17</v>
      </c>
      <c r="G7" s="5">
        <v>1192.1600000000001</v>
      </c>
      <c r="H7" s="8">
        <f t="shared" si="0"/>
        <v>70.12705882352941</v>
      </c>
      <c r="I7" s="7">
        <v>44900</v>
      </c>
      <c r="J7" s="7">
        <v>44956</v>
      </c>
      <c r="K7" s="8">
        <v>17</v>
      </c>
      <c r="L7" s="8">
        <v>93.55</v>
      </c>
      <c r="M7" s="8">
        <f t="shared" si="1"/>
        <v>0</v>
      </c>
      <c r="N7" s="8">
        <v>77.69291338582677</v>
      </c>
      <c r="O7" s="8">
        <v>0</v>
      </c>
      <c r="P7" s="8">
        <v>238.29000000000002</v>
      </c>
      <c r="Q7" s="8"/>
    </row>
    <row r="8" spans="1:18" ht="20" customHeight="1" x14ac:dyDescent="0.4">
      <c r="A8" s="5">
        <v>7</v>
      </c>
      <c r="B8" s="6" t="s">
        <v>31</v>
      </c>
      <c r="C8" s="5" t="s">
        <v>32</v>
      </c>
      <c r="D8" s="7">
        <v>43985</v>
      </c>
      <c r="E8" s="7">
        <v>44013</v>
      </c>
      <c r="F8" s="5">
        <v>58</v>
      </c>
      <c r="G8" s="5">
        <v>1585.18</v>
      </c>
      <c r="H8" s="8">
        <f t="shared" si="0"/>
        <v>27.330689655172414</v>
      </c>
      <c r="I8" s="7"/>
      <c r="J8" s="7"/>
      <c r="K8" s="8">
        <v>0</v>
      </c>
      <c r="L8" s="8">
        <v>0</v>
      </c>
      <c r="M8" s="8">
        <f t="shared" si="1"/>
        <v>58</v>
      </c>
      <c r="N8" s="8">
        <v>51.212598425196852</v>
      </c>
      <c r="O8" s="8">
        <v>0</v>
      </c>
      <c r="P8" s="8"/>
      <c r="Q8" s="8">
        <v>1385.1507086614172</v>
      </c>
    </row>
    <row r="9" spans="1:18" ht="20" customHeight="1" x14ac:dyDescent="0.4">
      <c r="A9" s="5">
        <v>8</v>
      </c>
      <c r="B9" s="6" t="s">
        <v>33</v>
      </c>
      <c r="C9" s="5" t="s">
        <v>34</v>
      </c>
      <c r="D9" s="7">
        <v>43987</v>
      </c>
      <c r="E9" s="7">
        <v>44565</v>
      </c>
      <c r="F9" s="5">
        <v>10</v>
      </c>
      <c r="G9" s="5">
        <v>2950.08</v>
      </c>
      <c r="H9" s="8">
        <f t="shared" si="0"/>
        <v>295.00799999999998</v>
      </c>
      <c r="I9" s="7"/>
      <c r="J9" s="7"/>
      <c r="K9" s="8">
        <v>0</v>
      </c>
      <c r="L9" s="8">
        <v>0</v>
      </c>
      <c r="M9" s="8">
        <f t="shared" si="1"/>
        <v>10</v>
      </c>
      <c r="N9" s="8">
        <v>696.83464566929138</v>
      </c>
      <c r="O9" s="8">
        <v>300.18</v>
      </c>
      <c r="P9" s="8"/>
      <c r="Q9" s="8">
        <v>4018.2664566929152</v>
      </c>
    </row>
    <row r="10" spans="1:18" ht="27.4" customHeight="1" x14ac:dyDescent="0.4">
      <c r="A10" s="5">
        <v>9</v>
      </c>
      <c r="B10" s="6" t="s">
        <v>35</v>
      </c>
      <c r="C10" s="6" t="s">
        <v>36</v>
      </c>
      <c r="D10" s="7">
        <v>44012</v>
      </c>
      <c r="E10" s="7">
        <v>44012</v>
      </c>
      <c r="F10" s="5">
        <v>20</v>
      </c>
      <c r="G10" s="5">
        <f>1134.57</f>
        <v>1134.57</v>
      </c>
      <c r="H10" s="8">
        <f>G10/F10</f>
        <v>56.728499999999997</v>
      </c>
      <c r="I10" s="7"/>
      <c r="J10" s="7"/>
      <c r="K10" s="8">
        <v>0</v>
      </c>
      <c r="L10" s="8">
        <v>0</v>
      </c>
      <c r="M10" s="8">
        <f t="shared" si="1"/>
        <v>20</v>
      </c>
      <c r="N10" s="8">
        <v>101.14173228346456</v>
      </c>
      <c r="O10" s="8">
        <v>0</v>
      </c>
      <c r="P10" s="8"/>
      <c r="Q10" s="8">
        <v>888.26464566929121</v>
      </c>
      <c r="R10" s="10" t="s">
        <v>37</v>
      </c>
    </row>
    <row r="11" spans="1:18" ht="20" customHeight="1" x14ac:dyDescent="0.4">
      <c r="A11" s="5">
        <v>10</v>
      </c>
      <c r="B11" s="6" t="s">
        <v>38</v>
      </c>
      <c r="C11" s="6" t="s">
        <v>39</v>
      </c>
      <c r="D11" s="7">
        <v>44012</v>
      </c>
      <c r="E11" s="7">
        <v>44862</v>
      </c>
      <c r="F11" s="5">
        <v>37</v>
      </c>
      <c r="G11" s="5">
        <v>3239.47</v>
      </c>
      <c r="H11" s="8">
        <f t="shared" ref="H11:H70" si="2">G11/F11</f>
        <v>87.553243243243244</v>
      </c>
      <c r="I11" s="7"/>
      <c r="J11" s="7"/>
      <c r="K11" s="8">
        <v>0</v>
      </c>
      <c r="L11" s="8">
        <v>0</v>
      </c>
      <c r="M11" s="8">
        <f t="shared" si="1"/>
        <v>37</v>
      </c>
      <c r="N11" s="8">
        <v>93.464566929133852</v>
      </c>
      <c r="O11" s="8">
        <v>163</v>
      </c>
      <c r="P11" s="8"/>
      <c r="Q11" s="8">
        <v>218.71897637795308</v>
      </c>
    </row>
    <row r="12" spans="1:18" ht="20" customHeight="1" x14ac:dyDescent="0.4">
      <c r="A12" s="5">
        <v>11</v>
      </c>
      <c r="B12" s="6" t="s">
        <v>40</v>
      </c>
      <c r="C12" s="5" t="s">
        <v>41</v>
      </c>
      <c r="D12" s="7">
        <v>44012</v>
      </c>
      <c r="E12" s="7">
        <v>44299</v>
      </c>
      <c r="F12" s="5">
        <v>32</v>
      </c>
      <c r="G12" s="5">
        <v>1882.6</v>
      </c>
      <c r="H12" s="8">
        <f t="shared" si="2"/>
        <v>58.831249999999997</v>
      </c>
      <c r="I12" s="7">
        <v>44299</v>
      </c>
      <c r="J12" s="7">
        <v>44299</v>
      </c>
      <c r="K12" s="8">
        <v>16</v>
      </c>
      <c r="L12" s="8">
        <v>50.62</v>
      </c>
      <c r="M12" s="8">
        <f t="shared" si="1"/>
        <v>16</v>
      </c>
      <c r="N12" s="8">
        <v>15.937007874015746</v>
      </c>
      <c r="O12" s="8">
        <v>0</v>
      </c>
      <c r="P12" s="8">
        <v>-266.68</v>
      </c>
      <c r="Q12" s="8">
        <v>-550.96787401574807</v>
      </c>
    </row>
    <row r="13" spans="1:18" ht="28.5" customHeight="1" x14ac:dyDescent="0.4">
      <c r="A13" s="5">
        <v>12</v>
      </c>
      <c r="B13" s="6" t="s">
        <v>42</v>
      </c>
      <c r="C13" s="5" t="s">
        <v>43</v>
      </c>
      <c r="D13" s="7">
        <v>44013</v>
      </c>
      <c r="E13" s="7">
        <v>44659</v>
      </c>
      <c r="F13" s="5">
        <f>2.5*4+27</f>
        <v>37</v>
      </c>
      <c r="G13" s="5">
        <v>3542.33</v>
      </c>
      <c r="H13" s="8">
        <f t="shared" si="2"/>
        <v>95.738648648648649</v>
      </c>
      <c r="I13" s="7"/>
      <c r="J13" s="7"/>
      <c r="K13" s="8">
        <v>0</v>
      </c>
      <c r="L13" s="8">
        <v>0</v>
      </c>
      <c r="M13" s="8">
        <f t="shared" si="1"/>
        <v>37</v>
      </c>
      <c r="N13" s="8">
        <v>150.5275590551181</v>
      </c>
      <c r="O13" s="8">
        <v>53.139999999999993</v>
      </c>
      <c r="P13" s="8"/>
      <c r="Q13" s="8">
        <v>2027.18968503937</v>
      </c>
      <c r="R13" s="10" t="s">
        <v>44</v>
      </c>
    </row>
    <row r="14" spans="1:18" ht="32.65" customHeight="1" x14ac:dyDescent="0.4">
      <c r="A14" s="5">
        <v>13</v>
      </c>
      <c r="B14" s="14" t="s">
        <v>45</v>
      </c>
      <c r="C14" s="15" t="s">
        <v>46</v>
      </c>
      <c r="D14" s="7">
        <v>44021</v>
      </c>
      <c r="E14" s="7">
        <v>44043</v>
      </c>
      <c r="F14" s="5">
        <v>8.5</v>
      </c>
      <c r="G14" s="5">
        <v>754.88</v>
      </c>
      <c r="H14" s="8">
        <f t="shared" si="2"/>
        <v>88.809411764705885</v>
      </c>
      <c r="I14" s="7"/>
      <c r="J14" s="7"/>
      <c r="K14" s="8">
        <v>0</v>
      </c>
      <c r="L14" s="8">
        <v>0</v>
      </c>
      <c r="M14" s="8">
        <f t="shared" si="1"/>
        <v>8.5</v>
      </c>
      <c r="N14" s="8">
        <f>139.77/1.3112</f>
        <v>106.59701037217818</v>
      </c>
      <c r="O14" s="8">
        <v>46.39</v>
      </c>
      <c r="P14" s="8"/>
      <c r="Q14" s="8">
        <v>151.19458816351454</v>
      </c>
      <c r="R14" s="10" t="s">
        <v>47</v>
      </c>
    </row>
    <row r="15" spans="1:18" ht="20" customHeight="1" x14ac:dyDescent="0.4">
      <c r="A15" s="5">
        <v>14</v>
      </c>
      <c r="B15" s="6" t="s">
        <v>48</v>
      </c>
      <c r="C15" s="5" t="s">
        <v>49</v>
      </c>
      <c r="D15" s="7">
        <v>44043</v>
      </c>
      <c r="E15" s="7">
        <v>44071</v>
      </c>
      <c r="F15" s="5">
        <v>0.8</v>
      </c>
      <c r="G15" s="5">
        <v>308.74</v>
      </c>
      <c r="H15" s="8">
        <f t="shared" si="2"/>
        <v>385.92500000000001</v>
      </c>
      <c r="I15" s="7">
        <v>44188</v>
      </c>
      <c r="J15" s="7">
        <v>44188</v>
      </c>
      <c r="K15" s="8">
        <v>0.8</v>
      </c>
      <c r="L15" s="8">
        <v>387.82</v>
      </c>
      <c r="M15" s="8">
        <f t="shared" si="1"/>
        <v>0</v>
      </c>
      <c r="N15" s="8">
        <v>339.37007874015745</v>
      </c>
      <c r="O15" s="8">
        <v>0</v>
      </c>
      <c r="P15" s="8">
        <v>1.51</v>
      </c>
      <c r="Q15" s="8"/>
    </row>
    <row r="16" spans="1:18" ht="20" customHeight="1" x14ac:dyDescent="0.4">
      <c r="A16" s="5">
        <v>15</v>
      </c>
      <c r="B16" s="6" t="s">
        <v>50</v>
      </c>
      <c r="C16" s="5" t="s">
        <v>51</v>
      </c>
      <c r="D16" s="7">
        <v>44056</v>
      </c>
      <c r="E16" s="7">
        <v>44307</v>
      </c>
      <c r="F16" s="5">
        <v>8</v>
      </c>
      <c r="G16" s="5">
        <v>1405.13</v>
      </c>
      <c r="H16" s="8">
        <f t="shared" si="2"/>
        <v>175.64125000000001</v>
      </c>
      <c r="I16" s="7">
        <v>44307</v>
      </c>
      <c r="J16" s="7">
        <v>44874</v>
      </c>
      <c r="K16" s="8">
        <v>8</v>
      </c>
      <c r="L16" s="8">
        <v>230.72</v>
      </c>
      <c r="M16" s="8">
        <f t="shared" si="1"/>
        <v>0</v>
      </c>
      <c r="N16" s="8">
        <v>149.44094488188975</v>
      </c>
      <c r="O16" s="8">
        <v>0</v>
      </c>
      <c r="P16" s="8">
        <v>214.83</v>
      </c>
      <c r="Q16" s="8"/>
    </row>
    <row r="17" spans="1:18" ht="20" customHeight="1" x14ac:dyDescent="0.4">
      <c r="A17" s="5">
        <v>16</v>
      </c>
      <c r="B17" s="6" t="s">
        <v>52</v>
      </c>
      <c r="C17" s="5" t="s">
        <v>53</v>
      </c>
      <c r="D17" s="7">
        <v>44071</v>
      </c>
      <c r="E17" s="7">
        <v>45026</v>
      </c>
      <c r="F17" s="5">
        <v>438</v>
      </c>
      <c r="G17" s="5">
        <v>5705.72</v>
      </c>
      <c r="H17" s="8">
        <f t="shared" si="2"/>
        <v>13.02675799086758</v>
      </c>
      <c r="I17" s="7">
        <v>45026</v>
      </c>
      <c r="J17" s="7">
        <v>45026</v>
      </c>
      <c r="K17" s="8">
        <v>133</v>
      </c>
      <c r="L17" s="8">
        <v>10.11</v>
      </c>
      <c r="M17" s="8">
        <f t="shared" si="1"/>
        <v>305</v>
      </c>
      <c r="N17" s="8">
        <v>10.433070866141732</v>
      </c>
      <c r="O17" s="8">
        <v>454.19</v>
      </c>
      <c r="P17" s="8">
        <v>-466.44</v>
      </c>
      <c r="Q17" s="8">
        <v>-710.11338582677183</v>
      </c>
    </row>
    <row r="18" spans="1:18" ht="27.85" customHeight="1" x14ac:dyDescent="0.4">
      <c r="A18" s="5">
        <v>17</v>
      </c>
      <c r="B18" s="6" t="s">
        <v>54</v>
      </c>
      <c r="C18" s="5" t="s">
        <v>55</v>
      </c>
      <c r="D18" s="7">
        <v>44089</v>
      </c>
      <c r="E18" s="7">
        <v>45124</v>
      </c>
      <c r="F18" s="5">
        <v>87</v>
      </c>
      <c r="G18" s="5">
        <v>4990.29</v>
      </c>
      <c r="H18" s="8">
        <f t="shared" si="2"/>
        <v>57.359655172413795</v>
      </c>
      <c r="I18" s="7">
        <v>44295</v>
      </c>
      <c r="J18" s="7">
        <v>44295</v>
      </c>
      <c r="K18" s="8">
        <v>42</v>
      </c>
      <c r="L18" s="8">
        <v>56.75</v>
      </c>
      <c r="M18" s="8">
        <f t="shared" si="1"/>
        <v>45</v>
      </c>
      <c r="N18" s="8">
        <v>55.196850393700785</v>
      </c>
      <c r="O18" s="8">
        <v>125.98999999999998</v>
      </c>
      <c r="P18" s="8">
        <v>-49.79</v>
      </c>
      <c r="Q18" s="8">
        <v>-73.251732283464619</v>
      </c>
      <c r="R18" s="10" t="s">
        <v>56</v>
      </c>
    </row>
    <row r="19" spans="1:18" ht="20" customHeight="1" x14ac:dyDescent="0.4">
      <c r="A19" s="5">
        <v>18</v>
      </c>
      <c r="B19" s="6" t="s">
        <v>57</v>
      </c>
      <c r="C19" s="5" t="s">
        <v>58</v>
      </c>
      <c r="D19" s="7">
        <v>44090</v>
      </c>
      <c r="E19" s="7">
        <v>44090</v>
      </c>
      <c r="F19" s="5">
        <v>2</v>
      </c>
      <c r="G19" s="5">
        <v>410.64</v>
      </c>
      <c r="H19" s="8">
        <f t="shared" si="2"/>
        <v>205.32</v>
      </c>
      <c r="I19" s="7">
        <v>44249</v>
      </c>
      <c r="J19" s="7">
        <v>44249</v>
      </c>
      <c r="K19" s="8">
        <v>2</v>
      </c>
      <c r="L19" s="8">
        <v>203.76</v>
      </c>
      <c r="M19" s="8">
        <f t="shared" si="1"/>
        <v>0</v>
      </c>
      <c r="N19" s="8">
        <v>126.81102362204724</v>
      </c>
      <c r="O19" s="8">
        <v>0</v>
      </c>
      <c r="P19" s="8">
        <v>-3.11</v>
      </c>
      <c r="Q19" s="8"/>
    </row>
    <row r="20" spans="1:18" ht="20" customHeight="1" x14ac:dyDescent="0.4">
      <c r="A20" s="5">
        <v>19</v>
      </c>
      <c r="B20" s="6" t="s">
        <v>59</v>
      </c>
      <c r="C20" s="5" t="s">
        <v>60</v>
      </c>
      <c r="D20" s="7">
        <v>44103</v>
      </c>
      <c r="E20" s="7">
        <v>44963</v>
      </c>
      <c r="F20" s="5">
        <v>179</v>
      </c>
      <c r="G20" s="5">
        <v>6292.47</v>
      </c>
      <c r="H20" s="8">
        <f t="shared" si="2"/>
        <v>35.15346368715084</v>
      </c>
      <c r="I20" s="7">
        <v>44662</v>
      </c>
      <c r="J20" s="7">
        <v>44662</v>
      </c>
      <c r="K20" s="8">
        <v>44</v>
      </c>
      <c r="L20" s="8">
        <v>33.29</v>
      </c>
      <c r="M20" s="8">
        <f t="shared" si="1"/>
        <v>135</v>
      </c>
      <c r="N20" s="8">
        <v>19.212598425196848</v>
      </c>
      <c r="O20" s="8">
        <v>247.44</v>
      </c>
      <c r="P20" s="8">
        <v>-33.89</v>
      </c>
      <c r="Q20" s="8">
        <v>-2198.7792125984256</v>
      </c>
    </row>
    <row r="21" spans="1:18" ht="30" customHeight="1" x14ac:dyDescent="0.4">
      <c r="A21" s="5">
        <v>20</v>
      </c>
      <c r="B21" s="6" t="s">
        <v>61</v>
      </c>
      <c r="C21" s="5" t="s">
        <v>62</v>
      </c>
      <c r="D21" s="7">
        <v>44110</v>
      </c>
      <c r="E21" s="7">
        <v>44712</v>
      </c>
      <c r="F21" s="5">
        <v>248</v>
      </c>
      <c r="G21" s="5">
        <v>5703.88</v>
      </c>
      <c r="H21" s="8">
        <f t="shared" si="2"/>
        <v>22.999516129032259</v>
      </c>
      <c r="I21" s="7">
        <v>44662</v>
      </c>
      <c r="J21" s="7">
        <v>44963</v>
      </c>
      <c r="K21" s="8">
        <v>248</v>
      </c>
      <c r="L21" s="8">
        <v>26.75</v>
      </c>
      <c r="M21" s="8">
        <f t="shared" si="1"/>
        <v>0</v>
      </c>
      <c r="N21" s="8">
        <f>32.31/1.2223</f>
        <v>26.433772396302057</v>
      </c>
      <c r="O21" s="8">
        <v>196.13</v>
      </c>
      <c r="P21" s="8">
        <v>537.58000000000004</v>
      </c>
      <c r="Q21" s="8"/>
      <c r="R21" s="10" t="s">
        <v>63</v>
      </c>
    </row>
    <row r="22" spans="1:18" ht="45.4" customHeight="1" x14ac:dyDescent="0.4">
      <c r="A22" s="5">
        <v>21</v>
      </c>
      <c r="B22" s="6" t="s">
        <v>64</v>
      </c>
      <c r="C22" s="5" t="s">
        <v>65</v>
      </c>
      <c r="D22" s="7">
        <v>44112</v>
      </c>
      <c r="E22" s="7">
        <v>45113</v>
      </c>
      <c r="F22" s="5">
        <v>172</v>
      </c>
      <c r="G22" s="5">
        <v>3898.68</v>
      </c>
      <c r="H22" s="8">
        <f t="shared" si="2"/>
        <v>22.666744186046511</v>
      </c>
      <c r="I22" s="7">
        <v>44298</v>
      </c>
      <c r="J22" s="7">
        <v>44298</v>
      </c>
      <c r="K22" s="8">
        <v>27</v>
      </c>
      <c r="L22" s="8">
        <v>20.81</v>
      </c>
      <c r="M22" s="8">
        <f t="shared" si="1"/>
        <v>145</v>
      </c>
      <c r="N22" s="8">
        <v>19.425196850393704</v>
      </c>
      <c r="O22" s="8">
        <v>249.84000000000003</v>
      </c>
      <c r="P22" s="8">
        <v>-38.67</v>
      </c>
      <c r="Q22" s="8">
        <v>-481.686456692913</v>
      </c>
      <c r="R22" s="10" t="s">
        <v>66</v>
      </c>
    </row>
    <row r="23" spans="1:18" ht="20" customHeight="1" x14ac:dyDescent="0.4">
      <c r="A23" s="5">
        <v>22</v>
      </c>
      <c r="B23" s="6" t="s">
        <v>67</v>
      </c>
      <c r="C23" s="5" t="s">
        <v>68</v>
      </c>
      <c r="D23" s="7">
        <v>44119</v>
      </c>
      <c r="E23" s="7">
        <v>45112</v>
      </c>
      <c r="F23" s="5">
        <v>38</v>
      </c>
      <c r="G23" s="5">
        <v>6742.25</v>
      </c>
      <c r="H23" s="8">
        <f t="shared" si="2"/>
        <v>177.42763157894737</v>
      </c>
      <c r="I23" s="7">
        <v>44293</v>
      </c>
      <c r="J23" s="7">
        <v>44662</v>
      </c>
      <c r="K23" s="8">
        <v>13</v>
      </c>
      <c r="L23" s="8">
        <v>202.48</v>
      </c>
      <c r="M23" s="8">
        <f t="shared" si="1"/>
        <v>25</v>
      </c>
      <c r="N23" s="8">
        <v>146.25984251968504</v>
      </c>
      <c r="O23" s="8">
        <v>135.16</v>
      </c>
      <c r="P23" s="8">
        <v>74.709999999999994</v>
      </c>
      <c r="Q23" s="8">
        <v>-731.893937007874</v>
      </c>
    </row>
    <row r="24" spans="1:18" ht="20" customHeight="1" x14ac:dyDescent="0.4">
      <c r="A24" s="5">
        <v>23</v>
      </c>
      <c r="B24" s="6" t="s">
        <v>69</v>
      </c>
      <c r="C24" s="6" t="s">
        <v>70</v>
      </c>
      <c r="D24" s="7">
        <v>44126</v>
      </c>
      <c r="E24" s="7">
        <v>45026</v>
      </c>
      <c r="F24" s="5">
        <v>92</v>
      </c>
      <c r="G24" s="5">
        <v>8790.75</v>
      </c>
      <c r="H24" s="8">
        <f t="shared" si="2"/>
        <v>95.551630434782609</v>
      </c>
      <c r="I24" s="7">
        <v>44298</v>
      </c>
      <c r="J24" s="7">
        <v>45026</v>
      </c>
      <c r="K24" s="8">
        <v>37</v>
      </c>
      <c r="L24" s="8">
        <v>72.37</v>
      </c>
      <c r="M24" s="8">
        <f t="shared" si="1"/>
        <v>55</v>
      </c>
      <c r="N24" s="8">
        <v>95.157480314960623</v>
      </c>
      <c r="O24" s="8">
        <v>242.90000000000003</v>
      </c>
      <c r="P24" s="8">
        <v>-441.14</v>
      </c>
      <c r="Q24" s="8">
        <v>245.36141732283477</v>
      </c>
    </row>
    <row r="25" spans="1:18" ht="20" customHeight="1" x14ac:dyDescent="0.4">
      <c r="A25" s="5">
        <v>24</v>
      </c>
      <c r="B25" s="6" t="s">
        <v>71</v>
      </c>
      <c r="C25" s="5" t="s">
        <v>72</v>
      </c>
      <c r="D25" s="7">
        <v>44132</v>
      </c>
      <c r="E25" s="7">
        <v>44662</v>
      </c>
      <c r="F25" s="5">
        <v>40</v>
      </c>
      <c r="G25" s="5">
        <v>3875.54</v>
      </c>
      <c r="H25" s="8">
        <f t="shared" si="2"/>
        <v>96.888499999999993</v>
      </c>
      <c r="I25" s="7">
        <v>44305</v>
      </c>
      <c r="J25" s="7">
        <v>44662</v>
      </c>
      <c r="K25" s="8">
        <v>20</v>
      </c>
      <c r="L25" s="8">
        <v>96.28</v>
      </c>
      <c r="M25" s="8">
        <f t="shared" si="1"/>
        <v>20</v>
      </c>
      <c r="N25" s="8">
        <v>85.543307086614178</v>
      </c>
      <c r="O25" s="8">
        <v>42.529999999999994</v>
      </c>
      <c r="P25" s="8">
        <v>-66.83</v>
      </c>
      <c r="Q25" s="8">
        <v>-195.92385826771658</v>
      </c>
    </row>
    <row r="26" spans="1:18" ht="30" customHeight="1" x14ac:dyDescent="0.4">
      <c r="A26" s="5">
        <v>25</v>
      </c>
      <c r="B26" s="6" t="s">
        <v>73</v>
      </c>
      <c r="C26" s="5" t="s">
        <v>186</v>
      </c>
      <c r="D26" s="7">
        <v>44141</v>
      </c>
      <c r="E26" s="7">
        <v>45117</v>
      </c>
      <c r="F26" s="5">
        <v>157.08000000000001</v>
      </c>
      <c r="G26" s="5">
        <v>7473.74</v>
      </c>
      <c r="H26" s="8">
        <f t="shared" si="2"/>
        <v>47.579195314489425</v>
      </c>
      <c r="I26" s="7">
        <v>45026</v>
      </c>
      <c r="J26" s="7">
        <v>45026</v>
      </c>
      <c r="K26" s="8">
        <v>54</v>
      </c>
      <c r="L26" s="8">
        <v>50.18</v>
      </c>
      <c r="M26" s="8">
        <f t="shared" si="1"/>
        <v>103.08000000000001</v>
      </c>
      <c r="N26" s="8">
        <v>46.330708661417326</v>
      </c>
      <c r="O26" s="8">
        <v>345.13</v>
      </c>
      <c r="P26" s="8">
        <v>157.43</v>
      </c>
      <c r="Q26" s="8">
        <v>-204.39192118364812</v>
      </c>
      <c r="R26" s="10" t="s">
        <v>74</v>
      </c>
    </row>
    <row r="27" spans="1:18" ht="20" customHeight="1" x14ac:dyDescent="0.4">
      <c r="A27" s="5">
        <v>26</v>
      </c>
      <c r="B27" s="6" t="s">
        <v>75</v>
      </c>
      <c r="C27" s="5" t="s">
        <v>76</v>
      </c>
      <c r="D27" s="7">
        <v>44151</v>
      </c>
      <c r="E27" s="7">
        <v>44679</v>
      </c>
      <c r="F27" s="5">
        <v>132</v>
      </c>
      <c r="G27" s="5">
        <v>4185.67</v>
      </c>
      <c r="H27" s="8">
        <f t="shared" si="2"/>
        <v>31.709621212121213</v>
      </c>
      <c r="I27" s="7">
        <v>44662</v>
      </c>
      <c r="J27" s="7">
        <v>44662</v>
      </c>
      <c r="K27" s="8">
        <v>30</v>
      </c>
      <c r="L27" s="8">
        <v>32.159999999999997</v>
      </c>
      <c r="M27" s="8">
        <f t="shared" si="1"/>
        <v>102</v>
      </c>
      <c r="N27" s="8">
        <v>37.952755905511815</v>
      </c>
      <c r="O27" s="8">
        <v>136.53</v>
      </c>
      <c r="P27" s="8">
        <v>39.94</v>
      </c>
      <c r="Q27" s="8">
        <v>611.05110236220492</v>
      </c>
    </row>
    <row r="28" spans="1:18" ht="20" customHeight="1" x14ac:dyDescent="0.4">
      <c r="A28" s="5">
        <v>27</v>
      </c>
      <c r="B28" s="6" t="s">
        <v>77</v>
      </c>
      <c r="C28" s="5" t="s">
        <v>78</v>
      </c>
      <c r="D28" s="7">
        <v>44151</v>
      </c>
      <c r="E28" s="7">
        <v>44188</v>
      </c>
      <c r="F28" s="5">
        <v>61</v>
      </c>
      <c r="G28" s="5">
        <v>2120.25</v>
      </c>
      <c r="H28" s="8">
        <f t="shared" si="2"/>
        <v>34.758196721311478</v>
      </c>
      <c r="I28" s="7">
        <v>44995</v>
      </c>
      <c r="J28" s="7">
        <v>44995</v>
      </c>
      <c r="K28" s="8">
        <v>61</v>
      </c>
      <c r="L28" s="8">
        <v>2.61</v>
      </c>
      <c r="M28" s="8">
        <f t="shared" si="1"/>
        <v>0</v>
      </c>
      <c r="N28" s="8">
        <v>0.25196850393700787</v>
      </c>
      <c r="O28" s="8">
        <v>0</v>
      </c>
      <c r="P28" s="8">
        <v>-1960.77</v>
      </c>
      <c r="Q28" s="8"/>
    </row>
    <row r="29" spans="1:18" ht="20" customHeight="1" x14ac:dyDescent="0.4">
      <c r="A29" s="5">
        <v>28</v>
      </c>
      <c r="B29" s="6" t="s">
        <v>79</v>
      </c>
      <c r="C29" s="5" t="s">
        <v>80</v>
      </c>
      <c r="D29" s="7">
        <v>44154</v>
      </c>
      <c r="E29" s="7">
        <v>45113</v>
      </c>
      <c r="F29" s="5">
        <v>262</v>
      </c>
      <c r="G29" s="5">
        <v>7265.72</v>
      </c>
      <c r="H29" s="8">
        <f t="shared" si="2"/>
        <v>27.73175572519084</v>
      </c>
      <c r="I29" s="7">
        <v>44308</v>
      </c>
      <c r="J29" s="7">
        <v>45026</v>
      </c>
      <c r="K29" s="8">
        <v>72</v>
      </c>
      <c r="L29" s="8">
        <v>27.58</v>
      </c>
      <c r="M29" s="8">
        <f t="shared" si="1"/>
        <v>190</v>
      </c>
      <c r="N29" s="8">
        <v>26.519685039370078</v>
      </c>
      <c r="O29" s="8">
        <v>341.45</v>
      </c>
      <c r="P29" s="8">
        <v>107.08</v>
      </c>
      <c r="Q29" s="8">
        <v>-302.10984251968472</v>
      </c>
    </row>
    <row r="30" spans="1:18" ht="20" customHeight="1" x14ac:dyDescent="0.4">
      <c r="A30" s="5">
        <v>29</v>
      </c>
      <c r="B30" s="6" t="s">
        <v>81</v>
      </c>
      <c r="C30" s="6" t="s">
        <v>82</v>
      </c>
      <c r="D30" s="7">
        <v>44155</v>
      </c>
      <c r="E30" s="7">
        <v>45113</v>
      </c>
      <c r="F30" s="5">
        <v>74</v>
      </c>
      <c r="G30" s="5">
        <v>6281.55</v>
      </c>
      <c r="H30" s="8">
        <f t="shared" si="2"/>
        <v>84.88581081081081</v>
      </c>
      <c r="I30" s="7">
        <v>45026</v>
      </c>
      <c r="J30" s="7">
        <v>45026</v>
      </c>
      <c r="K30" s="8">
        <v>19</v>
      </c>
      <c r="L30" s="8">
        <v>89.14</v>
      </c>
      <c r="M30" s="8">
        <f t="shared" si="1"/>
        <v>55</v>
      </c>
      <c r="N30" s="8">
        <v>93.204724409448815</v>
      </c>
      <c r="O30" s="8">
        <v>363.80999999999995</v>
      </c>
      <c r="P30" s="8">
        <v>109.55</v>
      </c>
      <c r="Q30" s="8">
        <v>431.28984251968416</v>
      </c>
    </row>
    <row r="31" spans="1:18" ht="20" customHeight="1" x14ac:dyDescent="0.4">
      <c r="A31" s="5">
        <v>30</v>
      </c>
      <c r="B31" s="6" t="s">
        <v>83</v>
      </c>
      <c r="C31" s="6" t="s">
        <v>84</v>
      </c>
      <c r="D31" s="7">
        <v>44159</v>
      </c>
      <c r="E31" s="7">
        <v>44984</v>
      </c>
      <c r="F31" s="5">
        <v>270</v>
      </c>
      <c r="G31" s="5">
        <v>5781.38</v>
      </c>
      <c r="H31" s="8">
        <f t="shared" si="2"/>
        <v>21.412518518518517</v>
      </c>
      <c r="I31" s="7">
        <v>44305</v>
      </c>
      <c r="J31" s="7">
        <v>44662</v>
      </c>
      <c r="K31" s="8">
        <v>80</v>
      </c>
      <c r="L31" s="8">
        <v>19.48</v>
      </c>
      <c r="M31" s="8">
        <f t="shared" si="1"/>
        <v>190</v>
      </c>
      <c r="N31" s="8">
        <v>10.448818897637794</v>
      </c>
      <c r="O31" s="8">
        <v>255.75999999999996</v>
      </c>
      <c r="P31" s="8">
        <v>-19.159999999999997</v>
      </c>
      <c r="Q31" s="8">
        <v>-2027.664409448819</v>
      </c>
    </row>
    <row r="32" spans="1:18" ht="20" customHeight="1" x14ac:dyDescent="0.4">
      <c r="A32" s="5">
        <v>31</v>
      </c>
      <c r="B32" s="6" t="s">
        <v>85</v>
      </c>
      <c r="C32" s="6" t="s">
        <v>86</v>
      </c>
      <c r="D32" s="7">
        <v>44162</v>
      </c>
      <c r="E32" s="7">
        <v>45126</v>
      </c>
      <c r="F32" s="5">
        <v>48</v>
      </c>
      <c r="G32" s="5">
        <v>4168.8100000000004</v>
      </c>
      <c r="H32" s="8">
        <f t="shared" si="2"/>
        <v>86.850208333333342</v>
      </c>
      <c r="I32" s="7">
        <v>44292</v>
      </c>
      <c r="J32" s="7">
        <v>44292</v>
      </c>
      <c r="K32" s="8">
        <v>6</v>
      </c>
      <c r="L32" s="8">
        <v>76.2</v>
      </c>
      <c r="M32" s="8">
        <f t="shared" si="1"/>
        <v>42</v>
      </c>
      <c r="N32" s="8">
        <v>117.36220472440945</v>
      </c>
      <c r="O32" s="8">
        <v>238.56999999999996</v>
      </c>
      <c r="P32" s="8">
        <v>-18.190000000000001</v>
      </c>
      <c r="Q32" s="8">
        <v>1235.772598425197</v>
      </c>
    </row>
    <row r="33" spans="1:18" ht="20" customHeight="1" x14ac:dyDescent="0.4">
      <c r="A33" s="5">
        <v>32</v>
      </c>
      <c r="B33" s="6" t="s">
        <v>87</v>
      </c>
      <c r="C33" s="5" t="s">
        <v>88</v>
      </c>
      <c r="D33" s="7">
        <v>44179</v>
      </c>
      <c r="E33" s="7">
        <v>44662</v>
      </c>
      <c r="F33" s="5">
        <v>42</v>
      </c>
      <c r="G33" s="5">
        <v>2433.1999999999998</v>
      </c>
      <c r="H33" s="8">
        <f t="shared" si="2"/>
        <v>57.93333333333333</v>
      </c>
      <c r="I33" s="7">
        <v>44294</v>
      </c>
      <c r="J33" s="7">
        <v>44662</v>
      </c>
      <c r="K33" s="8">
        <v>11</v>
      </c>
      <c r="L33" s="8">
        <v>68.180000000000007</v>
      </c>
      <c r="M33" s="8">
        <f t="shared" si="1"/>
        <v>31</v>
      </c>
      <c r="N33" s="8">
        <v>67.661417322834652</v>
      </c>
      <c r="O33" s="8">
        <v>69.319999999999993</v>
      </c>
      <c r="P33" s="8">
        <v>0.5</v>
      </c>
      <c r="Q33" s="8">
        <v>316.46393700787439</v>
      </c>
    </row>
    <row r="34" spans="1:18" ht="34.9" customHeight="1" x14ac:dyDescent="0.4">
      <c r="A34" s="5">
        <v>33</v>
      </c>
      <c r="B34" s="6" t="s">
        <v>89</v>
      </c>
      <c r="C34" s="5" t="s">
        <v>90</v>
      </c>
      <c r="D34" s="7">
        <v>44179</v>
      </c>
      <c r="E34" s="7">
        <v>45026</v>
      </c>
      <c r="F34" s="5">
        <v>330.5</v>
      </c>
      <c r="G34" s="5">
        <v>6746.65</v>
      </c>
      <c r="H34" s="8">
        <f t="shared" si="2"/>
        <v>20.413464447806351</v>
      </c>
      <c r="I34" s="7">
        <v>44306</v>
      </c>
      <c r="J34" s="7">
        <v>45112</v>
      </c>
      <c r="K34" s="8">
        <v>330.5</v>
      </c>
      <c r="L34" s="8">
        <v>15.38</v>
      </c>
      <c r="M34" s="12">
        <f t="shared" si="1"/>
        <v>0</v>
      </c>
      <c r="N34" s="8">
        <v>15.30708661417323</v>
      </c>
      <c r="O34" s="8">
        <v>590.41</v>
      </c>
      <c r="P34" s="8">
        <v>-1276.42</v>
      </c>
      <c r="Q34" s="8"/>
      <c r="R34" s="10" t="s">
        <v>91</v>
      </c>
    </row>
    <row r="35" spans="1:18" ht="29.65" customHeight="1" x14ac:dyDescent="0.4">
      <c r="A35" s="5">
        <v>34</v>
      </c>
      <c r="B35" s="6" t="s">
        <v>92</v>
      </c>
      <c r="C35" s="5" t="s">
        <v>93</v>
      </c>
      <c r="D35" s="7">
        <v>44179</v>
      </c>
      <c r="E35" s="7">
        <v>44679</v>
      </c>
      <c r="F35" s="5">
        <v>55.73</v>
      </c>
      <c r="G35" s="5">
        <v>3021.39</v>
      </c>
      <c r="H35" s="8">
        <f t="shared" si="2"/>
        <v>54.214785573299842</v>
      </c>
      <c r="I35" s="7">
        <v>44299</v>
      </c>
      <c r="J35" s="7">
        <v>44299</v>
      </c>
      <c r="K35" s="8">
        <f>8*1.048</f>
        <v>8.3840000000000003</v>
      </c>
      <c r="L35" s="8">
        <v>55.66</v>
      </c>
      <c r="M35" s="8">
        <f t="shared" si="1"/>
        <v>47.345999999999997</v>
      </c>
      <c r="N35" s="8">
        <v>83.251968503937007</v>
      </c>
      <c r="O35" s="8">
        <v>244.60000000000002</v>
      </c>
      <c r="P35" s="8">
        <v>-2.77</v>
      </c>
      <c r="Q35" s="8">
        <v>1368.2777007874008</v>
      </c>
      <c r="R35" s="10" t="s">
        <v>94</v>
      </c>
    </row>
    <row r="36" spans="1:18" ht="20" customHeight="1" x14ac:dyDescent="0.4">
      <c r="A36" s="5">
        <v>35</v>
      </c>
      <c r="B36" s="6" t="s">
        <v>95</v>
      </c>
      <c r="C36" s="5" t="s">
        <v>96</v>
      </c>
      <c r="D36" s="7">
        <v>44179</v>
      </c>
      <c r="E36" s="7">
        <v>44581</v>
      </c>
      <c r="F36" s="5">
        <v>20</v>
      </c>
      <c r="G36" s="5">
        <v>1825.59</v>
      </c>
      <c r="H36" s="8">
        <f t="shared" si="2"/>
        <v>91.279499999999999</v>
      </c>
      <c r="I36" s="7"/>
      <c r="J36" s="7"/>
      <c r="K36" s="8">
        <v>0</v>
      </c>
      <c r="L36" s="8">
        <v>0</v>
      </c>
      <c r="M36" s="8">
        <f t="shared" si="1"/>
        <v>20</v>
      </c>
      <c r="N36" s="8">
        <v>126.72440944881889</v>
      </c>
      <c r="O36" s="8">
        <v>78.749999999999986</v>
      </c>
      <c r="P36" s="8"/>
      <c r="Q36" s="8">
        <v>708.89818897637747</v>
      </c>
    </row>
    <row r="37" spans="1:18" ht="57.75" customHeight="1" x14ac:dyDescent="0.4">
      <c r="A37" s="5">
        <v>36</v>
      </c>
      <c r="B37" s="6" t="s">
        <v>97</v>
      </c>
      <c r="C37" s="5" t="s">
        <v>98</v>
      </c>
      <c r="D37" s="7">
        <v>44183</v>
      </c>
      <c r="E37" s="7">
        <v>44440</v>
      </c>
      <c r="F37" s="5">
        <v>15</v>
      </c>
      <c r="G37" s="5">
        <v>1778.08</v>
      </c>
      <c r="H37" s="8">
        <f t="shared" si="2"/>
        <v>118.53866666666666</v>
      </c>
      <c r="I37" s="7"/>
      <c r="J37" s="7"/>
      <c r="K37" s="8">
        <v>0</v>
      </c>
      <c r="L37" s="8">
        <v>0</v>
      </c>
      <c r="M37" s="8">
        <f t="shared" si="1"/>
        <v>15</v>
      </c>
      <c r="N37" s="8">
        <v>134.36220472440942</v>
      </c>
      <c r="O37" s="8">
        <v>103.79999999999998</v>
      </c>
      <c r="P37" s="8"/>
      <c r="Q37" s="8">
        <v>237.35307086614119</v>
      </c>
      <c r="R37" s="10" t="s">
        <v>99</v>
      </c>
    </row>
    <row r="38" spans="1:18" ht="20" customHeight="1" x14ac:dyDescent="0.4">
      <c r="A38" s="5">
        <v>37</v>
      </c>
      <c r="B38" s="6" t="s">
        <v>100</v>
      </c>
      <c r="C38" s="5" t="s">
        <v>101</v>
      </c>
      <c r="D38" s="7">
        <v>44196</v>
      </c>
      <c r="E38" s="7">
        <v>44200</v>
      </c>
      <c r="F38" s="5">
        <v>17</v>
      </c>
      <c r="G38" s="5">
        <v>344.02</v>
      </c>
      <c r="H38" s="8">
        <f t="shared" si="2"/>
        <v>20.236470588235292</v>
      </c>
      <c r="I38" s="7">
        <v>44237</v>
      </c>
      <c r="J38" s="7">
        <v>44237</v>
      </c>
      <c r="K38" s="8">
        <v>17</v>
      </c>
      <c r="L38" s="8">
        <v>17.75</v>
      </c>
      <c r="M38" s="8">
        <f t="shared" si="1"/>
        <v>0</v>
      </c>
      <c r="N38" s="8">
        <v>3.1023622047244093</v>
      </c>
      <c r="O38" s="8">
        <v>0</v>
      </c>
      <c r="P38" s="8">
        <v>-42.36</v>
      </c>
      <c r="Q38" s="8"/>
    </row>
    <row r="39" spans="1:18" ht="20" customHeight="1" x14ac:dyDescent="0.4">
      <c r="A39" s="5">
        <v>38</v>
      </c>
      <c r="B39" s="6" t="s">
        <v>102</v>
      </c>
      <c r="C39" s="5" t="s">
        <v>103</v>
      </c>
      <c r="D39" s="7">
        <v>44200</v>
      </c>
      <c r="E39" s="7">
        <v>44302</v>
      </c>
      <c r="F39" s="5">
        <v>149</v>
      </c>
      <c r="G39" s="5">
        <v>5013.59</v>
      </c>
      <c r="H39" s="8">
        <f t="shared" si="2"/>
        <v>33.648255033557049</v>
      </c>
      <c r="I39" s="7">
        <v>44302</v>
      </c>
      <c r="J39" s="7">
        <v>44302</v>
      </c>
      <c r="K39" s="8">
        <v>68</v>
      </c>
      <c r="L39" s="8">
        <v>31.36</v>
      </c>
      <c r="M39" s="8">
        <f t="shared" si="1"/>
        <v>81</v>
      </c>
      <c r="N39" s="8">
        <v>14.023622047244093</v>
      </c>
      <c r="O39" s="8">
        <v>0</v>
      </c>
      <c r="P39" s="8">
        <v>-102.43</v>
      </c>
      <c r="Q39" s="8">
        <v>-1642.4866141732284</v>
      </c>
    </row>
    <row r="40" spans="1:18" ht="20" customHeight="1" x14ac:dyDescent="0.4">
      <c r="A40" s="5">
        <v>39</v>
      </c>
      <c r="B40" s="6" t="s">
        <v>104</v>
      </c>
      <c r="C40" s="6" t="s">
        <v>105</v>
      </c>
      <c r="D40" s="7">
        <v>44210</v>
      </c>
      <c r="E40" s="7">
        <v>44662</v>
      </c>
      <c r="F40" s="5">
        <v>78</v>
      </c>
      <c r="G40" s="5">
        <v>3011.67</v>
      </c>
      <c r="H40" s="8">
        <f t="shared" si="2"/>
        <v>38.611153846153847</v>
      </c>
      <c r="I40" s="7">
        <v>44300</v>
      </c>
      <c r="J40" s="7">
        <v>44662</v>
      </c>
      <c r="K40" s="8">
        <v>28</v>
      </c>
      <c r="L40" s="8">
        <v>36.979999999999997</v>
      </c>
      <c r="M40" s="8">
        <f t="shared" si="1"/>
        <v>50</v>
      </c>
      <c r="N40" s="8">
        <v>35.566929133858267</v>
      </c>
      <c r="O40" s="8">
        <v>74.289999999999992</v>
      </c>
      <c r="P40" s="8">
        <v>-44.25</v>
      </c>
      <c r="Q40" s="8">
        <v>-126.62354330708672</v>
      </c>
    </row>
    <row r="41" spans="1:18" ht="20" customHeight="1" x14ac:dyDescent="0.4">
      <c r="A41" s="5">
        <v>40</v>
      </c>
      <c r="B41" s="6" t="s">
        <v>106</v>
      </c>
      <c r="C41" s="6" t="s">
        <v>107</v>
      </c>
      <c r="D41" s="7">
        <v>44221</v>
      </c>
      <c r="E41" s="7">
        <v>44662</v>
      </c>
      <c r="F41" s="5">
        <v>100</v>
      </c>
      <c r="G41" s="5">
        <v>3469.11</v>
      </c>
      <c r="H41" s="8">
        <f t="shared" si="2"/>
        <v>34.691099999999999</v>
      </c>
      <c r="I41" s="7">
        <v>44301</v>
      </c>
      <c r="J41" s="7">
        <v>44662</v>
      </c>
      <c r="K41" s="8">
        <v>34</v>
      </c>
      <c r="L41" s="8">
        <v>39.549999999999997</v>
      </c>
      <c r="M41" s="8">
        <f t="shared" si="1"/>
        <v>66</v>
      </c>
      <c r="N41" s="8">
        <v>32.173228346456689</v>
      </c>
      <c r="O41" s="8">
        <v>102.19000000000003</v>
      </c>
      <c r="P41" s="8">
        <v>144.05000000000001</v>
      </c>
      <c r="Q41" s="8">
        <v>-208.93692913385871</v>
      </c>
    </row>
    <row r="42" spans="1:18" ht="20" customHeight="1" x14ac:dyDescent="0.4">
      <c r="A42" s="5">
        <v>41</v>
      </c>
      <c r="B42" s="6" t="s">
        <v>108</v>
      </c>
      <c r="C42" s="5" t="s">
        <v>109</v>
      </c>
      <c r="D42" s="7">
        <v>44224</v>
      </c>
      <c r="E42" s="7">
        <v>44662</v>
      </c>
      <c r="F42" s="5">
        <v>22</v>
      </c>
      <c r="G42" s="5">
        <v>3338.24</v>
      </c>
      <c r="H42" s="8">
        <f t="shared" si="2"/>
        <v>151.7381818181818</v>
      </c>
      <c r="I42" s="7">
        <v>44301</v>
      </c>
      <c r="J42" s="7">
        <v>44662</v>
      </c>
      <c r="K42" s="8">
        <v>7</v>
      </c>
      <c r="L42" s="8">
        <v>146.28</v>
      </c>
      <c r="M42" s="8">
        <f t="shared" si="1"/>
        <v>15</v>
      </c>
      <c r="N42" s="8">
        <v>150.00787401574803</v>
      </c>
      <c r="O42" s="8">
        <v>86.55</v>
      </c>
      <c r="P42" s="8">
        <v>-64.66</v>
      </c>
      <c r="Q42" s="8">
        <v>22.008110236220659</v>
      </c>
    </row>
    <row r="43" spans="1:18" ht="20" customHeight="1" x14ac:dyDescent="0.4">
      <c r="A43" s="5">
        <v>42</v>
      </c>
      <c r="B43" s="6" t="s">
        <v>110</v>
      </c>
      <c r="C43" s="5" t="s">
        <v>111</v>
      </c>
      <c r="D43" s="7">
        <v>44224</v>
      </c>
      <c r="E43" s="7">
        <v>44662</v>
      </c>
      <c r="F43" s="5">
        <v>99</v>
      </c>
      <c r="G43" s="5">
        <v>4043.44</v>
      </c>
      <c r="H43" s="8">
        <f t="shared" si="2"/>
        <v>40.842828282828286</v>
      </c>
      <c r="I43" s="7">
        <v>44301</v>
      </c>
      <c r="J43" s="7">
        <v>44699</v>
      </c>
      <c r="K43" s="8">
        <v>99</v>
      </c>
      <c r="L43" s="8">
        <v>39.36</v>
      </c>
      <c r="M43" s="8">
        <f t="shared" si="1"/>
        <v>0</v>
      </c>
      <c r="N43" s="8">
        <v>26.031496062992126</v>
      </c>
      <c r="O43" s="8">
        <v>97.28</v>
      </c>
      <c r="P43" s="8">
        <v>-50.53</v>
      </c>
      <c r="Q43" s="8"/>
    </row>
    <row r="44" spans="1:18" ht="20" customHeight="1" x14ac:dyDescent="0.4">
      <c r="A44" s="5">
        <v>43</v>
      </c>
      <c r="B44" s="6" t="s">
        <v>112</v>
      </c>
      <c r="C44" s="5" t="s">
        <v>113</v>
      </c>
      <c r="D44" s="7">
        <v>44224</v>
      </c>
      <c r="E44" s="7">
        <v>44662</v>
      </c>
      <c r="F44" s="5">
        <v>14</v>
      </c>
      <c r="G44" s="5">
        <v>2164.38</v>
      </c>
      <c r="H44" s="8">
        <f t="shared" si="2"/>
        <v>154.59857142857143</v>
      </c>
      <c r="I44" s="7">
        <v>44308</v>
      </c>
      <c r="J44" s="7">
        <v>44769</v>
      </c>
      <c r="K44" s="8">
        <v>14</v>
      </c>
      <c r="L44" s="8">
        <v>177.31</v>
      </c>
      <c r="M44" s="8">
        <f t="shared" si="1"/>
        <v>0</v>
      </c>
      <c r="N44" s="8">
        <v>188</v>
      </c>
      <c r="O44" s="8">
        <v>12.350000000000001</v>
      </c>
      <c r="P44" s="8">
        <v>283.36</v>
      </c>
      <c r="Q44" s="8"/>
    </row>
    <row r="45" spans="1:18" ht="20" customHeight="1" x14ac:dyDescent="0.4">
      <c r="A45" s="5">
        <v>44</v>
      </c>
      <c r="B45" s="6" t="s">
        <v>114</v>
      </c>
      <c r="C45" s="6" t="s">
        <v>115</v>
      </c>
      <c r="D45" s="7">
        <v>44228</v>
      </c>
      <c r="E45" s="7">
        <v>44662</v>
      </c>
      <c r="F45" s="5">
        <v>15</v>
      </c>
      <c r="G45" s="5">
        <v>2261.7199999999998</v>
      </c>
      <c r="H45" s="8">
        <f t="shared" si="2"/>
        <v>150.78133333333332</v>
      </c>
      <c r="I45" s="7">
        <v>44301</v>
      </c>
      <c r="J45" s="7">
        <v>44662</v>
      </c>
      <c r="K45" s="8">
        <v>4</v>
      </c>
      <c r="L45" s="8">
        <v>139.61000000000001</v>
      </c>
      <c r="M45" s="8">
        <f t="shared" si="1"/>
        <v>11</v>
      </c>
      <c r="N45" s="8">
        <v>142.90551181102362</v>
      </c>
      <c r="O45" s="8">
        <v>36.059999999999995</v>
      </c>
      <c r="P45" s="8">
        <v>-11.62</v>
      </c>
      <c r="Q45" s="8">
        <v>-81.229370078740146</v>
      </c>
    </row>
    <row r="46" spans="1:18" ht="20" customHeight="1" x14ac:dyDescent="0.4">
      <c r="A46" s="5">
        <v>45</v>
      </c>
      <c r="B46" s="6" t="s">
        <v>116</v>
      </c>
      <c r="C46" s="5" t="s">
        <v>117</v>
      </c>
      <c r="D46" s="7">
        <v>44228</v>
      </c>
      <c r="E46" s="7">
        <v>44956</v>
      </c>
      <c r="F46" s="5">
        <v>38</v>
      </c>
      <c r="G46" s="5">
        <v>3206.61</v>
      </c>
      <c r="H46" s="8">
        <f t="shared" si="2"/>
        <v>84.384473684210533</v>
      </c>
      <c r="I46" s="7">
        <v>44662</v>
      </c>
      <c r="J46" s="7">
        <v>44662</v>
      </c>
      <c r="K46" s="8">
        <v>11</v>
      </c>
      <c r="L46" s="8">
        <v>86.15</v>
      </c>
      <c r="M46" s="8">
        <f t="shared" si="1"/>
        <v>27</v>
      </c>
      <c r="N46" s="8">
        <v>66.527559055118104</v>
      </c>
      <c r="O46" s="8">
        <v>87.23</v>
      </c>
      <c r="P46" s="8">
        <v>5.64</v>
      </c>
      <c r="Q46" s="8"/>
    </row>
    <row r="47" spans="1:18" ht="20" customHeight="1" x14ac:dyDescent="0.4">
      <c r="A47" s="5">
        <v>46</v>
      </c>
      <c r="B47" s="6" t="s">
        <v>118</v>
      </c>
      <c r="C47" s="5" t="s">
        <v>119</v>
      </c>
      <c r="D47" s="7">
        <v>44232</v>
      </c>
      <c r="E47" s="7">
        <v>44244</v>
      </c>
      <c r="F47" s="5">
        <v>19</v>
      </c>
      <c r="G47" s="5">
        <v>2845.78</v>
      </c>
      <c r="H47" s="8">
        <f t="shared" si="2"/>
        <v>149.77789473684211</v>
      </c>
      <c r="I47" s="7">
        <v>45013</v>
      </c>
      <c r="J47" s="7">
        <v>45015</v>
      </c>
      <c r="K47" s="8">
        <v>19</v>
      </c>
      <c r="L47" s="8">
        <v>0.21</v>
      </c>
      <c r="M47" s="8">
        <f t="shared" si="1"/>
        <v>0</v>
      </c>
      <c r="N47" s="8">
        <v>3.937007874015748E-2</v>
      </c>
      <c r="O47" s="8">
        <v>58.3</v>
      </c>
      <c r="P47" s="8">
        <v>-2839.71</v>
      </c>
      <c r="Q47" s="8"/>
    </row>
    <row r="48" spans="1:18" ht="20" customHeight="1" x14ac:dyDescent="0.4">
      <c r="A48" s="5">
        <v>47</v>
      </c>
      <c r="B48" s="5" t="s">
        <v>120</v>
      </c>
      <c r="C48" s="5" t="s">
        <v>121</v>
      </c>
      <c r="D48" s="7">
        <v>44244</v>
      </c>
      <c r="E48" s="7">
        <v>44662</v>
      </c>
      <c r="F48" s="5">
        <v>20</v>
      </c>
      <c r="G48" s="5">
        <v>2523.62</v>
      </c>
      <c r="H48" s="8">
        <f t="shared" si="2"/>
        <v>126.181</v>
      </c>
      <c r="I48" s="7">
        <v>44662</v>
      </c>
      <c r="J48" s="7">
        <v>44662</v>
      </c>
      <c r="K48" s="8">
        <v>1</v>
      </c>
      <c r="L48" s="8">
        <v>115.41</v>
      </c>
      <c r="M48" s="8">
        <f t="shared" si="1"/>
        <v>19</v>
      </c>
      <c r="N48" s="8">
        <v>84.4015748031496</v>
      </c>
      <c r="O48" s="8">
        <v>163.51</v>
      </c>
      <c r="P48" s="8">
        <v>-14.84</v>
      </c>
      <c r="Q48" s="8">
        <v>-789.5400787401577</v>
      </c>
    </row>
    <row r="49" spans="1:18" ht="20" customHeight="1" x14ac:dyDescent="0.4">
      <c r="A49" s="5">
        <v>48</v>
      </c>
      <c r="B49" s="5" t="s">
        <v>122</v>
      </c>
      <c r="C49" s="6" t="s">
        <v>123</v>
      </c>
      <c r="D49" s="7">
        <v>44244</v>
      </c>
      <c r="E49" s="7">
        <v>44754</v>
      </c>
      <c r="F49" s="5">
        <v>80</v>
      </c>
      <c r="G49" s="5">
        <v>3543.62</v>
      </c>
      <c r="H49" s="8">
        <f t="shared" si="2"/>
        <v>44.295249999999996</v>
      </c>
      <c r="I49" s="7">
        <v>44662</v>
      </c>
      <c r="J49" s="7">
        <v>44662</v>
      </c>
      <c r="K49" s="8">
        <v>6</v>
      </c>
      <c r="L49" s="8">
        <v>48.02</v>
      </c>
      <c r="M49" s="8">
        <f t="shared" si="1"/>
        <v>74</v>
      </c>
      <c r="N49" s="8">
        <v>56.929133858267711</v>
      </c>
      <c r="O49" s="8">
        <v>115.81</v>
      </c>
      <c r="P49" s="8">
        <v>-19.38</v>
      </c>
      <c r="Q49" s="8">
        <v>976.97590551181088</v>
      </c>
    </row>
    <row r="50" spans="1:18" ht="20" customHeight="1" x14ac:dyDescent="0.4">
      <c r="A50" s="5">
        <v>49</v>
      </c>
      <c r="B50" s="6" t="s">
        <v>124</v>
      </c>
      <c r="C50" s="5" t="s">
        <v>125</v>
      </c>
      <c r="D50" s="7">
        <v>44244</v>
      </c>
      <c r="E50" s="7">
        <v>44244</v>
      </c>
      <c r="F50" s="5">
        <v>20</v>
      </c>
      <c r="G50" s="5">
        <v>2428.3200000000002</v>
      </c>
      <c r="H50" s="8">
        <f t="shared" si="2"/>
        <v>121.41600000000001</v>
      </c>
      <c r="I50" s="7"/>
      <c r="J50" s="7"/>
      <c r="K50" s="8">
        <v>0</v>
      </c>
      <c r="L50" s="8">
        <v>0</v>
      </c>
      <c r="M50" s="8">
        <f t="shared" si="1"/>
        <v>20</v>
      </c>
      <c r="N50" s="8">
        <v>12.566929133858268</v>
      </c>
      <c r="O50" s="8">
        <v>0</v>
      </c>
      <c r="P50" s="8"/>
      <c r="Q50" s="8">
        <v>-2176.9814173228347</v>
      </c>
    </row>
    <row r="51" spans="1:18" ht="20" customHeight="1" x14ac:dyDescent="0.4">
      <c r="A51" s="5">
        <v>50</v>
      </c>
      <c r="B51" s="5" t="s">
        <v>126</v>
      </c>
      <c r="C51" s="5" t="s">
        <v>127</v>
      </c>
      <c r="D51" s="7">
        <v>44244</v>
      </c>
      <c r="E51" s="7">
        <v>44592</v>
      </c>
      <c r="F51" s="5">
        <v>23</v>
      </c>
      <c r="G51" s="5">
        <v>3355.17</v>
      </c>
      <c r="H51" s="8">
        <f t="shared" si="2"/>
        <v>145.87695652173915</v>
      </c>
      <c r="I51" s="7"/>
      <c r="J51" s="7"/>
      <c r="K51" s="8">
        <v>0</v>
      </c>
      <c r="L51" s="8">
        <v>0</v>
      </c>
      <c r="M51" s="8">
        <f t="shared" si="1"/>
        <v>23</v>
      </c>
      <c r="N51" s="8">
        <v>221.61417322834643</v>
      </c>
      <c r="O51" s="8">
        <v>152.73999999999998</v>
      </c>
      <c r="P51" s="8"/>
      <c r="Q51" s="8">
        <v>1741.9559842519677</v>
      </c>
    </row>
    <row r="52" spans="1:18" ht="20" customHeight="1" x14ac:dyDescent="0.4">
      <c r="A52" s="5">
        <v>51</v>
      </c>
      <c r="B52" s="5" t="s">
        <v>128</v>
      </c>
      <c r="C52" s="5" t="s">
        <v>129</v>
      </c>
      <c r="D52" s="7">
        <v>44244</v>
      </c>
      <c r="E52" s="7">
        <v>45113</v>
      </c>
      <c r="F52" s="5">
        <v>13</v>
      </c>
      <c r="G52" s="5">
        <v>4225.92</v>
      </c>
      <c r="H52" s="8">
        <f t="shared" si="2"/>
        <v>325.07076923076926</v>
      </c>
      <c r="I52" s="7"/>
      <c r="J52" s="7"/>
      <c r="K52" s="8">
        <v>0</v>
      </c>
      <c r="L52" s="8">
        <v>0</v>
      </c>
      <c r="M52" s="8">
        <f t="shared" si="1"/>
        <v>13</v>
      </c>
      <c r="N52" s="8">
        <v>439.12598425196853</v>
      </c>
      <c r="O52" s="8">
        <v>46.63</v>
      </c>
      <c r="P52" s="8"/>
      <c r="Q52" s="8">
        <v>1482.7177952755922</v>
      </c>
    </row>
    <row r="53" spans="1:18" ht="20" customHeight="1" x14ac:dyDescent="0.4">
      <c r="A53" s="5">
        <v>52</v>
      </c>
      <c r="B53" s="6" t="s">
        <v>130</v>
      </c>
      <c r="C53" s="5" t="s">
        <v>131</v>
      </c>
      <c r="D53" s="7">
        <v>44244</v>
      </c>
      <c r="E53" s="7">
        <v>44244</v>
      </c>
      <c r="F53" s="5">
        <v>45</v>
      </c>
      <c r="G53" s="5">
        <v>400.45</v>
      </c>
      <c r="H53" s="8">
        <f t="shared" si="2"/>
        <v>8.8988888888888891</v>
      </c>
      <c r="I53" s="7">
        <v>44244</v>
      </c>
      <c r="J53" s="7">
        <v>44244</v>
      </c>
      <c r="K53" s="8">
        <v>45</v>
      </c>
      <c r="L53" s="8">
        <v>8.8800000000000008</v>
      </c>
      <c r="M53" s="8">
        <f t="shared" si="1"/>
        <v>0</v>
      </c>
      <c r="N53" s="8">
        <v>1.4724409448818898</v>
      </c>
      <c r="O53" s="8">
        <v>0</v>
      </c>
      <c r="P53" s="8">
        <v>-0.83</v>
      </c>
      <c r="Q53" s="8"/>
    </row>
    <row r="54" spans="1:18" ht="20" customHeight="1" x14ac:dyDescent="0.4">
      <c r="A54" s="5">
        <v>53</v>
      </c>
      <c r="B54" s="6" t="s">
        <v>132</v>
      </c>
      <c r="C54" s="6" t="s">
        <v>133</v>
      </c>
      <c r="D54" s="7">
        <v>44244</v>
      </c>
      <c r="E54" s="7">
        <v>44426</v>
      </c>
      <c r="F54" s="5">
        <v>34</v>
      </c>
      <c r="G54" s="5">
        <v>1810.83</v>
      </c>
      <c r="H54" s="8">
        <f t="shared" si="2"/>
        <v>53.259705882352939</v>
      </c>
      <c r="I54" s="7">
        <v>44299</v>
      </c>
      <c r="J54" s="7">
        <v>44466</v>
      </c>
      <c r="K54" s="8">
        <v>34</v>
      </c>
      <c r="L54" s="8">
        <v>61.76</v>
      </c>
      <c r="M54" s="8">
        <f t="shared" si="1"/>
        <v>0</v>
      </c>
      <c r="N54" s="8">
        <v>58.519685039370074</v>
      </c>
      <c r="O54" s="8">
        <v>16.18</v>
      </c>
      <c r="P54" s="8">
        <v>257.69</v>
      </c>
      <c r="Q54" s="8"/>
    </row>
    <row r="55" spans="1:18" ht="20" customHeight="1" x14ac:dyDescent="0.4">
      <c r="A55" s="5">
        <v>54</v>
      </c>
      <c r="B55" s="6" t="s">
        <v>134</v>
      </c>
      <c r="C55" s="5" t="s">
        <v>135</v>
      </c>
      <c r="D55" s="7">
        <v>44244</v>
      </c>
      <c r="E55" s="7">
        <v>45112</v>
      </c>
      <c r="F55" s="5">
        <v>29</v>
      </c>
      <c r="G55" s="5">
        <v>3161.35</v>
      </c>
      <c r="H55" s="8">
        <f t="shared" si="2"/>
        <v>109.01206896551724</v>
      </c>
      <c r="I55" s="7"/>
      <c r="J55" s="7"/>
      <c r="K55" s="8">
        <v>0</v>
      </c>
      <c r="L55" s="8">
        <v>0</v>
      </c>
      <c r="M55" s="8">
        <f t="shared" si="1"/>
        <v>29</v>
      </c>
      <c r="N55" s="8">
        <v>109.8031496062992</v>
      </c>
      <c r="O55" s="8">
        <v>211.57</v>
      </c>
      <c r="P55" s="8"/>
      <c r="Q55" s="8">
        <v>22.941338582677218</v>
      </c>
    </row>
    <row r="56" spans="1:18" ht="20" customHeight="1" x14ac:dyDescent="0.4">
      <c r="A56" s="5">
        <v>55</v>
      </c>
      <c r="B56" s="6" t="s">
        <v>136</v>
      </c>
      <c r="C56" s="5" t="s">
        <v>137</v>
      </c>
      <c r="D56" s="7">
        <v>44244</v>
      </c>
      <c r="E56" s="7">
        <v>45112</v>
      </c>
      <c r="F56" s="5">
        <v>21</v>
      </c>
      <c r="G56" s="5">
        <v>4629.1499999999996</v>
      </c>
      <c r="H56" s="8">
        <f t="shared" si="2"/>
        <v>220.43571428571425</v>
      </c>
      <c r="I56" s="7">
        <v>44662</v>
      </c>
      <c r="J56" s="7">
        <v>44662</v>
      </c>
      <c r="K56" s="8">
        <v>1</v>
      </c>
      <c r="L56" s="8">
        <v>240.17</v>
      </c>
      <c r="M56" s="8">
        <f t="shared" si="1"/>
        <v>20</v>
      </c>
      <c r="N56" s="8">
        <v>259.7244094488189</v>
      </c>
      <c r="O56" s="8">
        <v>164.45999999999998</v>
      </c>
      <c r="P56" s="8">
        <v>-32.229999999999997</v>
      </c>
      <c r="Q56" s="8">
        <v>838.13818897637861</v>
      </c>
    </row>
    <row r="57" spans="1:18" ht="20" customHeight="1" x14ac:dyDescent="0.4">
      <c r="A57" s="5">
        <v>56</v>
      </c>
      <c r="B57" s="6" t="s">
        <v>138</v>
      </c>
      <c r="C57" s="6" t="s">
        <v>139</v>
      </c>
      <c r="D57" s="7">
        <v>44244</v>
      </c>
      <c r="E57" s="7">
        <v>44511</v>
      </c>
      <c r="F57" s="5">
        <v>26</v>
      </c>
      <c r="G57" s="5">
        <v>2164.33</v>
      </c>
      <c r="H57" s="8">
        <f t="shared" si="2"/>
        <v>83.243461538461531</v>
      </c>
      <c r="I57" s="7">
        <v>44306</v>
      </c>
      <c r="J57" s="7">
        <v>44306</v>
      </c>
      <c r="K57" s="8">
        <v>3</v>
      </c>
      <c r="L57" s="8">
        <v>85.99</v>
      </c>
      <c r="M57" s="8">
        <f t="shared" si="1"/>
        <v>23</v>
      </c>
      <c r="N57" s="8">
        <v>88.244094488188964</v>
      </c>
      <c r="O57" s="8">
        <v>53.86999999999999</v>
      </c>
      <c r="P57" s="8">
        <v>13.19</v>
      </c>
      <c r="Q57" s="8">
        <v>110.07417322834604</v>
      </c>
    </row>
    <row r="58" spans="1:18" ht="31.25" customHeight="1" x14ac:dyDescent="0.4">
      <c r="A58" s="5">
        <v>57</v>
      </c>
      <c r="B58" s="6" t="s">
        <v>140</v>
      </c>
      <c r="C58" s="5" t="s">
        <v>141</v>
      </c>
      <c r="D58" s="7">
        <v>44244</v>
      </c>
      <c r="E58" s="7">
        <v>45026</v>
      </c>
      <c r="F58" s="5">
        <v>487</v>
      </c>
      <c r="G58" s="5">
        <v>5044.6899999999996</v>
      </c>
      <c r="H58" s="8">
        <f t="shared" si="2"/>
        <v>10.35870636550308</v>
      </c>
      <c r="I58" s="7">
        <v>44662</v>
      </c>
      <c r="J58" s="7">
        <v>45112</v>
      </c>
      <c r="K58" s="8">
        <v>487</v>
      </c>
      <c r="L58" s="8">
        <v>7.77</v>
      </c>
      <c r="M58" s="12">
        <f t="shared" si="1"/>
        <v>0</v>
      </c>
      <c r="N58" s="8">
        <v>7.1417322834645667</v>
      </c>
      <c r="O58" s="8">
        <v>493.35999999999996</v>
      </c>
      <c r="P58" s="8">
        <v>-992.12000000000012</v>
      </c>
      <c r="Q58" s="8"/>
      <c r="R58" s="10" t="s">
        <v>142</v>
      </c>
    </row>
    <row r="59" spans="1:18" ht="20" customHeight="1" x14ac:dyDescent="0.4">
      <c r="A59" s="5">
        <v>58</v>
      </c>
      <c r="B59" s="6" t="s">
        <v>143</v>
      </c>
      <c r="C59" s="6" t="s">
        <v>144</v>
      </c>
      <c r="D59" s="7">
        <v>44244</v>
      </c>
      <c r="E59" s="7">
        <v>45119</v>
      </c>
      <c r="F59" s="5">
        <v>281</v>
      </c>
      <c r="G59" s="5">
        <v>6823.9</v>
      </c>
      <c r="H59" s="8">
        <f t="shared" si="2"/>
        <v>24.284341637010677</v>
      </c>
      <c r="I59" s="7">
        <v>44662</v>
      </c>
      <c r="J59" s="7">
        <v>45026</v>
      </c>
      <c r="K59" s="8">
        <v>92</v>
      </c>
      <c r="L59" s="8">
        <v>22.13</v>
      </c>
      <c r="M59" s="8">
        <f t="shared" si="1"/>
        <v>189</v>
      </c>
      <c r="N59" s="8">
        <v>24.669291338582674</v>
      </c>
      <c r="O59" s="8">
        <v>367.04000000000008</v>
      </c>
      <c r="P59" s="8">
        <v>-319.38</v>
      </c>
      <c r="Q59" s="8">
        <v>196.49606299212493</v>
      </c>
    </row>
    <row r="60" spans="1:18" ht="20" customHeight="1" x14ac:dyDescent="0.4">
      <c r="A60" s="5">
        <v>59</v>
      </c>
      <c r="B60" s="6" t="s">
        <v>145</v>
      </c>
      <c r="C60" s="5" t="s">
        <v>146</v>
      </c>
      <c r="D60" s="7">
        <v>44244</v>
      </c>
      <c r="E60" s="7">
        <v>44699</v>
      </c>
      <c r="F60" s="5">
        <v>13</v>
      </c>
      <c r="G60" s="5">
        <v>2627.74</v>
      </c>
      <c r="H60" s="8">
        <f t="shared" si="2"/>
        <v>202.13384615384615</v>
      </c>
      <c r="I60" s="7"/>
      <c r="J60" s="7"/>
      <c r="K60" s="8">
        <v>0</v>
      </c>
      <c r="L60" s="8">
        <v>0</v>
      </c>
      <c r="M60" s="8">
        <f t="shared" si="1"/>
        <v>13</v>
      </c>
      <c r="N60" s="8">
        <v>225.96850393700788</v>
      </c>
      <c r="O60" s="8">
        <v>284.2299999999999</v>
      </c>
      <c r="P60" s="8"/>
      <c r="Q60" s="8">
        <v>309.85055118110245</v>
      </c>
    </row>
    <row r="61" spans="1:18" ht="20" customHeight="1" x14ac:dyDescent="0.4">
      <c r="A61" s="5">
        <v>60</v>
      </c>
      <c r="B61" s="6" t="s">
        <v>147</v>
      </c>
      <c r="C61" s="5" t="s">
        <v>148</v>
      </c>
      <c r="D61" s="7">
        <v>44244</v>
      </c>
      <c r="E61" s="7">
        <v>45026</v>
      </c>
      <c r="F61" s="5">
        <v>644</v>
      </c>
      <c r="G61" s="5">
        <v>4756.88</v>
      </c>
      <c r="H61" s="8">
        <f t="shared" si="2"/>
        <v>7.3864596273291925</v>
      </c>
      <c r="I61" s="7">
        <v>44662</v>
      </c>
      <c r="J61" s="7">
        <v>45112</v>
      </c>
      <c r="K61" s="8">
        <v>644</v>
      </c>
      <c r="L61" s="8">
        <v>7.28</v>
      </c>
      <c r="M61" s="8">
        <f t="shared" si="1"/>
        <v>0</v>
      </c>
      <c r="N61" s="8">
        <v>7.8897637795275584</v>
      </c>
      <c r="O61" s="8">
        <v>455.53000000000009</v>
      </c>
      <c r="P61" s="8">
        <v>-83.14</v>
      </c>
      <c r="Q61" s="8"/>
    </row>
    <row r="62" spans="1:18" ht="20" customHeight="1" x14ac:dyDescent="0.4">
      <c r="A62" s="5">
        <v>61</v>
      </c>
      <c r="B62" s="6" t="s">
        <v>149</v>
      </c>
      <c r="C62" s="5" t="s">
        <v>150</v>
      </c>
      <c r="D62" s="7">
        <v>44244</v>
      </c>
      <c r="E62" s="7">
        <v>44894</v>
      </c>
      <c r="F62" s="5">
        <v>35</v>
      </c>
      <c r="G62" s="5">
        <v>1855.1</v>
      </c>
      <c r="H62" s="8">
        <f t="shared" si="2"/>
        <v>53.002857142857138</v>
      </c>
      <c r="I62" s="7"/>
      <c r="J62" s="7"/>
      <c r="K62" s="8">
        <v>0</v>
      </c>
      <c r="L62" s="8">
        <v>0</v>
      </c>
      <c r="M62" s="8">
        <f t="shared" si="1"/>
        <v>35</v>
      </c>
      <c r="N62" s="8">
        <v>53.763779527559052</v>
      </c>
      <c r="O62" s="8">
        <v>130.06</v>
      </c>
      <c r="P62" s="8"/>
      <c r="Q62" s="8">
        <v>26.632283464566811</v>
      </c>
    </row>
    <row r="63" spans="1:18" ht="20" customHeight="1" x14ac:dyDescent="0.4">
      <c r="A63" s="5">
        <v>62</v>
      </c>
      <c r="B63" s="6" t="s">
        <v>151</v>
      </c>
      <c r="C63" s="5" t="s">
        <v>152</v>
      </c>
      <c r="D63" s="7">
        <v>44244</v>
      </c>
      <c r="E63" s="7">
        <v>44244</v>
      </c>
      <c r="F63" s="5">
        <v>15</v>
      </c>
      <c r="G63" s="5">
        <v>468.25</v>
      </c>
      <c r="H63" s="8">
        <f t="shared" si="2"/>
        <v>31.216666666666665</v>
      </c>
      <c r="I63" s="7">
        <v>44245</v>
      </c>
      <c r="J63" s="7">
        <v>44245</v>
      </c>
      <c r="K63" s="8">
        <v>15</v>
      </c>
      <c r="L63" s="8">
        <v>30.93</v>
      </c>
      <c r="M63" s="8">
        <f t="shared" si="1"/>
        <v>0</v>
      </c>
      <c r="N63" s="8">
        <f>45.2/1.3626</f>
        <v>33.171877293409658</v>
      </c>
      <c r="O63" s="8">
        <v>0</v>
      </c>
      <c r="P63" s="8">
        <v>-4.3099999999999996</v>
      </c>
      <c r="Q63" s="8"/>
      <c r="R63" s="11" t="s">
        <v>153</v>
      </c>
    </row>
    <row r="64" spans="1:18" ht="20" customHeight="1" x14ac:dyDescent="0.4">
      <c r="A64" s="5">
        <v>63</v>
      </c>
      <c r="B64" s="6" t="s">
        <v>154</v>
      </c>
      <c r="C64" s="5" t="s">
        <v>155</v>
      </c>
      <c r="D64" s="7">
        <v>44244</v>
      </c>
      <c r="E64" s="7">
        <v>44699</v>
      </c>
      <c r="F64" s="5">
        <v>27</v>
      </c>
      <c r="G64" s="5">
        <v>3690.05</v>
      </c>
      <c r="H64" s="8">
        <f t="shared" si="2"/>
        <v>136.66851851851854</v>
      </c>
      <c r="I64" s="7"/>
      <c r="J64" s="7"/>
      <c r="K64" s="8">
        <v>0</v>
      </c>
      <c r="L64" s="8">
        <v>0</v>
      </c>
      <c r="M64" s="8">
        <f t="shared" si="1"/>
        <v>27</v>
      </c>
      <c r="N64" s="8">
        <v>104.51181102362204</v>
      </c>
      <c r="O64" s="8">
        <v>142.15</v>
      </c>
      <c r="P64" s="8"/>
      <c r="Q64" s="8">
        <v>-868.23110236220475</v>
      </c>
    </row>
    <row r="65" spans="1:18" ht="20" customHeight="1" x14ac:dyDescent="0.4">
      <c r="A65" s="5">
        <v>64</v>
      </c>
      <c r="B65" s="6" t="s">
        <v>156</v>
      </c>
      <c r="C65" s="5" t="s">
        <v>157</v>
      </c>
      <c r="D65" s="7">
        <v>44244</v>
      </c>
      <c r="E65" s="7">
        <v>44244</v>
      </c>
      <c r="F65" s="5">
        <v>27</v>
      </c>
      <c r="G65" s="5">
        <v>1165.6199999999999</v>
      </c>
      <c r="H65" s="8">
        <f t="shared" si="2"/>
        <v>43.171111111111109</v>
      </c>
      <c r="I65" s="7">
        <v>44246</v>
      </c>
      <c r="J65" s="7">
        <v>44246</v>
      </c>
      <c r="K65" s="8">
        <v>27</v>
      </c>
      <c r="L65" s="8">
        <v>41.63</v>
      </c>
      <c r="M65" s="8">
        <f t="shared" si="1"/>
        <v>0</v>
      </c>
      <c r="N65" s="8">
        <v>36.149606299212593</v>
      </c>
      <c r="O65" s="8">
        <v>0</v>
      </c>
      <c r="P65" s="8">
        <v>-41.52</v>
      </c>
      <c r="Q65" s="8"/>
    </row>
    <row r="66" spans="1:18" ht="20" customHeight="1" x14ac:dyDescent="0.4">
      <c r="A66" s="5">
        <v>65</v>
      </c>
      <c r="B66" s="6" t="s">
        <v>158</v>
      </c>
      <c r="C66" s="5" t="s">
        <v>159</v>
      </c>
      <c r="D66" s="7">
        <v>44244</v>
      </c>
      <c r="E66" s="7">
        <v>45112</v>
      </c>
      <c r="F66" s="5">
        <v>21</v>
      </c>
      <c r="G66" s="5">
        <v>3405.68</v>
      </c>
      <c r="H66" s="8">
        <f t="shared" si="2"/>
        <v>162.17523809523809</v>
      </c>
      <c r="I66" s="7">
        <v>44662</v>
      </c>
      <c r="J66" s="7">
        <v>44662</v>
      </c>
      <c r="K66" s="8">
        <v>4</v>
      </c>
      <c r="L66" s="8">
        <v>184.38</v>
      </c>
      <c r="M66" s="8">
        <f t="shared" si="1"/>
        <v>17</v>
      </c>
      <c r="N66" s="8">
        <v>181.01574803149606</v>
      </c>
      <c r="O66" s="8">
        <v>97.95999999999998</v>
      </c>
      <c r="P66" s="8">
        <v>89.11</v>
      </c>
      <c r="Q66" s="8">
        <v>321.04771653543315</v>
      </c>
    </row>
    <row r="67" spans="1:18" ht="20" customHeight="1" x14ac:dyDescent="0.4">
      <c r="A67" s="5">
        <v>66</v>
      </c>
      <c r="B67" s="6" t="s">
        <v>160</v>
      </c>
      <c r="C67" s="6" t="s">
        <v>161</v>
      </c>
      <c r="D67" s="7">
        <v>44244</v>
      </c>
      <c r="E67" s="7">
        <v>44244</v>
      </c>
      <c r="F67" s="5">
        <v>23</v>
      </c>
      <c r="G67" s="5">
        <v>3057.92</v>
      </c>
      <c r="H67" s="8">
        <f t="shared" si="2"/>
        <v>132.95304347826087</v>
      </c>
      <c r="I67" s="7">
        <v>45019</v>
      </c>
      <c r="J67" s="7">
        <v>45019</v>
      </c>
      <c r="K67" s="8">
        <v>23</v>
      </c>
      <c r="L67" s="8">
        <v>80.72</v>
      </c>
      <c r="M67" s="8">
        <f t="shared" si="1"/>
        <v>0</v>
      </c>
      <c r="N67" s="8">
        <v>67.314960629921259</v>
      </c>
      <c r="O67" s="8">
        <v>0</v>
      </c>
      <c r="P67" s="8">
        <v>-1201.33</v>
      </c>
      <c r="Q67" s="8"/>
    </row>
    <row r="68" spans="1:18" ht="20" customHeight="1" x14ac:dyDescent="0.4">
      <c r="A68" s="5">
        <v>67</v>
      </c>
      <c r="B68" s="6" t="s">
        <v>162</v>
      </c>
      <c r="C68" s="5" t="s">
        <v>163</v>
      </c>
      <c r="D68" s="7">
        <v>44246</v>
      </c>
      <c r="E68" s="7">
        <v>44662</v>
      </c>
      <c r="F68" s="5">
        <v>52</v>
      </c>
      <c r="G68" s="5">
        <v>1927.73</v>
      </c>
      <c r="H68" s="8">
        <f t="shared" si="2"/>
        <v>37.071730769230768</v>
      </c>
      <c r="I68" s="7">
        <v>44294</v>
      </c>
      <c r="J68" s="7">
        <v>44294</v>
      </c>
      <c r="K68" s="8">
        <v>1</v>
      </c>
      <c r="L68" s="8">
        <v>37.19</v>
      </c>
      <c r="M68" s="8">
        <f t="shared" si="1"/>
        <v>51</v>
      </c>
      <c r="N68" s="8">
        <v>50.921259842519689</v>
      </c>
      <c r="O68" s="8">
        <v>79.69</v>
      </c>
      <c r="P68" s="8">
        <v>-0.23</v>
      </c>
      <c r="Q68" s="8">
        <v>706.67425196850354</v>
      </c>
    </row>
    <row r="69" spans="1:18" ht="20" customHeight="1" x14ac:dyDescent="0.4">
      <c r="A69" s="5">
        <v>68</v>
      </c>
      <c r="B69" s="6" t="s">
        <v>164</v>
      </c>
      <c r="C69" s="5" t="s">
        <v>165</v>
      </c>
      <c r="D69" s="7">
        <v>44371</v>
      </c>
      <c r="E69" s="7">
        <v>45124</v>
      </c>
      <c r="F69" s="5">
        <v>805</v>
      </c>
      <c r="G69" s="5">
        <v>8578.94</v>
      </c>
      <c r="H69" s="8">
        <f t="shared" si="2"/>
        <v>10.657068322981367</v>
      </c>
      <c r="I69" s="7">
        <v>44662</v>
      </c>
      <c r="J69" s="7">
        <v>45026</v>
      </c>
      <c r="K69" s="8">
        <v>349</v>
      </c>
      <c r="L69" s="8">
        <v>9.11</v>
      </c>
      <c r="M69" s="8">
        <f t="shared" ref="M69:M77" si="3">F69-K69</f>
        <v>456</v>
      </c>
      <c r="N69" s="8">
        <v>10.385826771653543</v>
      </c>
      <c r="O69" s="8">
        <v>503.78000000000003</v>
      </c>
      <c r="P69" s="8">
        <v>-379.07</v>
      </c>
      <c r="Q69" s="8">
        <v>102.35700787401582</v>
      </c>
    </row>
    <row r="70" spans="1:18" ht="20" customHeight="1" x14ac:dyDescent="0.4">
      <c r="A70" s="5">
        <v>69</v>
      </c>
      <c r="B70" s="5" t="s">
        <v>166</v>
      </c>
      <c r="C70" s="5" t="s">
        <v>167</v>
      </c>
      <c r="D70" s="7">
        <v>44438</v>
      </c>
      <c r="E70" s="7">
        <v>44439</v>
      </c>
      <c r="F70" s="5">
        <v>8</v>
      </c>
      <c r="G70" s="5">
        <v>1548.56</v>
      </c>
      <c r="H70" s="8">
        <f t="shared" si="2"/>
        <v>193.57</v>
      </c>
      <c r="I70" s="7"/>
      <c r="J70" s="7"/>
      <c r="K70" s="8">
        <v>0</v>
      </c>
      <c r="L70" s="8">
        <v>0</v>
      </c>
      <c r="M70" s="8">
        <f t="shared" si="3"/>
        <v>8</v>
      </c>
      <c r="N70" s="8">
        <v>169.73228346456693</v>
      </c>
      <c r="O70" s="8">
        <v>0</v>
      </c>
      <c r="P70" s="8"/>
      <c r="Q70" s="8">
        <v>-190.70173228346448</v>
      </c>
    </row>
    <row r="71" spans="1:18" ht="27.4" customHeight="1" x14ac:dyDescent="0.4">
      <c r="A71" s="5">
        <v>70</v>
      </c>
      <c r="B71" s="16" t="s">
        <v>168</v>
      </c>
      <c r="C71" s="17" t="s">
        <v>169</v>
      </c>
      <c r="D71" s="7">
        <v>44515</v>
      </c>
      <c r="E71" s="7">
        <v>44515</v>
      </c>
      <c r="F71" s="18">
        <v>6.5</v>
      </c>
      <c r="G71" s="5">
        <v>0</v>
      </c>
      <c r="H71" s="5">
        <v>0</v>
      </c>
      <c r="I71" s="7">
        <v>44664</v>
      </c>
      <c r="J71" s="7">
        <v>44677</v>
      </c>
      <c r="K71" s="5">
        <v>6.5</v>
      </c>
      <c r="L71" s="5">
        <v>10.57</v>
      </c>
      <c r="M71" s="8">
        <f t="shared" si="3"/>
        <v>0</v>
      </c>
      <c r="N71" s="8">
        <f>6.16/1.2713</f>
        <v>4.8454338079131594</v>
      </c>
      <c r="O71" s="8">
        <v>0.42000000000000004</v>
      </c>
      <c r="P71" s="8">
        <v>68.349999999999994</v>
      </c>
      <c r="Q71" s="8"/>
      <c r="R71" s="10" t="s">
        <v>170</v>
      </c>
    </row>
    <row r="72" spans="1:18" ht="69.400000000000006" customHeight="1" x14ac:dyDescent="0.4">
      <c r="A72" s="5">
        <v>71</v>
      </c>
      <c r="B72" s="5" t="s">
        <v>64</v>
      </c>
      <c r="C72" s="5" t="s">
        <v>171</v>
      </c>
      <c r="D72" s="7">
        <v>44557</v>
      </c>
      <c r="E72" s="7">
        <v>45110</v>
      </c>
      <c r="F72" s="5">
        <v>55</v>
      </c>
      <c r="G72" s="5">
        <v>1321.04</v>
      </c>
      <c r="H72" s="8">
        <f>G72/F72</f>
        <v>24.018909090909091</v>
      </c>
      <c r="I72" s="7"/>
      <c r="J72" s="7"/>
      <c r="K72" s="8">
        <v>0</v>
      </c>
      <c r="L72" s="8">
        <v>0</v>
      </c>
      <c r="M72" s="8">
        <f t="shared" si="3"/>
        <v>55</v>
      </c>
      <c r="N72" s="8">
        <v>18.204724409448819</v>
      </c>
      <c r="O72" s="8">
        <v>23.54</v>
      </c>
      <c r="P72" s="8"/>
      <c r="Q72" s="8">
        <v>-319.78015748031515</v>
      </c>
      <c r="R72" s="10" t="s">
        <v>172</v>
      </c>
    </row>
    <row r="73" spans="1:18" ht="20.65" customHeight="1" x14ac:dyDescent="0.4">
      <c r="A73" s="5">
        <v>72</v>
      </c>
      <c r="B73" s="19" t="s">
        <v>173</v>
      </c>
      <c r="C73" s="16" t="s">
        <v>174</v>
      </c>
      <c r="D73" s="7">
        <v>44653</v>
      </c>
      <c r="E73" s="7">
        <v>44653</v>
      </c>
      <c r="F73" s="20">
        <v>21.36</v>
      </c>
      <c r="G73" s="20">
        <v>0</v>
      </c>
      <c r="H73" s="8">
        <v>0</v>
      </c>
      <c r="I73" s="7">
        <v>44662</v>
      </c>
      <c r="J73" s="7">
        <v>45044</v>
      </c>
      <c r="K73" s="8">
        <v>21.36</v>
      </c>
      <c r="L73" s="8">
        <v>99.46</v>
      </c>
      <c r="M73" s="8">
        <f t="shared" si="3"/>
        <v>0</v>
      </c>
      <c r="N73" s="8">
        <f>139.78/1.2713</f>
        <v>109.95044442696452</v>
      </c>
      <c r="O73" s="8">
        <v>52.35</v>
      </c>
      <c r="P73" s="8">
        <v>2286.94</v>
      </c>
      <c r="Q73" s="8"/>
      <c r="R73" s="10" t="s">
        <v>175</v>
      </c>
    </row>
    <row r="74" spans="1:18" ht="58.9" customHeight="1" x14ac:dyDescent="0.4">
      <c r="A74" s="5">
        <v>73</v>
      </c>
      <c r="B74" s="16" t="s">
        <v>176</v>
      </c>
      <c r="C74" s="16" t="s">
        <v>177</v>
      </c>
      <c r="D74" s="7">
        <v>44659</v>
      </c>
      <c r="E74" s="7">
        <v>44659</v>
      </c>
      <c r="F74" s="18">
        <v>18.87</v>
      </c>
      <c r="G74" s="5">
        <v>0</v>
      </c>
      <c r="H74" s="5">
        <v>0</v>
      </c>
      <c r="I74" s="7">
        <v>44664</v>
      </c>
      <c r="J74" s="7">
        <v>44664</v>
      </c>
      <c r="K74" s="5">
        <v>18.87</v>
      </c>
      <c r="L74" s="5">
        <v>20.62</v>
      </c>
      <c r="M74" s="8">
        <f t="shared" si="3"/>
        <v>0</v>
      </c>
      <c r="N74" s="8">
        <f>12.89/1.2713</f>
        <v>10.139227562337764</v>
      </c>
      <c r="O74" s="8">
        <v>0</v>
      </c>
      <c r="P74" s="8">
        <v>389</v>
      </c>
      <c r="Q74" s="8"/>
      <c r="R74" s="10" t="s">
        <v>178</v>
      </c>
    </row>
    <row r="75" spans="1:18" ht="20" customHeight="1" x14ac:dyDescent="0.4">
      <c r="A75" s="5">
        <v>74</v>
      </c>
      <c r="B75" s="5" t="s">
        <v>179</v>
      </c>
      <c r="C75" s="5" t="s">
        <v>180</v>
      </c>
      <c r="D75" s="7">
        <v>44662</v>
      </c>
      <c r="E75" s="7">
        <v>44741</v>
      </c>
      <c r="F75" s="5">
        <v>22</v>
      </c>
      <c r="G75" s="5">
        <v>2181.6799999999998</v>
      </c>
      <c r="H75" s="8">
        <f>G75/F75</f>
        <v>99.167272727272717</v>
      </c>
      <c r="I75" s="7"/>
      <c r="J75" s="7"/>
      <c r="K75" s="8">
        <v>0</v>
      </c>
      <c r="L75" s="8">
        <v>0</v>
      </c>
      <c r="M75" s="8">
        <f t="shared" si="3"/>
        <v>22</v>
      </c>
      <c r="N75" s="8">
        <v>123.11023622047243</v>
      </c>
      <c r="O75" s="8">
        <v>61.699999999999989</v>
      </c>
      <c r="P75" s="8"/>
      <c r="Q75" s="8">
        <v>526.74519685039343</v>
      </c>
    </row>
    <row r="76" spans="1:18" ht="20" customHeight="1" x14ac:dyDescent="0.4">
      <c r="A76" s="5">
        <v>75</v>
      </c>
      <c r="B76" s="5" t="s">
        <v>181</v>
      </c>
      <c r="C76" s="5" t="s">
        <v>182</v>
      </c>
      <c r="D76" s="7">
        <v>44900</v>
      </c>
      <c r="E76" s="7">
        <v>45113</v>
      </c>
      <c r="F76" s="5">
        <v>335</v>
      </c>
      <c r="G76" s="5">
        <v>8922.2099999999991</v>
      </c>
      <c r="H76" s="8">
        <f>G76/F76</f>
        <v>26.63346268656716</v>
      </c>
      <c r="I76" s="7">
        <v>45026</v>
      </c>
      <c r="J76" s="7">
        <v>45026</v>
      </c>
      <c r="K76" s="8">
        <v>125</v>
      </c>
      <c r="L76" s="8">
        <v>26.18</v>
      </c>
      <c r="M76" s="8">
        <f t="shared" si="3"/>
        <v>210</v>
      </c>
      <c r="N76" s="8">
        <v>24.472440944881889</v>
      </c>
      <c r="O76" s="8">
        <v>105.23</v>
      </c>
      <c r="P76" s="8">
        <v>-151.84</v>
      </c>
      <c r="Q76" s="8">
        <v>-353.42740157480284</v>
      </c>
    </row>
    <row r="77" spans="1:18" ht="20" customHeight="1" x14ac:dyDescent="0.4">
      <c r="A77" s="5">
        <v>76</v>
      </c>
      <c r="B77" s="5" t="s">
        <v>183</v>
      </c>
      <c r="C77" s="5" t="s">
        <v>184</v>
      </c>
      <c r="D77" s="7">
        <v>45026</v>
      </c>
      <c r="E77" s="7">
        <v>45118</v>
      </c>
      <c r="F77" s="5">
        <v>641.09</v>
      </c>
      <c r="G77" s="5">
        <v>4677.16</v>
      </c>
      <c r="H77" s="8">
        <f>G77/F77</f>
        <v>7.2956371180333486</v>
      </c>
      <c r="I77" s="7"/>
      <c r="J77" s="7"/>
      <c r="K77" s="8">
        <v>0</v>
      </c>
      <c r="L77" s="8">
        <v>0</v>
      </c>
      <c r="M77" s="8">
        <f t="shared" si="3"/>
        <v>641.09</v>
      </c>
      <c r="N77" s="8">
        <v>8</v>
      </c>
      <c r="O77" s="8">
        <v>74.509999999999991</v>
      </c>
      <c r="P77" s="8"/>
      <c r="Q77" s="8">
        <v>451.56000000000074</v>
      </c>
    </row>
    <row r="81" spans="8:8" x14ac:dyDescent="0.4">
      <c r="H81" s="22"/>
    </row>
  </sheetData>
  <autoFilter ref="A1:S77" xr:uid="{F93C6870-DFAB-48E6-971E-D44AD1BDE1D7}"/>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Company-Centric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李明芮</dc:creator>
  <cp:lastModifiedBy>李明芮</cp:lastModifiedBy>
  <dcterms:created xsi:type="dcterms:W3CDTF">2023-08-08T06:10:36Z</dcterms:created>
  <dcterms:modified xsi:type="dcterms:W3CDTF">2023-08-15T08:38:31Z</dcterms:modified>
</cp:coreProperties>
</file>