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ch\Documents\Assignments\C131\"/>
    </mc:Choice>
  </mc:AlternateContent>
  <bookViews>
    <workbookView xWindow="0" yWindow="0" windowWidth="23040" windowHeight="9372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D263" i="2"/>
  <c r="D264" i="2"/>
  <c r="D262" i="2"/>
  <c r="B263" i="2"/>
  <c r="B264" i="2"/>
  <c r="B262" i="2"/>
  <c r="D240" i="2"/>
  <c r="D241" i="2"/>
  <c r="D239" i="2"/>
  <c r="B240" i="2"/>
  <c r="B241" i="2"/>
  <c r="B239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05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72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39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06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74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41" i="2"/>
  <c r="C24" i="1" l="1"/>
  <c r="C25" i="1"/>
  <c r="C23" i="1"/>
  <c r="C3" i="1"/>
  <c r="C4" i="1"/>
  <c r="C2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31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00" i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00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66" i="1"/>
  <c r="B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97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3" i="1"/>
</calcChain>
</file>

<file path=xl/sharedStrings.xml><?xml version="1.0" encoding="utf-8"?>
<sst xmlns="http://schemas.openxmlformats.org/spreadsheetml/2006/main" count="83" uniqueCount="30">
  <si>
    <t>Analyte Concentration (nM)</t>
  </si>
  <si>
    <t>&lt;Tbound&gt; (s)</t>
  </si>
  <si>
    <t>Analyte 2</t>
  </si>
  <si>
    <t>control_1_200nM Histogram</t>
  </si>
  <si>
    <t>ln</t>
  </si>
  <si>
    <t>Bin</t>
  </si>
  <si>
    <t>BinxInterval</t>
  </si>
  <si>
    <t>Freq</t>
  </si>
  <si>
    <t>control_1_400nM</t>
  </si>
  <si>
    <t>Interval</t>
  </si>
  <si>
    <t>control_1_600nM</t>
  </si>
  <si>
    <t>control_2_300nM</t>
  </si>
  <si>
    <t>control_2_600nM</t>
  </si>
  <si>
    <t>Bins</t>
  </si>
  <si>
    <t>control_2_900nM</t>
  </si>
  <si>
    <t>Fre</t>
  </si>
  <si>
    <t>1/&lt;Tbound&gt;</t>
  </si>
  <si>
    <t>interval</t>
  </si>
  <si>
    <t>freq</t>
  </si>
  <si>
    <t>Analyte 1</t>
  </si>
  <si>
    <t>conc</t>
  </si>
  <si>
    <t>Koff</t>
  </si>
  <si>
    <t>Kon[]</t>
  </si>
  <si>
    <t>kon[]/Koff</t>
  </si>
  <si>
    <t>Kon[]/Koff</t>
  </si>
  <si>
    <t>Analyte1</t>
  </si>
  <si>
    <t>Conc</t>
  </si>
  <si>
    <t>Pbound</t>
  </si>
  <si>
    <t>Pfree</t>
  </si>
  <si>
    <t>Pbound/Pfree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</si>
</sst>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Analyte 1 Time Bound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&lt;Tbound&gt;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372484689413822E-2"/>
                  <c:y val="-6.3251676873724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2.92E-2</c:v>
                </c:pt>
                <c:pt idx="1">
                  <c:v>2.8500000000000001E-2</c:v>
                </c:pt>
                <c:pt idx="2">
                  <c:v>3.0099999999999998E-2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544"/>
        <c:axId val="967718176"/>
      </c:scatterChart>
      <c:valAx>
        <c:axId val="967716544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Analyte Concentration (nM)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8176"/>
        <c:crosses val="autoZero"/>
        <c:crossBetween val="midCat"/>
      </c:valAx>
      <c:valAx>
        <c:axId val="967718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&lt;Tbound&gt; (s)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761811023622045E-2"/>
                  <c:y val="-1.0906969962088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Sheet1!$B$166:$B$175</c:f>
              <c:numCache>
                <c:formatCode>General</c:formatCode>
                <c:ptCount val="10"/>
                <c:pt idx="0">
                  <c:v>1.3974999950000001E-2</c:v>
                </c:pt>
                <c:pt idx="1">
                  <c:v>2.7949999900000001E-2</c:v>
                </c:pt>
                <c:pt idx="2">
                  <c:v>4.1924999850000005E-2</c:v>
                </c:pt>
                <c:pt idx="3">
                  <c:v>5.5899999800000003E-2</c:v>
                </c:pt>
                <c:pt idx="4">
                  <c:v>6.987499975E-2</c:v>
                </c:pt>
                <c:pt idx="5">
                  <c:v>8.3849999700000011E-2</c:v>
                </c:pt>
                <c:pt idx="6">
                  <c:v>9.7824999650000008E-2</c:v>
                </c:pt>
                <c:pt idx="7">
                  <c:v>0.11179999960000001</c:v>
                </c:pt>
                <c:pt idx="8">
                  <c:v>0.12577499955000002</c:v>
                </c:pt>
                <c:pt idx="9">
                  <c:v>0.1397499995</c:v>
                </c:pt>
              </c:numCache>
            </c:numRef>
          </c:xVal>
          <c:yVal>
            <c:numRef>
              <c:f>Sheet1!$D$166:$D$175</c:f>
              <c:numCache>
                <c:formatCode>General</c:formatCode>
                <c:ptCount val="10"/>
                <c:pt idx="0">
                  <c:v>5.0937502008067623</c:v>
                </c:pt>
                <c:pt idx="1">
                  <c:v>4.7095302013123339</c:v>
                </c:pt>
                <c:pt idx="2">
                  <c:v>4.3820266346738812</c:v>
                </c:pt>
                <c:pt idx="3">
                  <c:v>4.0253516907351496</c:v>
                </c:pt>
                <c:pt idx="4">
                  <c:v>3.4011973816621555</c:v>
                </c:pt>
                <c:pt idx="5">
                  <c:v>2.8903717578961645</c:v>
                </c:pt>
                <c:pt idx="6">
                  <c:v>2.8332133440562162</c:v>
                </c:pt>
                <c:pt idx="7">
                  <c:v>2.0794415416798357</c:v>
                </c:pt>
                <c:pt idx="8">
                  <c:v>1.791759469228055</c:v>
                </c:pt>
                <c:pt idx="9">
                  <c:v>1.6094379124341003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71280"/>
        <c:axId val="970974544"/>
      </c:scatterChart>
      <c:valAx>
        <c:axId val="9709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4544"/>
        <c:crosses val="autoZero"/>
        <c:crossBetween val="midCat"/>
      </c:valAx>
      <c:valAx>
        <c:axId val="970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600nM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Sheet1!$B$200:$B$219</c:f>
              <c:numCache>
                <c:formatCode>General</c:formatCode>
                <c:ptCount val="20"/>
                <c:pt idx="0">
                  <c:v>1.4325050000000001E-2</c:v>
                </c:pt>
                <c:pt idx="1">
                  <c:v>2.8650100000000001E-2</c:v>
                </c:pt>
                <c:pt idx="2">
                  <c:v>4.2975150000000004E-2</c:v>
                </c:pt>
                <c:pt idx="3">
                  <c:v>5.7300200000000003E-2</c:v>
                </c:pt>
                <c:pt idx="4">
                  <c:v>7.1625250000000001E-2</c:v>
                </c:pt>
                <c:pt idx="5">
                  <c:v>8.5950300000000007E-2</c:v>
                </c:pt>
                <c:pt idx="6">
                  <c:v>0.10027535</c:v>
                </c:pt>
                <c:pt idx="7">
                  <c:v>0.11460040000000001</c:v>
                </c:pt>
                <c:pt idx="8">
                  <c:v>0.12892545</c:v>
                </c:pt>
                <c:pt idx="9">
                  <c:v>0.1432505</c:v>
                </c:pt>
                <c:pt idx="10">
                  <c:v>0.15757555000000001</c:v>
                </c:pt>
                <c:pt idx="11">
                  <c:v>0.17190060000000001</c:v>
                </c:pt>
                <c:pt idx="12">
                  <c:v>0.18622565000000002</c:v>
                </c:pt>
                <c:pt idx="13">
                  <c:v>0.2005507</c:v>
                </c:pt>
                <c:pt idx="14">
                  <c:v>0.21487575</c:v>
                </c:pt>
                <c:pt idx="15">
                  <c:v>0.22920080000000001</c:v>
                </c:pt>
                <c:pt idx="16">
                  <c:v>0.24352585000000002</c:v>
                </c:pt>
                <c:pt idx="17">
                  <c:v>0.25785089999999999</c:v>
                </c:pt>
                <c:pt idx="18">
                  <c:v>0.27217595</c:v>
                </c:pt>
                <c:pt idx="19">
                  <c:v>0.28650100000000001</c:v>
                </c:pt>
              </c:numCache>
            </c:numRef>
          </c:cat>
          <c:val>
            <c:numRef>
              <c:f>Sheet1!$C$200:$C$219</c:f>
              <c:numCache>
                <c:formatCode>General</c:formatCode>
                <c:ptCount val="20"/>
                <c:pt idx="0">
                  <c:v>177</c:v>
                </c:pt>
                <c:pt idx="1">
                  <c:v>108</c:v>
                </c:pt>
                <c:pt idx="2">
                  <c:v>64</c:v>
                </c:pt>
                <c:pt idx="3">
                  <c:v>47</c:v>
                </c:pt>
                <c:pt idx="4">
                  <c:v>37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12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75632"/>
        <c:axId val="970979440"/>
      </c:barChart>
      <c:catAx>
        <c:axId val="9709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9440"/>
        <c:crosses val="autoZero"/>
        <c:auto val="1"/>
        <c:lblAlgn val="ctr"/>
        <c:lblOffset val="100"/>
        <c:noMultiLvlLbl val="0"/>
      </c:catAx>
      <c:valAx>
        <c:axId val="9709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87401574803151"/>
                  <c:y val="-1.6720618256051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Sheet1!$B$200:$B$213</c:f>
              <c:numCache>
                <c:formatCode>General</c:formatCode>
                <c:ptCount val="14"/>
                <c:pt idx="0">
                  <c:v>1.4325050000000001E-2</c:v>
                </c:pt>
                <c:pt idx="1">
                  <c:v>2.8650100000000001E-2</c:v>
                </c:pt>
                <c:pt idx="2">
                  <c:v>4.2975150000000004E-2</c:v>
                </c:pt>
                <c:pt idx="3">
                  <c:v>5.7300200000000003E-2</c:v>
                </c:pt>
                <c:pt idx="4">
                  <c:v>7.1625250000000001E-2</c:v>
                </c:pt>
                <c:pt idx="5">
                  <c:v>8.5950300000000007E-2</c:v>
                </c:pt>
                <c:pt idx="6">
                  <c:v>0.10027535</c:v>
                </c:pt>
                <c:pt idx="7">
                  <c:v>0.11460040000000001</c:v>
                </c:pt>
                <c:pt idx="8">
                  <c:v>0.12892545</c:v>
                </c:pt>
                <c:pt idx="9">
                  <c:v>0.1432505</c:v>
                </c:pt>
                <c:pt idx="10">
                  <c:v>0.15757555000000001</c:v>
                </c:pt>
                <c:pt idx="11">
                  <c:v>0.17190060000000001</c:v>
                </c:pt>
                <c:pt idx="12">
                  <c:v>0.18622565000000002</c:v>
                </c:pt>
                <c:pt idx="13">
                  <c:v>0.2005507</c:v>
                </c:pt>
              </c:numCache>
            </c:numRef>
          </c:xVal>
          <c:yVal>
            <c:numRef>
              <c:f>Sheet1!$D$200:$D$213</c:f>
              <c:numCache>
                <c:formatCode>General</c:formatCode>
                <c:ptCount val="14"/>
                <c:pt idx="0">
                  <c:v>5.1761497325738288</c:v>
                </c:pt>
                <c:pt idx="1">
                  <c:v>4.6821312271242199</c:v>
                </c:pt>
                <c:pt idx="2">
                  <c:v>4.1588830833596715</c:v>
                </c:pt>
                <c:pt idx="3">
                  <c:v>3.8501476017100584</c:v>
                </c:pt>
                <c:pt idx="4">
                  <c:v>3.6109179126442243</c:v>
                </c:pt>
                <c:pt idx="5">
                  <c:v>2.7080502011022101</c:v>
                </c:pt>
                <c:pt idx="6">
                  <c:v>2.6390573296152584</c:v>
                </c:pt>
                <c:pt idx="7">
                  <c:v>2.3025850929940459</c:v>
                </c:pt>
                <c:pt idx="8">
                  <c:v>2.4849066497880004</c:v>
                </c:pt>
                <c:pt idx="9">
                  <c:v>1.0986122886681098</c:v>
                </c:pt>
                <c:pt idx="10">
                  <c:v>0.69314718055994529</c:v>
                </c:pt>
                <c:pt idx="11">
                  <c:v>1.3862943611198906</c:v>
                </c:pt>
                <c:pt idx="12">
                  <c:v>1.0986122886681098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68016"/>
        <c:axId val="970971824"/>
      </c:scatterChart>
      <c:valAx>
        <c:axId val="9709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1824"/>
        <c:crosses val="autoZero"/>
        <c:crossBetween val="midCat"/>
      </c:valAx>
      <c:valAx>
        <c:axId val="970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900nM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Sheet1!$B$231:$B$250</c:f>
              <c:numCache>
                <c:formatCode>General</c:formatCode>
                <c:ptCount val="20"/>
                <c:pt idx="0">
                  <c:v>1.4200000000000001E-2</c:v>
                </c:pt>
                <c:pt idx="1">
                  <c:v>2.8400000000000002E-2</c:v>
                </c:pt>
                <c:pt idx="2">
                  <c:v>4.2599999999999999E-2</c:v>
                </c:pt>
                <c:pt idx="3">
                  <c:v>5.6800000000000003E-2</c:v>
                </c:pt>
                <c:pt idx="4">
                  <c:v>7.1000000000000008E-2</c:v>
                </c:pt>
                <c:pt idx="5">
                  <c:v>8.5199999999999998E-2</c:v>
                </c:pt>
                <c:pt idx="6">
                  <c:v>9.9400000000000002E-2</c:v>
                </c:pt>
                <c:pt idx="7">
                  <c:v>0.11360000000000001</c:v>
                </c:pt>
                <c:pt idx="8">
                  <c:v>0.1278</c:v>
                </c:pt>
                <c:pt idx="9">
                  <c:v>0.14200000000000002</c:v>
                </c:pt>
                <c:pt idx="10">
                  <c:v>0.15620000000000001</c:v>
                </c:pt>
                <c:pt idx="11">
                  <c:v>0.1704</c:v>
                </c:pt>
                <c:pt idx="12">
                  <c:v>0.18460000000000001</c:v>
                </c:pt>
                <c:pt idx="13">
                  <c:v>0.1988</c:v>
                </c:pt>
                <c:pt idx="14">
                  <c:v>0.21300000000000002</c:v>
                </c:pt>
                <c:pt idx="15">
                  <c:v>0.22720000000000001</c:v>
                </c:pt>
                <c:pt idx="16">
                  <c:v>0.2414</c:v>
                </c:pt>
                <c:pt idx="17">
                  <c:v>0.25559999999999999</c:v>
                </c:pt>
                <c:pt idx="18">
                  <c:v>0.26980000000000004</c:v>
                </c:pt>
                <c:pt idx="19">
                  <c:v>0.28400000000000003</c:v>
                </c:pt>
              </c:numCache>
            </c:numRef>
          </c:cat>
          <c:val>
            <c:numRef>
              <c:f>Sheet1!$C$231:$C$250</c:f>
              <c:numCache>
                <c:formatCode>General</c:formatCode>
                <c:ptCount val="20"/>
                <c:pt idx="0">
                  <c:v>174</c:v>
                </c:pt>
                <c:pt idx="1">
                  <c:v>106</c:v>
                </c:pt>
                <c:pt idx="2">
                  <c:v>76</c:v>
                </c:pt>
                <c:pt idx="3">
                  <c:v>41</c:v>
                </c:pt>
                <c:pt idx="4">
                  <c:v>40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76176"/>
        <c:axId val="970976720"/>
      </c:barChart>
      <c:catAx>
        <c:axId val="9709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6720"/>
        <c:crosses val="autoZero"/>
        <c:auto val="1"/>
        <c:lblAlgn val="ctr"/>
        <c:lblOffset val="100"/>
        <c:noMultiLvlLbl val="0"/>
      </c:catAx>
      <c:valAx>
        <c:axId val="9709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900nM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Sheet1!$B$231:$B$242</c:f>
              <c:numCache>
                <c:formatCode>General</c:formatCode>
                <c:ptCount val="12"/>
                <c:pt idx="0">
                  <c:v>1.4200000000000001E-2</c:v>
                </c:pt>
                <c:pt idx="1">
                  <c:v>2.8400000000000002E-2</c:v>
                </c:pt>
                <c:pt idx="2">
                  <c:v>4.2599999999999999E-2</c:v>
                </c:pt>
                <c:pt idx="3">
                  <c:v>5.6800000000000003E-2</c:v>
                </c:pt>
                <c:pt idx="4">
                  <c:v>7.1000000000000008E-2</c:v>
                </c:pt>
                <c:pt idx="5">
                  <c:v>8.5199999999999998E-2</c:v>
                </c:pt>
                <c:pt idx="6">
                  <c:v>9.9400000000000002E-2</c:v>
                </c:pt>
                <c:pt idx="7">
                  <c:v>0.11360000000000001</c:v>
                </c:pt>
                <c:pt idx="8">
                  <c:v>0.1278</c:v>
                </c:pt>
                <c:pt idx="9">
                  <c:v>0.14200000000000002</c:v>
                </c:pt>
                <c:pt idx="10">
                  <c:v>0.15620000000000001</c:v>
                </c:pt>
                <c:pt idx="11">
                  <c:v>0.1704</c:v>
                </c:pt>
              </c:numCache>
            </c:numRef>
          </c:xVal>
          <c:yVal>
            <c:numRef>
              <c:f>Sheet1!$D$231:$D$242</c:f>
              <c:numCache>
                <c:formatCode>General</c:formatCode>
                <c:ptCount val="12"/>
                <c:pt idx="0">
                  <c:v>5.1590552992145291</c:v>
                </c:pt>
                <c:pt idx="1">
                  <c:v>4.6634390941120669</c:v>
                </c:pt>
                <c:pt idx="2">
                  <c:v>4.3307333402863311</c:v>
                </c:pt>
                <c:pt idx="3">
                  <c:v>3.713572066704308</c:v>
                </c:pt>
                <c:pt idx="4">
                  <c:v>3.6888794541139363</c:v>
                </c:pt>
                <c:pt idx="5">
                  <c:v>3.1780538303479458</c:v>
                </c:pt>
                <c:pt idx="6">
                  <c:v>2.7080502011022101</c:v>
                </c:pt>
                <c:pt idx="7">
                  <c:v>2.3025850929940459</c:v>
                </c:pt>
                <c:pt idx="8">
                  <c:v>1.3862943611198906</c:v>
                </c:pt>
                <c:pt idx="9">
                  <c:v>1.3862943611198906</c:v>
                </c:pt>
                <c:pt idx="10">
                  <c:v>0.69314718055994529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64208"/>
        <c:axId val="970965296"/>
      </c:scatterChart>
      <c:valAx>
        <c:axId val="9709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5296"/>
        <c:crosses val="autoZero"/>
        <c:crossBetween val="midCat"/>
      </c:valAx>
      <c:valAx>
        <c:axId val="9709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Analyte 1 Koff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1/&lt;Tbound&gt;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833333333333333E-3"/>
                  <c:y val="0.10939377369495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34.246575342465754</c:v>
                </c:pt>
                <c:pt idx="1">
                  <c:v>35.087719298245609</c:v>
                </c:pt>
                <c:pt idx="2">
                  <c:v>33.222591362126245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54784"/>
        <c:axId val="971561856"/>
      </c:scatterChart>
      <c:valAx>
        <c:axId val="971554784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 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1856"/>
        <c:crosses val="autoZero"/>
        <c:crossBetween val="midCat"/>
      </c:valAx>
      <c:valAx>
        <c:axId val="97156185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1/&lt;Tbound&gt; (s^-1)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Analyte 2 Koff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1/&lt;Tbound&gt;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513998250218723E-2"/>
                  <c:y val="6.6731189851268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Sheet1!$A$23:$A$25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xVal>
          <c:yVal>
            <c:numRef>
              <c:f>Sheet1!$C$23:$C$25</c:f>
              <c:numCache>
                <c:formatCode>General</c:formatCode>
                <c:ptCount val="3"/>
                <c:pt idx="0">
                  <c:v>29.761904761904763</c:v>
                </c:pt>
                <c:pt idx="1">
                  <c:v>27.700831024930746</c:v>
                </c:pt>
                <c:pt idx="2">
                  <c:v>29.850746268656714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56416"/>
        <c:axId val="971552064"/>
      </c:scatterChart>
      <c:valAx>
        <c:axId val="971556416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 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2064"/>
        <c:crosses val="autoZero"/>
        <c:crossBetween val="midCat"/>
      </c:valAx>
      <c:valAx>
        <c:axId val="97155206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1/&lt;Tbound&gt; (s^-1)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Analyte 1 Kon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972222222222219E-2"/>
                  <c:y val="-9.19641294838145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Sheet2!$A$2:$A$4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0.34720000000000001</c:v>
                </c:pt>
                <c:pt idx="1">
                  <c:v>0.3165</c:v>
                </c:pt>
                <c:pt idx="2">
                  <c:v>0.30299999999999999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60224"/>
        <c:axId val="971558592"/>
      </c:scatterChart>
      <c:valAx>
        <c:axId val="971560224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 Concentration (nM)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58592"/>
        <c:crosses val="autoZero"/>
        <c:crossBetween val="midCat"/>
      </c:valAx>
      <c:valAx>
        <c:axId val="97155859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1/&lt;Tunbound&gt; (s^-1)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Analyte 2 Kon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513779527559054E-2"/>
                  <c:y val="6.1959025955088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Sheet2!$A$26:$A$28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xVal>
          <c:yVal>
            <c:numRef>
              <c:f>Sheet2!$B$26:$B$28</c:f>
              <c:numCache>
                <c:formatCode>General</c:formatCode>
                <c:ptCount val="3"/>
                <c:pt idx="0">
                  <c:v>0.23150000000000001</c:v>
                </c:pt>
                <c:pt idx="1">
                  <c:v>0.2525</c:v>
                </c:pt>
                <c:pt idx="2">
                  <c:v>0.24149999999999999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64032"/>
        <c:axId val="971562400"/>
      </c:scatterChart>
      <c:valAx>
        <c:axId val="971564032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Analyte Concentration (nM)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2400"/>
        <c:crosses val="autoZero"/>
        <c:crossBetween val="midCat"/>
      </c:valAx>
      <c:valAx>
        <c:axId val="97156240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1/&lt;Tunbound&gt; (s^-1)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200nM Analyte 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Sheet2!$B$41:$B$60</c:f>
              <c:numCache>
                <c:formatCode>General</c:formatCode>
                <c:ptCount val="20"/>
                <c:pt idx="0">
                  <c:v>4.9500000000000004E-3</c:v>
                </c:pt>
                <c:pt idx="1">
                  <c:v>9.9000000000000008E-3</c:v>
                </c:pt>
                <c:pt idx="2">
                  <c:v>1.4850000000000002E-2</c:v>
                </c:pt>
                <c:pt idx="3">
                  <c:v>1.9800000000000002E-2</c:v>
                </c:pt>
                <c:pt idx="4">
                  <c:v>2.4750000000000001E-2</c:v>
                </c:pt>
                <c:pt idx="5">
                  <c:v>2.9700000000000004E-2</c:v>
                </c:pt>
                <c:pt idx="6">
                  <c:v>3.465E-2</c:v>
                </c:pt>
                <c:pt idx="7">
                  <c:v>3.9600000000000003E-2</c:v>
                </c:pt>
                <c:pt idx="8">
                  <c:v>4.4550000000000006E-2</c:v>
                </c:pt>
                <c:pt idx="9">
                  <c:v>4.9500000000000002E-2</c:v>
                </c:pt>
                <c:pt idx="10">
                  <c:v>5.4450000000000005E-2</c:v>
                </c:pt>
                <c:pt idx="11">
                  <c:v>5.9400000000000008E-2</c:v>
                </c:pt>
                <c:pt idx="12">
                  <c:v>6.4350000000000004E-2</c:v>
                </c:pt>
                <c:pt idx="13">
                  <c:v>6.93E-2</c:v>
                </c:pt>
                <c:pt idx="14">
                  <c:v>7.425000000000001E-2</c:v>
                </c:pt>
                <c:pt idx="15">
                  <c:v>7.9200000000000007E-2</c:v>
                </c:pt>
                <c:pt idx="16">
                  <c:v>8.4150000000000003E-2</c:v>
                </c:pt>
                <c:pt idx="17">
                  <c:v>8.9100000000000013E-2</c:v>
                </c:pt>
                <c:pt idx="18">
                  <c:v>9.4050000000000009E-2</c:v>
                </c:pt>
                <c:pt idx="19">
                  <c:v>9.9000000000000005E-2</c:v>
                </c:pt>
              </c:numCache>
            </c:numRef>
          </c:cat>
          <c:val>
            <c:numRef>
              <c:f>Sheet2!$C$41:$C$60</c:f>
              <c:numCache>
                <c:formatCode>General</c:formatCode>
                <c:ptCount val="20"/>
                <c:pt idx="0">
                  <c:v>136</c:v>
                </c:pt>
                <c:pt idx="1">
                  <c:v>105</c:v>
                </c:pt>
                <c:pt idx="2">
                  <c:v>78</c:v>
                </c:pt>
                <c:pt idx="3">
                  <c:v>51</c:v>
                </c:pt>
                <c:pt idx="4">
                  <c:v>40</c:v>
                </c:pt>
                <c:pt idx="5">
                  <c:v>28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65776"/>
        <c:axId val="986363600"/>
      </c:barChart>
      <c:catAx>
        <c:axId val="9863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3600"/>
        <c:crosses val="autoZero"/>
        <c:auto val="1"/>
        <c:lblAlgn val="ctr"/>
        <c:lblOffset val="100"/>
        <c:noMultiLvlLbl val="0"/>
      </c:catAx>
      <c:valAx>
        <c:axId val="986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Analyte 2 Average Time Bound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&lt;Tbound&gt;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305555555555556E-2"/>
                  <c:y val="-4.2583843686205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Sheet1!$A$23:$A$25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xVal>
          <c:yVal>
            <c:numRef>
              <c:f>Sheet1!$B$23:$B$25</c:f>
              <c:numCache>
                <c:formatCode>General</c:formatCode>
                <c:ptCount val="3"/>
                <c:pt idx="0">
                  <c:v>3.3599999999999998E-2</c:v>
                </c:pt>
                <c:pt idx="1">
                  <c:v>3.61E-2</c:v>
                </c:pt>
                <c:pt idx="2">
                  <c:v>3.3500000000000002E-2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5248"/>
        <c:axId val="967725792"/>
      </c:scatterChart>
      <c:valAx>
        <c:axId val="967725248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Analyte Concentration (nM)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5792"/>
        <c:crosses val="autoZero"/>
        <c:crossBetween val="midCat"/>
      </c:valAx>
      <c:valAx>
        <c:axId val="96772579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&lt;Tbound&gt; (s)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200nM Analyte 1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4689413823272E-2"/>
                  <c:y val="-0.17913969087197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Sheet2!$B$41:$B$54</c:f>
              <c:numCache>
                <c:formatCode>General</c:formatCode>
                <c:ptCount val="14"/>
                <c:pt idx="0">
                  <c:v>4.9500000000000004E-3</c:v>
                </c:pt>
                <c:pt idx="1">
                  <c:v>9.9000000000000008E-3</c:v>
                </c:pt>
                <c:pt idx="2">
                  <c:v>1.4850000000000002E-2</c:v>
                </c:pt>
                <c:pt idx="3">
                  <c:v>1.9800000000000002E-2</c:v>
                </c:pt>
                <c:pt idx="4">
                  <c:v>2.4750000000000001E-2</c:v>
                </c:pt>
                <c:pt idx="5">
                  <c:v>2.9700000000000004E-2</c:v>
                </c:pt>
                <c:pt idx="6">
                  <c:v>3.465E-2</c:v>
                </c:pt>
                <c:pt idx="7">
                  <c:v>3.9600000000000003E-2</c:v>
                </c:pt>
                <c:pt idx="8">
                  <c:v>4.4550000000000006E-2</c:v>
                </c:pt>
                <c:pt idx="9">
                  <c:v>4.9500000000000002E-2</c:v>
                </c:pt>
                <c:pt idx="10">
                  <c:v>5.4450000000000005E-2</c:v>
                </c:pt>
                <c:pt idx="11">
                  <c:v>5.9400000000000008E-2</c:v>
                </c:pt>
                <c:pt idx="12">
                  <c:v>6.4350000000000004E-2</c:v>
                </c:pt>
                <c:pt idx="13">
                  <c:v>6.93E-2</c:v>
                </c:pt>
              </c:numCache>
            </c:numRef>
          </c:xVal>
          <c:yVal>
            <c:numRef>
              <c:f>Sheet2!$D$41:$D$54</c:f>
              <c:numCache>
                <c:formatCode>General</c:formatCode>
                <c:ptCount val="14"/>
                <c:pt idx="0">
                  <c:v>4.9126548857360524</c:v>
                </c:pt>
                <c:pt idx="1">
                  <c:v>4.6539603501575231</c:v>
                </c:pt>
                <c:pt idx="2">
                  <c:v>4.3567088266895917</c:v>
                </c:pt>
                <c:pt idx="3">
                  <c:v>3.9318256327243257</c:v>
                </c:pt>
                <c:pt idx="4">
                  <c:v>3.6888794541139363</c:v>
                </c:pt>
                <c:pt idx="5">
                  <c:v>3.3322045101752038</c:v>
                </c:pt>
                <c:pt idx="6">
                  <c:v>2.9957322735539909</c:v>
                </c:pt>
                <c:pt idx="7">
                  <c:v>2.3978952727983707</c:v>
                </c:pt>
                <c:pt idx="8">
                  <c:v>2.3978952727983707</c:v>
                </c:pt>
                <c:pt idx="9">
                  <c:v>1.9459101490553132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0.69314718055994529</c:v>
                </c:pt>
                <c:pt idx="13">
                  <c:v>1.0986122886681098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65232"/>
        <c:axId val="986370672"/>
      </c:scatterChart>
      <c:valAx>
        <c:axId val="9863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70672"/>
        <c:crosses val="autoZero"/>
        <c:crossBetween val="midCat"/>
      </c:valAx>
      <c:valAx>
        <c:axId val="9863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400nM Analyte 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Sheet2!$C$74:$C$93</c:f>
              <c:numCache>
                <c:formatCode>General</c:formatCode>
                <c:ptCount val="20"/>
                <c:pt idx="0">
                  <c:v>114</c:v>
                </c:pt>
                <c:pt idx="1">
                  <c:v>106</c:v>
                </c:pt>
                <c:pt idx="2">
                  <c:v>79</c:v>
                </c:pt>
                <c:pt idx="3">
                  <c:v>63</c:v>
                </c:pt>
                <c:pt idx="4">
                  <c:v>29</c:v>
                </c:pt>
                <c:pt idx="5">
                  <c:v>33</c:v>
                </c:pt>
                <c:pt idx="6">
                  <c:v>23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86720"/>
        <c:axId val="800889984"/>
      </c:barChart>
      <c:catAx>
        <c:axId val="8008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9984"/>
        <c:crosses val="autoZero"/>
        <c:auto val="1"/>
        <c:lblAlgn val="ctr"/>
        <c:lblOffset val="100"/>
        <c:noMultiLvlLbl val="0"/>
      </c:catAx>
      <c:valAx>
        <c:axId val="8008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400nM Analyte 1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329833770778655E-2"/>
                  <c:y val="-0.1676994021580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Sheet2!$B$74:$B$87</c:f>
              <c:numCache>
                <c:formatCode>General</c:formatCode>
                <c:ptCount val="14"/>
                <c:pt idx="0">
                  <c:v>2.4499499999999998E-3</c:v>
                </c:pt>
                <c:pt idx="1">
                  <c:v>4.8998999999999996E-3</c:v>
                </c:pt>
                <c:pt idx="2">
                  <c:v>7.3498499999999998E-3</c:v>
                </c:pt>
                <c:pt idx="3">
                  <c:v>9.7997999999999991E-3</c:v>
                </c:pt>
                <c:pt idx="4">
                  <c:v>1.2249749999999998E-2</c:v>
                </c:pt>
                <c:pt idx="5">
                  <c:v>1.46997E-2</c:v>
                </c:pt>
                <c:pt idx="6">
                  <c:v>1.7149649999999999E-2</c:v>
                </c:pt>
                <c:pt idx="7">
                  <c:v>1.9599599999999998E-2</c:v>
                </c:pt>
                <c:pt idx="8">
                  <c:v>2.2049549999999998E-2</c:v>
                </c:pt>
                <c:pt idx="9">
                  <c:v>2.4499499999999997E-2</c:v>
                </c:pt>
                <c:pt idx="10">
                  <c:v>2.6949449999999996E-2</c:v>
                </c:pt>
                <c:pt idx="11">
                  <c:v>2.9399399999999999E-2</c:v>
                </c:pt>
                <c:pt idx="12">
                  <c:v>3.1849349999999998E-2</c:v>
                </c:pt>
                <c:pt idx="13">
                  <c:v>3.4299299999999998E-2</c:v>
                </c:pt>
              </c:numCache>
            </c:numRef>
          </c:xVal>
          <c:yVal>
            <c:numRef>
              <c:f>Sheet2!$D$74:$D$87</c:f>
              <c:numCache>
                <c:formatCode>General</c:formatCode>
                <c:ptCount val="14"/>
                <c:pt idx="0">
                  <c:v>4.7361984483944957</c:v>
                </c:pt>
                <c:pt idx="1">
                  <c:v>4.6634390941120669</c:v>
                </c:pt>
                <c:pt idx="2">
                  <c:v>4.3694478524670215</c:v>
                </c:pt>
                <c:pt idx="3">
                  <c:v>4.1431347263915326</c:v>
                </c:pt>
                <c:pt idx="4">
                  <c:v>3.3672958299864741</c:v>
                </c:pt>
                <c:pt idx="5">
                  <c:v>3.4965075614664802</c:v>
                </c:pt>
                <c:pt idx="6">
                  <c:v>3.1354942159291497</c:v>
                </c:pt>
                <c:pt idx="7">
                  <c:v>2.1972245773362196</c:v>
                </c:pt>
                <c:pt idx="8">
                  <c:v>2.3978952727983707</c:v>
                </c:pt>
                <c:pt idx="9">
                  <c:v>2.6390573296152584</c:v>
                </c:pt>
                <c:pt idx="10">
                  <c:v>1.6094379124341003</c:v>
                </c:pt>
                <c:pt idx="11">
                  <c:v>1.0986122886681098</c:v>
                </c:pt>
                <c:pt idx="12">
                  <c:v>0.69314718055994529</c:v>
                </c:pt>
                <c:pt idx="13">
                  <c:v>1.3862943611198906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67056"/>
        <c:axId val="802066512"/>
      </c:scatterChart>
      <c:valAx>
        <c:axId val="8020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66512"/>
        <c:crosses val="autoZero"/>
        <c:crossBetween val="midCat"/>
      </c:valAx>
      <c:valAx>
        <c:axId val="8020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600nM Analyte 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Sheet2!$B$106:$B$125</c:f>
              <c:numCache>
                <c:formatCode>General</c:formatCode>
                <c:ptCount val="20"/>
                <c:pt idx="0">
                  <c:v>1.8E-3</c:v>
                </c:pt>
                <c:pt idx="1">
                  <c:v>3.5999999999999999E-3</c:v>
                </c:pt>
                <c:pt idx="2">
                  <c:v>5.4000000000000003E-3</c:v>
                </c:pt>
                <c:pt idx="3">
                  <c:v>7.1999999999999998E-3</c:v>
                </c:pt>
                <c:pt idx="4">
                  <c:v>8.9999999999999993E-3</c:v>
                </c:pt>
                <c:pt idx="5">
                  <c:v>1.0800000000000001E-2</c:v>
                </c:pt>
                <c:pt idx="6">
                  <c:v>1.26E-2</c:v>
                </c:pt>
                <c:pt idx="7">
                  <c:v>1.44E-2</c:v>
                </c:pt>
                <c:pt idx="8">
                  <c:v>1.6199999999999999E-2</c:v>
                </c:pt>
                <c:pt idx="9">
                  <c:v>1.7999999999999999E-2</c:v>
                </c:pt>
                <c:pt idx="10">
                  <c:v>1.9799999999999998E-2</c:v>
                </c:pt>
                <c:pt idx="11">
                  <c:v>2.1600000000000001E-2</c:v>
                </c:pt>
                <c:pt idx="12">
                  <c:v>2.3400000000000001E-2</c:v>
                </c:pt>
                <c:pt idx="13">
                  <c:v>2.52E-2</c:v>
                </c:pt>
                <c:pt idx="14">
                  <c:v>2.7E-2</c:v>
                </c:pt>
                <c:pt idx="15">
                  <c:v>2.8799999999999999E-2</c:v>
                </c:pt>
                <c:pt idx="16">
                  <c:v>3.0599999999999999E-2</c:v>
                </c:pt>
                <c:pt idx="17">
                  <c:v>3.2399999999999998E-2</c:v>
                </c:pt>
                <c:pt idx="18">
                  <c:v>3.4200000000000001E-2</c:v>
                </c:pt>
                <c:pt idx="19">
                  <c:v>3.5999999999999997E-2</c:v>
                </c:pt>
              </c:numCache>
            </c:numRef>
          </c:cat>
          <c:val>
            <c:numRef>
              <c:f>Sheet2!$C$106:$C$125</c:f>
              <c:numCache>
                <c:formatCode>General</c:formatCode>
                <c:ptCount val="20"/>
                <c:pt idx="0">
                  <c:v>127</c:v>
                </c:pt>
                <c:pt idx="1">
                  <c:v>119</c:v>
                </c:pt>
                <c:pt idx="2">
                  <c:v>57</c:v>
                </c:pt>
                <c:pt idx="3">
                  <c:v>62</c:v>
                </c:pt>
                <c:pt idx="4">
                  <c:v>44</c:v>
                </c:pt>
                <c:pt idx="5">
                  <c:v>22</c:v>
                </c:pt>
                <c:pt idx="6">
                  <c:v>19</c:v>
                </c:pt>
                <c:pt idx="7">
                  <c:v>11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02800"/>
        <c:axId val="997803888"/>
      </c:barChart>
      <c:catAx>
        <c:axId val="99780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3888"/>
        <c:crosses val="autoZero"/>
        <c:auto val="1"/>
        <c:lblAlgn val="ctr"/>
        <c:lblOffset val="100"/>
        <c:noMultiLvlLbl val="0"/>
      </c:catAx>
      <c:valAx>
        <c:axId val="997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600nM Analyte 1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737095363079616E-2"/>
                  <c:y val="-0.18227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Sheet2!$B$106:$B$118</c:f>
              <c:numCache>
                <c:formatCode>General</c:formatCode>
                <c:ptCount val="13"/>
                <c:pt idx="0">
                  <c:v>1.8E-3</c:v>
                </c:pt>
                <c:pt idx="1">
                  <c:v>3.5999999999999999E-3</c:v>
                </c:pt>
                <c:pt idx="2">
                  <c:v>5.4000000000000003E-3</c:v>
                </c:pt>
                <c:pt idx="3">
                  <c:v>7.1999999999999998E-3</c:v>
                </c:pt>
                <c:pt idx="4">
                  <c:v>8.9999999999999993E-3</c:v>
                </c:pt>
                <c:pt idx="5">
                  <c:v>1.0800000000000001E-2</c:v>
                </c:pt>
                <c:pt idx="6">
                  <c:v>1.26E-2</c:v>
                </c:pt>
                <c:pt idx="7">
                  <c:v>1.44E-2</c:v>
                </c:pt>
                <c:pt idx="8">
                  <c:v>1.6199999999999999E-2</c:v>
                </c:pt>
                <c:pt idx="9">
                  <c:v>1.7999999999999999E-2</c:v>
                </c:pt>
                <c:pt idx="10">
                  <c:v>1.9799999999999998E-2</c:v>
                </c:pt>
                <c:pt idx="11">
                  <c:v>2.1600000000000001E-2</c:v>
                </c:pt>
                <c:pt idx="12">
                  <c:v>2.3400000000000001E-2</c:v>
                </c:pt>
              </c:numCache>
            </c:numRef>
          </c:xVal>
          <c:yVal>
            <c:numRef>
              <c:f>Sheet2!$D$106:$D$118</c:f>
              <c:numCache>
                <c:formatCode>General</c:formatCode>
                <c:ptCount val="13"/>
                <c:pt idx="0">
                  <c:v>4.8441870864585912</c:v>
                </c:pt>
                <c:pt idx="1">
                  <c:v>4.7791234931115296</c:v>
                </c:pt>
                <c:pt idx="2">
                  <c:v>4.0430512678345503</c:v>
                </c:pt>
                <c:pt idx="3">
                  <c:v>4.1271343850450917</c:v>
                </c:pt>
                <c:pt idx="4">
                  <c:v>3.784189633918261</c:v>
                </c:pt>
                <c:pt idx="5">
                  <c:v>3.0910424533583161</c:v>
                </c:pt>
                <c:pt idx="6">
                  <c:v>2.9444389791664403</c:v>
                </c:pt>
                <c:pt idx="7">
                  <c:v>2.3978952727983707</c:v>
                </c:pt>
                <c:pt idx="8">
                  <c:v>2.7080502011022101</c:v>
                </c:pt>
                <c:pt idx="9">
                  <c:v>1.9459101490553132</c:v>
                </c:pt>
                <c:pt idx="10">
                  <c:v>1.6094379124341003</c:v>
                </c:pt>
                <c:pt idx="11">
                  <c:v>1.0986122886681098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86000"/>
        <c:axId val="1086383824"/>
      </c:scatterChart>
      <c:valAx>
        <c:axId val="10863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3824"/>
        <c:crosses val="autoZero"/>
        <c:crossBetween val="midCat"/>
      </c:valAx>
      <c:valAx>
        <c:axId val="10863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300nM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Sheet2!$C$139:$C$158</c:f>
              <c:numCache>
                <c:formatCode>General</c:formatCode>
                <c:ptCount val="20"/>
                <c:pt idx="0">
                  <c:v>164</c:v>
                </c:pt>
                <c:pt idx="1">
                  <c:v>109</c:v>
                </c:pt>
                <c:pt idx="2">
                  <c:v>76</c:v>
                </c:pt>
                <c:pt idx="3">
                  <c:v>44</c:v>
                </c:pt>
                <c:pt idx="4">
                  <c:v>39</c:v>
                </c:pt>
                <c:pt idx="5">
                  <c:v>22</c:v>
                </c:pt>
                <c:pt idx="6">
                  <c:v>22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386544"/>
        <c:axId val="1086385456"/>
      </c:barChart>
      <c:catAx>
        <c:axId val="10863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5456"/>
        <c:crosses val="autoZero"/>
        <c:auto val="1"/>
        <c:lblAlgn val="ctr"/>
        <c:lblOffset val="100"/>
        <c:noMultiLvlLbl val="0"/>
      </c:catAx>
      <c:valAx>
        <c:axId val="1086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804461942257216E-2"/>
                  <c:y val="-0.22559055118110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Sheet2!$B$139:$B$150</c:f>
              <c:numCache>
                <c:formatCode>General</c:formatCode>
                <c:ptCount val="12"/>
                <c:pt idx="0">
                  <c:v>5.6000249999999998E-3</c:v>
                </c:pt>
                <c:pt idx="1">
                  <c:v>1.120005E-2</c:v>
                </c:pt>
                <c:pt idx="2">
                  <c:v>1.6800074999999998E-2</c:v>
                </c:pt>
                <c:pt idx="3">
                  <c:v>2.2400099999999999E-2</c:v>
                </c:pt>
                <c:pt idx="4">
                  <c:v>2.8000125000000001E-2</c:v>
                </c:pt>
                <c:pt idx="5">
                  <c:v>3.3600149999999995E-2</c:v>
                </c:pt>
                <c:pt idx="6">
                  <c:v>3.9200174999999997E-2</c:v>
                </c:pt>
                <c:pt idx="7">
                  <c:v>4.4800199999999998E-2</c:v>
                </c:pt>
                <c:pt idx="8">
                  <c:v>5.0400225E-2</c:v>
                </c:pt>
                <c:pt idx="9">
                  <c:v>5.6000250000000001E-2</c:v>
                </c:pt>
                <c:pt idx="10">
                  <c:v>6.1600274999999996E-2</c:v>
                </c:pt>
                <c:pt idx="11">
                  <c:v>6.7200299999999991E-2</c:v>
                </c:pt>
              </c:numCache>
            </c:numRef>
          </c:xVal>
          <c:yVal>
            <c:numRef>
              <c:f>Sheet2!$D$139:$D$150</c:f>
              <c:numCache>
                <c:formatCode>General</c:formatCode>
                <c:ptCount val="12"/>
                <c:pt idx="0">
                  <c:v>5.0998664278241987</c:v>
                </c:pt>
                <c:pt idx="1">
                  <c:v>4.6913478822291435</c:v>
                </c:pt>
                <c:pt idx="2">
                  <c:v>4.3307333402863311</c:v>
                </c:pt>
                <c:pt idx="3">
                  <c:v>3.784189633918261</c:v>
                </c:pt>
                <c:pt idx="4">
                  <c:v>3.6635616461296463</c:v>
                </c:pt>
                <c:pt idx="5">
                  <c:v>3.0910424533583161</c:v>
                </c:pt>
                <c:pt idx="6">
                  <c:v>3.0910424533583161</c:v>
                </c:pt>
                <c:pt idx="7">
                  <c:v>1.3862943611198906</c:v>
                </c:pt>
                <c:pt idx="8">
                  <c:v>1.791759469228055</c:v>
                </c:pt>
                <c:pt idx="9">
                  <c:v>1.3862943611198906</c:v>
                </c:pt>
                <c:pt idx="10">
                  <c:v>1.0986122886681098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320"/>
        <c:axId val="1083514304"/>
      </c:scatterChart>
      <c:valAx>
        <c:axId val="10835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4304"/>
        <c:crosses val="autoZero"/>
        <c:crossBetween val="midCat"/>
      </c:valAx>
      <c:valAx>
        <c:axId val="10835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600nM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Sheet2!$B$172:$B$191</c:f>
              <c:numCache>
                <c:formatCode>General</c:formatCode>
                <c:ptCount val="20"/>
                <c:pt idx="0">
                  <c:v>3.3251000000000001E-3</c:v>
                </c:pt>
                <c:pt idx="1">
                  <c:v>6.6502000000000002E-3</c:v>
                </c:pt>
                <c:pt idx="2">
                  <c:v>9.9752999999999994E-3</c:v>
                </c:pt>
                <c:pt idx="3">
                  <c:v>1.33004E-2</c:v>
                </c:pt>
                <c:pt idx="4">
                  <c:v>1.6625500000000001E-2</c:v>
                </c:pt>
                <c:pt idx="5">
                  <c:v>1.9950599999999999E-2</c:v>
                </c:pt>
                <c:pt idx="6">
                  <c:v>2.32757E-2</c:v>
                </c:pt>
                <c:pt idx="7">
                  <c:v>2.6600800000000001E-2</c:v>
                </c:pt>
                <c:pt idx="8">
                  <c:v>2.9925900000000002E-2</c:v>
                </c:pt>
                <c:pt idx="9">
                  <c:v>3.3251000000000003E-2</c:v>
                </c:pt>
                <c:pt idx="10">
                  <c:v>3.65761E-2</c:v>
                </c:pt>
                <c:pt idx="11">
                  <c:v>3.9901199999999998E-2</c:v>
                </c:pt>
                <c:pt idx="12">
                  <c:v>4.3226300000000002E-2</c:v>
                </c:pt>
                <c:pt idx="13">
                  <c:v>4.65514E-2</c:v>
                </c:pt>
                <c:pt idx="14">
                  <c:v>4.9876500000000004E-2</c:v>
                </c:pt>
                <c:pt idx="15">
                  <c:v>5.3201600000000002E-2</c:v>
                </c:pt>
                <c:pt idx="16">
                  <c:v>5.6526699999999999E-2</c:v>
                </c:pt>
                <c:pt idx="17">
                  <c:v>5.9851800000000004E-2</c:v>
                </c:pt>
                <c:pt idx="18">
                  <c:v>6.3176900000000008E-2</c:v>
                </c:pt>
                <c:pt idx="19">
                  <c:v>6.6502000000000006E-2</c:v>
                </c:pt>
              </c:numCache>
            </c:numRef>
          </c:cat>
          <c:val>
            <c:numRef>
              <c:f>Sheet2!$C$172:$C$191</c:f>
              <c:numCache>
                <c:formatCode>General</c:formatCode>
                <c:ptCount val="20"/>
                <c:pt idx="0">
                  <c:v>199</c:v>
                </c:pt>
                <c:pt idx="1">
                  <c:v>128</c:v>
                </c:pt>
                <c:pt idx="2">
                  <c:v>57</c:v>
                </c:pt>
                <c:pt idx="3">
                  <c:v>48</c:v>
                </c:pt>
                <c:pt idx="4">
                  <c:v>33</c:v>
                </c:pt>
                <c:pt idx="5">
                  <c:v>17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886688"/>
        <c:axId val="1082880160"/>
      </c:barChart>
      <c:catAx>
        <c:axId val="108288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0160"/>
        <c:crosses val="autoZero"/>
        <c:auto val="1"/>
        <c:lblAlgn val="ctr"/>
        <c:lblOffset val="100"/>
        <c:noMultiLvlLbl val="0"/>
      </c:catAx>
      <c:valAx>
        <c:axId val="1082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Sheet2!$B$172:$B$181</c:f>
              <c:numCache>
                <c:formatCode>General</c:formatCode>
                <c:ptCount val="10"/>
                <c:pt idx="0">
                  <c:v>3.3251000000000001E-3</c:v>
                </c:pt>
                <c:pt idx="1">
                  <c:v>6.6502000000000002E-3</c:v>
                </c:pt>
                <c:pt idx="2">
                  <c:v>9.9752999999999994E-3</c:v>
                </c:pt>
                <c:pt idx="3">
                  <c:v>1.33004E-2</c:v>
                </c:pt>
                <c:pt idx="4">
                  <c:v>1.6625500000000001E-2</c:v>
                </c:pt>
                <c:pt idx="5">
                  <c:v>1.9950599999999999E-2</c:v>
                </c:pt>
                <c:pt idx="6">
                  <c:v>2.32757E-2</c:v>
                </c:pt>
                <c:pt idx="7">
                  <c:v>2.6600800000000001E-2</c:v>
                </c:pt>
                <c:pt idx="8">
                  <c:v>2.9925900000000002E-2</c:v>
                </c:pt>
                <c:pt idx="9">
                  <c:v>3.3251000000000003E-2</c:v>
                </c:pt>
              </c:numCache>
            </c:numRef>
          </c:xVal>
          <c:yVal>
            <c:numRef>
              <c:f>Sheet2!$D$172:$D$181</c:f>
              <c:numCache>
                <c:formatCode>General</c:formatCode>
                <c:ptCount val="10"/>
                <c:pt idx="0">
                  <c:v>5.2933048247244923</c:v>
                </c:pt>
                <c:pt idx="1">
                  <c:v>4.8520302639196169</c:v>
                </c:pt>
                <c:pt idx="2">
                  <c:v>4.0430512678345503</c:v>
                </c:pt>
                <c:pt idx="3">
                  <c:v>3.8712010109078911</c:v>
                </c:pt>
                <c:pt idx="4">
                  <c:v>3.4965075614664802</c:v>
                </c:pt>
                <c:pt idx="5">
                  <c:v>2.8332133440562162</c:v>
                </c:pt>
                <c:pt idx="6">
                  <c:v>1.6094379124341003</c:v>
                </c:pt>
                <c:pt idx="7">
                  <c:v>1.791759469228055</c:v>
                </c:pt>
                <c:pt idx="8">
                  <c:v>1.0986122886681098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32272"/>
        <c:axId val="982033360"/>
      </c:scatterChart>
      <c:valAx>
        <c:axId val="9820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3360"/>
        <c:crosses val="autoZero"/>
        <c:crossBetween val="midCat"/>
      </c:valAx>
      <c:valAx>
        <c:axId val="982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900nM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Sheet2!$C$205:$C$224</c:f>
              <c:numCache>
                <c:formatCode>General</c:formatCode>
                <c:ptCount val="20"/>
                <c:pt idx="0">
                  <c:v>110</c:v>
                </c:pt>
                <c:pt idx="1">
                  <c:v>118</c:v>
                </c:pt>
                <c:pt idx="2">
                  <c:v>44</c:v>
                </c:pt>
                <c:pt idx="3">
                  <c:v>64</c:v>
                </c:pt>
                <c:pt idx="4">
                  <c:v>38</c:v>
                </c:pt>
                <c:pt idx="5">
                  <c:v>23</c:v>
                </c:pt>
                <c:pt idx="6">
                  <c:v>32</c:v>
                </c:pt>
                <c:pt idx="7">
                  <c:v>17</c:v>
                </c:pt>
                <c:pt idx="8">
                  <c:v>19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882336"/>
        <c:axId val="1082881792"/>
      </c:barChart>
      <c:catAx>
        <c:axId val="10828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1792"/>
        <c:crosses val="autoZero"/>
        <c:auto val="1"/>
        <c:lblAlgn val="ctr"/>
        <c:lblOffset val="100"/>
        <c:noMultiLvlLbl val="0"/>
      </c:catAx>
      <c:valAx>
        <c:axId val="10828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200nM Analyte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Sheet1!$B$43:$B$62</c:f>
              <c:numCache>
                <c:formatCode>General</c:formatCode>
                <c:ptCount val="20"/>
                <c:pt idx="0">
                  <c:v>1.23E-2</c:v>
                </c:pt>
                <c:pt idx="1">
                  <c:v>2.46E-2</c:v>
                </c:pt>
                <c:pt idx="2">
                  <c:v>3.6900000000000002E-2</c:v>
                </c:pt>
                <c:pt idx="3">
                  <c:v>4.9200000000000001E-2</c:v>
                </c:pt>
                <c:pt idx="4">
                  <c:v>6.1499999999999999E-2</c:v>
                </c:pt>
                <c:pt idx="5">
                  <c:v>7.3800000000000004E-2</c:v>
                </c:pt>
                <c:pt idx="6">
                  <c:v>8.6099999999999996E-2</c:v>
                </c:pt>
                <c:pt idx="7">
                  <c:v>9.8400000000000001E-2</c:v>
                </c:pt>
                <c:pt idx="8">
                  <c:v>0.11070000000000001</c:v>
                </c:pt>
                <c:pt idx="9">
                  <c:v>0.123</c:v>
                </c:pt>
                <c:pt idx="10">
                  <c:v>0.1353</c:v>
                </c:pt>
                <c:pt idx="11">
                  <c:v>0.14760000000000001</c:v>
                </c:pt>
                <c:pt idx="12">
                  <c:v>0.15990000000000001</c:v>
                </c:pt>
                <c:pt idx="13">
                  <c:v>0.17219999999999999</c:v>
                </c:pt>
                <c:pt idx="14">
                  <c:v>0.1845</c:v>
                </c:pt>
                <c:pt idx="15">
                  <c:v>0.1968</c:v>
                </c:pt>
                <c:pt idx="16">
                  <c:v>0.20910000000000001</c:v>
                </c:pt>
                <c:pt idx="17">
                  <c:v>0.22140000000000001</c:v>
                </c:pt>
                <c:pt idx="18">
                  <c:v>0.23369999999999999</c:v>
                </c:pt>
                <c:pt idx="19">
                  <c:v>0.246</c:v>
                </c:pt>
              </c:numCache>
            </c:numRef>
          </c:cat>
          <c:val>
            <c:numRef>
              <c:f>Sheet1!$D$43:$D$62</c:f>
              <c:numCache>
                <c:formatCode>General</c:formatCode>
                <c:ptCount val="20"/>
                <c:pt idx="0">
                  <c:v>172</c:v>
                </c:pt>
                <c:pt idx="1">
                  <c:v>114</c:v>
                </c:pt>
                <c:pt idx="2">
                  <c:v>80</c:v>
                </c:pt>
                <c:pt idx="3">
                  <c:v>51</c:v>
                </c:pt>
                <c:pt idx="4">
                  <c:v>26</c:v>
                </c:pt>
                <c:pt idx="5">
                  <c:v>19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13280"/>
        <c:axId val="967724160"/>
      </c:barChart>
      <c:catAx>
        <c:axId val="9677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Length of Binding Event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4160"/>
        <c:crosses val="autoZero"/>
        <c:auto val="1"/>
        <c:lblAlgn val="ctr"/>
        <c:lblOffset val="100"/>
        <c:noMultiLvlLbl val="0"/>
      </c:catAx>
      <c:valAx>
        <c:axId val="967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900nM Analyte 2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837270341207351E-2"/>
                  <c:y val="-0.20488006707494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Sheet2!$B$205:$B$220</c:f>
              <c:numCache>
                <c:formatCode>General</c:formatCode>
                <c:ptCount val="16"/>
                <c:pt idx="0">
                  <c:v>1.3000500000000001E-3</c:v>
                </c:pt>
                <c:pt idx="1">
                  <c:v>2.6001000000000002E-3</c:v>
                </c:pt>
                <c:pt idx="2">
                  <c:v>3.9001500000000002E-3</c:v>
                </c:pt>
                <c:pt idx="3">
                  <c:v>5.2002000000000003E-3</c:v>
                </c:pt>
                <c:pt idx="4">
                  <c:v>6.5002500000000008E-3</c:v>
                </c:pt>
                <c:pt idx="5">
                  <c:v>7.8003000000000005E-3</c:v>
                </c:pt>
                <c:pt idx="6">
                  <c:v>9.1003500000000001E-3</c:v>
                </c:pt>
                <c:pt idx="7">
                  <c:v>1.0400400000000001E-2</c:v>
                </c:pt>
                <c:pt idx="8">
                  <c:v>1.1700450000000001E-2</c:v>
                </c:pt>
                <c:pt idx="9">
                  <c:v>1.3000500000000002E-2</c:v>
                </c:pt>
                <c:pt idx="10">
                  <c:v>1.430055E-2</c:v>
                </c:pt>
                <c:pt idx="11">
                  <c:v>1.5600600000000001E-2</c:v>
                </c:pt>
                <c:pt idx="12">
                  <c:v>1.690065E-2</c:v>
                </c:pt>
                <c:pt idx="13">
                  <c:v>1.82007E-2</c:v>
                </c:pt>
                <c:pt idx="14">
                  <c:v>1.9500750000000001E-2</c:v>
                </c:pt>
                <c:pt idx="15">
                  <c:v>2.0800800000000001E-2</c:v>
                </c:pt>
              </c:numCache>
            </c:numRef>
          </c:xVal>
          <c:yVal>
            <c:numRef>
              <c:f>Sheet2!$D$205:$D$220</c:f>
              <c:numCache>
                <c:formatCode>General</c:formatCode>
                <c:ptCount val="16"/>
                <c:pt idx="0">
                  <c:v>4.7004803657924166</c:v>
                </c:pt>
                <c:pt idx="1">
                  <c:v>4.7706846244656651</c:v>
                </c:pt>
                <c:pt idx="2">
                  <c:v>3.784189633918261</c:v>
                </c:pt>
                <c:pt idx="3">
                  <c:v>4.1588830833596715</c:v>
                </c:pt>
                <c:pt idx="4">
                  <c:v>3.6375861597263857</c:v>
                </c:pt>
                <c:pt idx="5">
                  <c:v>3.1354942159291497</c:v>
                </c:pt>
                <c:pt idx="6">
                  <c:v>3.4657359027997265</c:v>
                </c:pt>
                <c:pt idx="7">
                  <c:v>2.8332133440562162</c:v>
                </c:pt>
                <c:pt idx="8">
                  <c:v>2.9444389791664403</c:v>
                </c:pt>
                <c:pt idx="9">
                  <c:v>1.791759469228055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1.0986122886681098</c:v>
                </c:pt>
                <c:pt idx="13">
                  <c:v>1.0986122886681098</c:v>
                </c:pt>
                <c:pt idx="14">
                  <c:v>1.6094379124341003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95184"/>
        <c:axId val="1093193552"/>
      </c:scatterChart>
      <c:valAx>
        <c:axId val="10931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3552"/>
        <c:crosses val="autoZero"/>
        <c:crossBetween val="midCat"/>
      </c:valAx>
      <c:valAx>
        <c:axId val="1093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Pbound/Pfree vs Concentration for Analyte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82239720036013E-3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Sheet2!$A$239:$A$241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Sheet2!$D$239:$D$241</c:f>
              <c:numCache>
                <c:formatCode>General</c:formatCode>
                <c:ptCount val="3"/>
                <c:pt idx="0">
                  <c:v>1.8850152404242746</c:v>
                </c:pt>
                <c:pt idx="1">
                  <c:v>3.7700304808485492</c:v>
                </c:pt>
                <c:pt idx="2">
                  <c:v>5.655045721272824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13216"/>
        <c:axId val="1083507776"/>
      </c:scatterChart>
      <c:valAx>
        <c:axId val="1083513216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07776"/>
        <c:crosses val="autoZero"/>
        <c:crossBetween val="midCat"/>
      </c:valAx>
      <c:valAx>
        <c:axId val="10835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Pbound/Pfree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Pbound/Pfree vs Concentration for Analyte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861111111111111E-2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Sheet2!$A$262:$A$264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xVal>
          <c:yVal>
            <c:numRef>
              <c:f>Sheet2!$D$262:$D$264</c:f>
              <c:numCache>
                <c:formatCode>General</c:formatCode>
                <c:ptCount val="3"/>
                <c:pt idx="0">
                  <c:v>2.4923980827707051</c:v>
                </c:pt>
                <c:pt idx="1">
                  <c:v>4.9847961655414101</c:v>
                </c:pt>
                <c:pt idx="2">
                  <c:v>7.4771942483121157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78368"/>
        <c:axId val="1083977824"/>
      </c:scatterChart>
      <c:valAx>
        <c:axId val="1083978368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7824"/>
        <c:crosses val="autoZero"/>
        <c:crossBetween val="midCat"/>
      </c:valAx>
      <c:valAx>
        <c:axId val="10839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Pbound/Pfree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 Analyte 1 &lt;Tunbound&gt;</a:t>
            </a:r>
            <a:r>
              <a:rPr lang="en-US" baseline="0"/>
              <a:t> Histogram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Sheet3!$B$3:$B$22</c:f>
              <c:numCache>
                <c:formatCode>General</c:formatCode>
                <c:ptCount val="20"/>
                <c:pt idx="0">
                  <c:v>5.8498500000000002E-3</c:v>
                </c:pt>
                <c:pt idx="1">
                  <c:v>1.16997E-2</c:v>
                </c:pt>
                <c:pt idx="2">
                  <c:v>1.7549550000000001E-2</c:v>
                </c:pt>
                <c:pt idx="3">
                  <c:v>2.3399400000000001E-2</c:v>
                </c:pt>
                <c:pt idx="4">
                  <c:v>2.9249250000000001E-2</c:v>
                </c:pt>
                <c:pt idx="5">
                  <c:v>3.5099100000000001E-2</c:v>
                </c:pt>
                <c:pt idx="6">
                  <c:v>4.0948949999999998E-2</c:v>
                </c:pt>
                <c:pt idx="7">
                  <c:v>4.6798800000000002E-2</c:v>
                </c:pt>
                <c:pt idx="8">
                  <c:v>5.2648650000000005E-2</c:v>
                </c:pt>
                <c:pt idx="9">
                  <c:v>5.8498500000000002E-2</c:v>
                </c:pt>
                <c:pt idx="10">
                  <c:v>6.4348349999999999E-2</c:v>
                </c:pt>
                <c:pt idx="11">
                  <c:v>7.0198200000000002E-2</c:v>
                </c:pt>
                <c:pt idx="12">
                  <c:v>7.6048050000000006E-2</c:v>
                </c:pt>
                <c:pt idx="13">
                  <c:v>8.1897899999999996E-2</c:v>
                </c:pt>
                <c:pt idx="14">
                  <c:v>8.7747749999999999E-2</c:v>
                </c:pt>
                <c:pt idx="15">
                  <c:v>9.3597600000000003E-2</c:v>
                </c:pt>
                <c:pt idx="16">
                  <c:v>9.9447450000000007E-2</c:v>
                </c:pt>
                <c:pt idx="17">
                  <c:v>0.10529730000000001</c:v>
                </c:pt>
                <c:pt idx="18">
                  <c:v>0.11114715</c:v>
                </c:pt>
                <c:pt idx="19">
                  <c:v>0.116997</c:v>
                </c:pt>
              </c:numCache>
            </c:numRef>
          </c:cat>
          <c:val>
            <c:numRef>
              <c:f>Sheet3!$C$3:$C$22</c:f>
              <c:numCache>
                <c:formatCode>General</c:formatCode>
                <c:ptCount val="20"/>
                <c:pt idx="0">
                  <c:v>46</c:v>
                </c:pt>
                <c:pt idx="1">
                  <c:v>45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15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101104"/>
        <c:axId val="710101648"/>
      </c:barChart>
      <c:catAx>
        <c:axId val="7101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1648"/>
        <c:crosses val="autoZero"/>
        <c:auto val="1"/>
        <c:lblAlgn val="ctr"/>
        <c:lblOffset val="100"/>
        <c:noMultiLvlLbl val="0"/>
      </c:catAx>
      <c:valAx>
        <c:axId val="710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Unknown Analyte 1 &lt;Tunbound&gt; Natural Log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Sheet3!$B$3:$B$14</c:f>
              <c:numCache>
                <c:formatCode>General</c:formatCode>
                <c:ptCount val="12"/>
                <c:pt idx="0">
                  <c:v>5.8498500000000002E-3</c:v>
                </c:pt>
                <c:pt idx="1">
                  <c:v>1.16997E-2</c:v>
                </c:pt>
                <c:pt idx="2">
                  <c:v>1.7549550000000001E-2</c:v>
                </c:pt>
                <c:pt idx="3">
                  <c:v>2.3399400000000001E-2</c:v>
                </c:pt>
                <c:pt idx="4">
                  <c:v>2.9249250000000001E-2</c:v>
                </c:pt>
                <c:pt idx="5">
                  <c:v>3.5099100000000001E-2</c:v>
                </c:pt>
                <c:pt idx="6">
                  <c:v>4.0948949999999998E-2</c:v>
                </c:pt>
                <c:pt idx="7">
                  <c:v>4.6798800000000002E-2</c:v>
                </c:pt>
                <c:pt idx="8">
                  <c:v>5.2648650000000005E-2</c:v>
                </c:pt>
                <c:pt idx="9">
                  <c:v>5.8498500000000002E-2</c:v>
                </c:pt>
                <c:pt idx="10">
                  <c:v>6.4348349999999999E-2</c:v>
                </c:pt>
                <c:pt idx="11">
                  <c:v>7.0198200000000002E-2</c:v>
                </c:pt>
              </c:numCache>
            </c:numRef>
          </c:xVal>
          <c:yVal>
            <c:numRef>
              <c:f>Sheet3!$D$3:$D$14</c:f>
              <c:numCache>
                <c:formatCode>General</c:formatCode>
                <c:ptCount val="12"/>
                <c:pt idx="0">
                  <c:v>3.8286413964890951</c:v>
                </c:pt>
                <c:pt idx="1">
                  <c:v>3.8066624897703196</c:v>
                </c:pt>
                <c:pt idx="2">
                  <c:v>2.8903717578961645</c:v>
                </c:pt>
                <c:pt idx="3">
                  <c:v>2.9444389791664403</c:v>
                </c:pt>
                <c:pt idx="4">
                  <c:v>2.3025850929940459</c:v>
                </c:pt>
                <c:pt idx="5">
                  <c:v>2.7080502011022101</c:v>
                </c:pt>
                <c:pt idx="6">
                  <c:v>2.0794415416798357</c:v>
                </c:pt>
                <c:pt idx="7">
                  <c:v>1.0986122886681098</c:v>
                </c:pt>
                <c:pt idx="8">
                  <c:v>1.6094379124341003</c:v>
                </c:pt>
                <c:pt idx="9">
                  <c:v>0.69314718055994529</c:v>
                </c:pt>
                <c:pt idx="10">
                  <c:v>0.69314718055994529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4432"/>
        <c:axId val="1080301504"/>
      </c:scatterChart>
      <c:valAx>
        <c:axId val="10802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01504"/>
        <c:crosses val="autoZero"/>
        <c:crossBetween val="midCat"/>
      </c:valAx>
      <c:valAx>
        <c:axId val="1080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Pbound/Pfree vs Concentration for Analyte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075240594925634E-2"/>
                  <c:y val="7.73038786818314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Sheet4!$A$2:$A$4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Sheet4!$D$2:$D$4</c:f>
              <c:numCache>
                <c:formatCode>General</c:formatCode>
                <c:ptCount val="3"/>
                <c:pt idx="0">
                  <c:v>2.0039050765995796</c:v>
                </c:pt>
                <c:pt idx="1">
                  <c:v>3.5766590389016018</c:v>
                </c:pt>
                <c:pt idx="2">
                  <c:v>5.30119722747322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79456"/>
        <c:axId val="1083984896"/>
      </c:scatterChart>
      <c:valAx>
        <c:axId val="10839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Concentration (nM)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84896"/>
        <c:crosses val="autoZero"/>
        <c:crossBetween val="midCat"/>
      </c:valAx>
      <c:valAx>
        <c:axId val="10839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Pbound/Pfree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Pbound/Pfree vs Concentration for Analyte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2895888013998E-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Sheet4!$A$7:$A$9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xVal>
          <c:yVal>
            <c:numRef>
              <c:f>Sheet4!$D$7:$D$9</c:f>
              <c:numCache>
                <c:formatCode>General</c:formatCode>
                <c:ptCount val="3"/>
                <c:pt idx="0">
                  <c:v>2.3244680851063833</c:v>
                </c:pt>
                <c:pt idx="1">
                  <c:v>5.4184852374839538</c:v>
                </c:pt>
                <c:pt idx="2">
                  <c:v>7.064516129032258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88176"/>
        <c:axId val="1086387632"/>
      </c:scatterChart>
      <c:valAx>
        <c:axId val="10863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7632"/>
        <c:crosses val="autoZero"/>
        <c:crossBetween val="midCat"/>
      </c:valAx>
      <c:valAx>
        <c:axId val="10863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Pbound/Pfree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200nM Analyte 1 Natural Log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156824146981631E-2"/>
                  <c:y val="-0.3951465441819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Sheet1!$B$43:$B$56</c:f>
              <c:numCache>
                <c:formatCode>General</c:formatCode>
                <c:ptCount val="14"/>
                <c:pt idx="0">
                  <c:v>1.23E-2</c:v>
                </c:pt>
                <c:pt idx="1">
                  <c:v>2.46E-2</c:v>
                </c:pt>
                <c:pt idx="2">
                  <c:v>3.6900000000000002E-2</c:v>
                </c:pt>
                <c:pt idx="3">
                  <c:v>4.9200000000000001E-2</c:v>
                </c:pt>
                <c:pt idx="4">
                  <c:v>6.1499999999999999E-2</c:v>
                </c:pt>
                <c:pt idx="5">
                  <c:v>7.3800000000000004E-2</c:v>
                </c:pt>
                <c:pt idx="6">
                  <c:v>8.6099999999999996E-2</c:v>
                </c:pt>
                <c:pt idx="7">
                  <c:v>9.8400000000000001E-2</c:v>
                </c:pt>
                <c:pt idx="8">
                  <c:v>0.11070000000000001</c:v>
                </c:pt>
                <c:pt idx="9">
                  <c:v>0.123</c:v>
                </c:pt>
                <c:pt idx="10">
                  <c:v>0.1353</c:v>
                </c:pt>
                <c:pt idx="11">
                  <c:v>0.14760000000000001</c:v>
                </c:pt>
                <c:pt idx="12">
                  <c:v>0.15990000000000001</c:v>
                </c:pt>
                <c:pt idx="13">
                  <c:v>0.17219999999999999</c:v>
                </c:pt>
              </c:numCache>
            </c:numRef>
          </c:xVal>
          <c:yVal>
            <c:numRef>
              <c:f>Sheet1!$F$43:$F$56</c:f>
              <c:numCache>
                <c:formatCode>General</c:formatCode>
                <c:ptCount val="14"/>
                <c:pt idx="0">
                  <c:v>5.1474944768134527</c:v>
                </c:pt>
                <c:pt idx="1">
                  <c:v>4.7361984483944957</c:v>
                </c:pt>
                <c:pt idx="2">
                  <c:v>4.3820266346738812</c:v>
                </c:pt>
                <c:pt idx="3">
                  <c:v>3.9318256327243257</c:v>
                </c:pt>
                <c:pt idx="4">
                  <c:v>3.2580965380214821</c:v>
                </c:pt>
                <c:pt idx="5">
                  <c:v>2.9444389791664403</c:v>
                </c:pt>
                <c:pt idx="6">
                  <c:v>2.1972245773362196</c:v>
                </c:pt>
                <c:pt idx="7">
                  <c:v>2.1972245773362196</c:v>
                </c:pt>
                <c:pt idx="8">
                  <c:v>1.3862943611198906</c:v>
                </c:pt>
                <c:pt idx="9">
                  <c:v>1.3862943611198906</c:v>
                </c:pt>
                <c:pt idx="10">
                  <c:v>0.69314718055994529</c:v>
                </c:pt>
                <c:pt idx="11">
                  <c:v>1.0986122886681098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1648"/>
        <c:axId val="967712192"/>
      </c:scatterChart>
      <c:valAx>
        <c:axId val="9677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</a:t>
                </a:r>
                <a:r>
                  <a:rPr lang="en-US" baseline="0"/>
                  <a:t> Event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2192"/>
        <c:crosses val="autoZero"/>
        <c:crossBetween val="midCat"/>
      </c:valAx>
      <c:valAx>
        <c:axId val="9677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</a:t>
                </a:r>
                <a:r>
                  <a:rPr lang="en-US" baseline="0"/>
                  <a:t> of Binding Events)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400nM Analyte 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Sheet1!$B$97:$B$116</c:f>
              <c:numCache>
                <c:formatCode>General</c:formatCode>
                <c:ptCount val="20"/>
                <c:pt idx="0">
                  <c:v>1.1299999999999999E-2</c:v>
                </c:pt>
                <c:pt idx="1">
                  <c:v>2.2599999999999999E-2</c:v>
                </c:pt>
                <c:pt idx="2">
                  <c:v>3.39E-2</c:v>
                </c:pt>
                <c:pt idx="3">
                  <c:v>4.5199999999999997E-2</c:v>
                </c:pt>
                <c:pt idx="4">
                  <c:v>5.6499999999999995E-2</c:v>
                </c:pt>
                <c:pt idx="5">
                  <c:v>6.7799999999999999E-2</c:v>
                </c:pt>
                <c:pt idx="6">
                  <c:v>7.909999999999999E-2</c:v>
                </c:pt>
                <c:pt idx="7">
                  <c:v>9.0399999999999994E-2</c:v>
                </c:pt>
                <c:pt idx="8">
                  <c:v>0.1017</c:v>
                </c:pt>
                <c:pt idx="9">
                  <c:v>0.11299999999999999</c:v>
                </c:pt>
                <c:pt idx="10">
                  <c:v>0.12429999999999999</c:v>
                </c:pt>
                <c:pt idx="11">
                  <c:v>0.1356</c:v>
                </c:pt>
                <c:pt idx="12">
                  <c:v>0.1469</c:v>
                </c:pt>
                <c:pt idx="13">
                  <c:v>0.15819999999999998</c:v>
                </c:pt>
                <c:pt idx="14">
                  <c:v>0.16949999999999998</c:v>
                </c:pt>
                <c:pt idx="15">
                  <c:v>0.18079999999999999</c:v>
                </c:pt>
                <c:pt idx="16">
                  <c:v>0.19209999999999999</c:v>
                </c:pt>
                <c:pt idx="17">
                  <c:v>0.2034</c:v>
                </c:pt>
                <c:pt idx="18">
                  <c:v>0.21469999999999997</c:v>
                </c:pt>
                <c:pt idx="19">
                  <c:v>0.22599999999999998</c:v>
                </c:pt>
              </c:numCache>
            </c:numRef>
          </c:cat>
          <c:val>
            <c:numRef>
              <c:f>Sheet1!$C$97:$C$116</c:f>
              <c:numCache>
                <c:formatCode>General</c:formatCode>
                <c:ptCount val="20"/>
                <c:pt idx="0">
                  <c:v>157</c:v>
                </c:pt>
                <c:pt idx="1">
                  <c:v>123</c:v>
                </c:pt>
                <c:pt idx="2">
                  <c:v>85</c:v>
                </c:pt>
                <c:pt idx="3">
                  <c:v>36</c:v>
                </c:pt>
                <c:pt idx="4">
                  <c:v>30</c:v>
                </c:pt>
                <c:pt idx="5">
                  <c:v>14</c:v>
                </c:pt>
                <c:pt idx="6">
                  <c:v>17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3072"/>
        <c:axId val="967716000"/>
      </c:barChart>
      <c:catAx>
        <c:axId val="9677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16000"/>
        <c:crosses val="autoZero"/>
        <c:auto val="1"/>
        <c:lblAlgn val="ctr"/>
        <c:lblOffset val="100"/>
        <c:noMultiLvlLbl val="0"/>
      </c:catAx>
      <c:valAx>
        <c:axId val="9677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400nM Analyte 1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89545056867892E-2"/>
                  <c:y val="1.3229804607757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Sheet1!$B$97:$B$108</c:f>
              <c:numCache>
                <c:formatCode>General</c:formatCode>
                <c:ptCount val="12"/>
                <c:pt idx="0">
                  <c:v>1.1299999999999999E-2</c:v>
                </c:pt>
                <c:pt idx="1">
                  <c:v>2.2599999999999999E-2</c:v>
                </c:pt>
                <c:pt idx="2">
                  <c:v>3.39E-2</c:v>
                </c:pt>
                <c:pt idx="3">
                  <c:v>4.5199999999999997E-2</c:v>
                </c:pt>
                <c:pt idx="4">
                  <c:v>5.6499999999999995E-2</c:v>
                </c:pt>
                <c:pt idx="5">
                  <c:v>6.7799999999999999E-2</c:v>
                </c:pt>
                <c:pt idx="6">
                  <c:v>7.909999999999999E-2</c:v>
                </c:pt>
                <c:pt idx="7">
                  <c:v>9.0399999999999994E-2</c:v>
                </c:pt>
                <c:pt idx="8">
                  <c:v>0.1017</c:v>
                </c:pt>
                <c:pt idx="9">
                  <c:v>0.11299999999999999</c:v>
                </c:pt>
                <c:pt idx="10">
                  <c:v>0.12429999999999999</c:v>
                </c:pt>
                <c:pt idx="11">
                  <c:v>0.1356</c:v>
                </c:pt>
              </c:numCache>
            </c:numRef>
          </c:xVal>
          <c:yVal>
            <c:numRef>
              <c:f>Sheet1!$D$97:$D$108</c:f>
              <c:numCache>
                <c:formatCode>General</c:formatCode>
                <c:ptCount val="12"/>
                <c:pt idx="0">
                  <c:v>5.0562458053483077</c:v>
                </c:pt>
                <c:pt idx="1">
                  <c:v>4.8121843553724171</c:v>
                </c:pt>
                <c:pt idx="2">
                  <c:v>4.4426512564903167</c:v>
                </c:pt>
                <c:pt idx="3">
                  <c:v>3.5835189384561099</c:v>
                </c:pt>
                <c:pt idx="4">
                  <c:v>3.4011973816621555</c:v>
                </c:pt>
                <c:pt idx="5">
                  <c:v>2.6390573296152584</c:v>
                </c:pt>
                <c:pt idx="6">
                  <c:v>2.8332133440562162</c:v>
                </c:pt>
                <c:pt idx="7">
                  <c:v>2.4849066497880004</c:v>
                </c:pt>
                <c:pt idx="8">
                  <c:v>1.6094379124341003</c:v>
                </c:pt>
                <c:pt idx="9">
                  <c:v>2.3025850929940459</c:v>
                </c:pt>
                <c:pt idx="10">
                  <c:v>1.3862943611198906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0896"/>
        <c:axId val="967721984"/>
      </c:scatterChart>
      <c:valAx>
        <c:axId val="9677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984"/>
        <c:crosses val="autoZero"/>
        <c:crossBetween val="midCat"/>
      </c:valAx>
      <c:valAx>
        <c:axId val="967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600nM Analyte 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Sheet1!$B$135:$B$154</c:f>
              <c:numCache>
                <c:formatCode>General</c:formatCode>
                <c:ptCount val="20"/>
                <c:pt idx="0">
                  <c:v>1.03E-2</c:v>
                </c:pt>
                <c:pt idx="1">
                  <c:v>2.06E-2</c:v>
                </c:pt>
                <c:pt idx="2">
                  <c:v>3.09E-2</c:v>
                </c:pt>
                <c:pt idx="3">
                  <c:v>4.1200000000000001E-2</c:v>
                </c:pt>
                <c:pt idx="4">
                  <c:v>5.1500000000000004E-2</c:v>
                </c:pt>
                <c:pt idx="5">
                  <c:v>6.1800000000000001E-2</c:v>
                </c:pt>
                <c:pt idx="6">
                  <c:v>7.2099999999999997E-2</c:v>
                </c:pt>
                <c:pt idx="7">
                  <c:v>8.2400000000000001E-2</c:v>
                </c:pt>
                <c:pt idx="8">
                  <c:v>9.2700000000000005E-2</c:v>
                </c:pt>
                <c:pt idx="9">
                  <c:v>0.10300000000000001</c:v>
                </c:pt>
                <c:pt idx="10">
                  <c:v>0.1133</c:v>
                </c:pt>
                <c:pt idx="11">
                  <c:v>0.1236</c:v>
                </c:pt>
                <c:pt idx="12">
                  <c:v>0.13389999999999999</c:v>
                </c:pt>
                <c:pt idx="13">
                  <c:v>0.14419999999999999</c:v>
                </c:pt>
                <c:pt idx="14">
                  <c:v>0.1545</c:v>
                </c:pt>
                <c:pt idx="15">
                  <c:v>0.1648</c:v>
                </c:pt>
                <c:pt idx="16">
                  <c:v>0.17510000000000001</c:v>
                </c:pt>
                <c:pt idx="17">
                  <c:v>0.18540000000000001</c:v>
                </c:pt>
                <c:pt idx="18">
                  <c:v>0.19570000000000001</c:v>
                </c:pt>
                <c:pt idx="19">
                  <c:v>0.20600000000000002</c:v>
                </c:pt>
              </c:numCache>
            </c:numRef>
          </c:cat>
          <c:val>
            <c:numRef>
              <c:f>Sheet1!$C$135:$C$154</c:f>
              <c:numCache>
                <c:formatCode>General</c:formatCode>
                <c:ptCount val="20"/>
                <c:pt idx="0">
                  <c:v>140</c:v>
                </c:pt>
                <c:pt idx="1">
                  <c:v>111</c:v>
                </c:pt>
                <c:pt idx="2">
                  <c:v>72</c:v>
                </c:pt>
                <c:pt idx="3">
                  <c:v>43</c:v>
                </c:pt>
                <c:pt idx="4">
                  <c:v>39</c:v>
                </c:pt>
                <c:pt idx="5">
                  <c:v>33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1440"/>
        <c:axId val="970967472"/>
      </c:barChart>
      <c:catAx>
        <c:axId val="9677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7472"/>
        <c:crosses val="autoZero"/>
        <c:auto val="1"/>
        <c:lblAlgn val="ctr"/>
        <c:lblOffset val="100"/>
        <c:noMultiLvlLbl val="0"/>
      </c:catAx>
      <c:valAx>
        <c:axId val="9709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600nM Analyte 1 Natural Log Trend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11701662292213"/>
                  <c:y val="-4.2357101195683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Sheet1!$B$135:$B$145</c:f>
              <c:numCache>
                <c:formatCode>General</c:formatCode>
                <c:ptCount val="11"/>
                <c:pt idx="0">
                  <c:v>1.03E-2</c:v>
                </c:pt>
                <c:pt idx="1">
                  <c:v>2.06E-2</c:v>
                </c:pt>
                <c:pt idx="2">
                  <c:v>3.09E-2</c:v>
                </c:pt>
                <c:pt idx="3">
                  <c:v>4.1200000000000001E-2</c:v>
                </c:pt>
                <c:pt idx="4">
                  <c:v>5.1500000000000004E-2</c:v>
                </c:pt>
                <c:pt idx="5">
                  <c:v>6.1800000000000001E-2</c:v>
                </c:pt>
                <c:pt idx="6">
                  <c:v>7.2099999999999997E-2</c:v>
                </c:pt>
                <c:pt idx="7">
                  <c:v>8.2400000000000001E-2</c:v>
                </c:pt>
                <c:pt idx="8">
                  <c:v>9.2700000000000005E-2</c:v>
                </c:pt>
                <c:pt idx="9">
                  <c:v>0.10300000000000001</c:v>
                </c:pt>
                <c:pt idx="10">
                  <c:v>0.1133</c:v>
                </c:pt>
              </c:numCache>
            </c:numRef>
          </c:xVal>
          <c:yVal>
            <c:numRef>
              <c:f>Sheet1!$D$135:$D$145</c:f>
              <c:numCache>
                <c:formatCode>General</c:formatCode>
                <c:ptCount val="11"/>
                <c:pt idx="0">
                  <c:v>4.9416424226093039</c:v>
                </c:pt>
                <c:pt idx="1">
                  <c:v>4.7095302013123339</c:v>
                </c:pt>
                <c:pt idx="2">
                  <c:v>4.2766661190160553</c:v>
                </c:pt>
                <c:pt idx="3">
                  <c:v>3.7612001156935624</c:v>
                </c:pt>
                <c:pt idx="4">
                  <c:v>3.6635616461296463</c:v>
                </c:pt>
                <c:pt idx="5">
                  <c:v>3.4965075614664802</c:v>
                </c:pt>
                <c:pt idx="6">
                  <c:v>2.6390573296152584</c:v>
                </c:pt>
                <c:pt idx="7">
                  <c:v>2.5649493574615367</c:v>
                </c:pt>
                <c:pt idx="8">
                  <c:v>2.4849066497880004</c:v>
                </c:pt>
                <c:pt idx="9">
                  <c:v>1.3862943611198906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73456"/>
        <c:axId val="970970192"/>
      </c:scatterChart>
      <c:valAx>
        <c:axId val="9709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0192"/>
        <c:crosses val="autoZero"/>
        <c:crossBetween val="midCat"/>
      </c:valAx>
      <c:valAx>
        <c:axId val="970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ln(Number of Binding Events)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of 300nM Analyte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Sheet1!$B$166:$B$185</c:f>
              <c:numCache>
                <c:formatCode>General</c:formatCode>
                <c:ptCount val="20"/>
                <c:pt idx="0">
                  <c:v>1.3974999950000001E-2</c:v>
                </c:pt>
                <c:pt idx="1">
                  <c:v>2.7949999900000001E-2</c:v>
                </c:pt>
                <c:pt idx="2">
                  <c:v>4.1924999850000005E-2</c:v>
                </c:pt>
                <c:pt idx="3">
                  <c:v>5.5899999800000003E-2</c:v>
                </c:pt>
                <c:pt idx="4">
                  <c:v>6.987499975E-2</c:v>
                </c:pt>
                <c:pt idx="5">
                  <c:v>8.3849999700000011E-2</c:v>
                </c:pt>
                <c:pt idx="6">
                  <c:v>9.7824999650000008E-2</c:v>
                </c:pt>
                <c:pt idx="7">
                  <c:v>0.11179999960000001</c:v>
                </c:pt>
                <c:pt idx="8">
                  <c:v>0.12577499955000002</c:v>
                </c:pt>
                <c:pt idx="9">
                  <c:v>0.1397499995</c:v>
                </c:pt>
                <c:pt idx="10">
                  <c:v>0.15372499945000001</c:v>
                </c:pt>
                <c:pt idx="11">
                  <c:v>0.16769999940000002</c:v>
                </c:pt>
                <c:pt idx="12">
                  <c:v>0.18167499935</c:v>
                </c:pt>
                <c:pt idx="13">
                  <c:v>0.19564999930000002</c:v>
                </c:pt>
                <c:pt idx="14">
                  <c:v>0.20962499925</c:v>
                </c:pt>
                <c:pt idx="15">
                  <c:v>0.22359999920000001</c:v>
                </c:pt>
                <c:pt idx="16">
                  <c:v>0.23757499915000002</c:v>
                </c:pt>
                <c:pt idx="17">
                  <c:v>0.25154999910000003</c:v>
                </c:pt>
                <c:pt idx="18">
                  <c:v>0.26552499904999999</c:v>
                </c:pt>
                <c:pt idx="19">
                  <c:v>0.279499999</c:v>
                </c:pt>
              </c:numCache>
            </c:numRef>
          </c:cat>
          <c:val>
            <c:numRef>
              <c:f>Sheet1!$C$166:$C$185</c:f>
              <c:numCache>
                <c:formatCode>General</c:formatCode>
                <c:ptCount val="20"/>
                <c:pt idx="0">
                  <c:v>163</c:v>
                </c:pt>
                <c:pt idx="1">
                  <c:v>111</c:v>
                </c:pt>
                <c:pt idx="2">
                  <c:v>80</c:v>
                </c:pt>
                <c:pt idx="3">
                  <c:v>56</c:v>
                </c:pt>
                <c:pt idx="4">
                  <c:v>30</c:v>
                </c:pt>
                <c:pt idx="5">
                  <c:v>18</c:v>
                </c:pt>
                <c:pt idx="6">
                  <c:v>17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977808"/>
        <c:axId val="970969648"/>
      </c:barChart>
      <c:catAx>
        <c:axId val="9709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Binding Event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9648"/>
        <c:crosses val="autoZero"/>
        <c:auto val="1"/>
        <c:lblAlgn val="ctr"/>
        <c:lblOffset val="100"/>
        <c:noMultiLvlLbl val="0"/>
      </c:catAx>
      <c:valAx>
        <c:axId val="9709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Binding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28575</xdr:rowOff>
    </xdr:from>
    <xdr:to>
      <xdr:col>5</xdr:col>
      <xdr:colOff>514350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25</xdr:row>
      <xdr:rowOff>95250</xdr:rowOff>
    </xdr:from>
    <xdr:to>
      <xdr:col>6</xdr:col>
      <xdr:colOff>4762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62</xdr:row>
      <xdr:rowOff>114300</xdr:rowOff>
    </xdr:from>
    <xdr:to>
      <xdr:col>5</xdr:col>
      <xdr:colOff>604837</xdr:colOff>
      <xdr:row>77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328612</xdr:colOff>
      <xdr:row>79</xdr:row>
      <xdr:rowOff>76200</xdr:rowOff>
    </xdr:from>
    <xdr:to>
      <xdr:col>6</xdr:col>
      <xdr:colOff>157162</xdr:colOff>
      <xdr:row>93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414337</xdr:colOff>
      <xdr:row>117</xdr:row>
      <xdr:rowOff>0</xdr:rowOff>
    </xdr:from>
    <xdr:to>
      <xdr:col>6</xdr:col>
      <xdr:colOff>242887</xdr:colOff>
      <xdr:row>131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557212</xdr:colOff>
      <xdr:row>117</xdr:row>
      <xdr:rowOff>28575</xdr:rowOff>
    </xdr:from>
    <xdr:to>
      <xdr:col>14</xdr:col>
      <xdr:colOff>252412</xdr:colOff>
      <xdr:row>131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</xdr:colOff>
      <xdr:row>132</xdr:row>
      <xdr:rowOff>123825</xdr:rowOff>
    </xdr:from>
    <xdr:to>
      <xdr:col>13</xdr:col>
      <xdr:colOff>338137</xdr:colOff>
      <xdr:row>147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538162</xdr:colOff>
      <xdr:row>148</xdr:row>
      <xdr:rowOff>104775</xdr:rowOff>
    </xdr:from>
    <xdr:to>
      <xdr:col>13</xdr:col>
      <xdr:colOff>233362</xdr:colOff>
      <xdr:row>162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164</xdr:row>
      <xdr:rowOff>180975</xdr:rowOff>
    </xdr:from>
    <xdr:to>
      <xdr:col>13</xdr:col>
      <xdr:colOff>19050</xdr:colOff>
      <xdr:row>179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547687</xdr:colOff>
      <xdr:row>180</xdr:row>
      <xdr:rowOff>161925</xdr:rowOff>
    </xdr:from>
    <xdr:to>
      <xdr:col>12</xdr:col>
      <xdr:colOff>242887</xdr:colOff>
      <xdr:row>195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195262</xdr:colOff>
      <xdr:row>197</xdr:row>
      <xdr:rowOff>142875</xdr:rowOff>
    </xdr:from>
    <xdr:to>
      <xdr:col>11</xdr:col>
      <xdr:colOff>500062</xdr:colOff>
      <xdr:row>212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242887</xdr:colOff>
      <xdr:row>212</xdr:row>
      <xdr:rowOff>161925</xdr:rowOff>
    </xdr:from>
    <xdr:to>
      <xdr:col>11</xdr:col>
      <xdr:colOff>547687</xdr:colOff>
      <xdr:row>227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23812</xdr:colOff>
      <xdr:row>230</xdr:row>
      <xdr:rowOff>61912</xdr:rowOff>
    </xdr:from>
    <xdr:to>
      <xdr:col>12</xdr:col>
      <xdr:colOff>328612</xdr:colOff>
      <xdr:row>244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14287</xdr:colOff>
      <xdr:row>245</xdr:row>
      <xdr:rowOff>61912</xdr:rowOff>
    </xdr:from>
    <xdr:to>
      <xdr:col>12</xdr:col>
      <xdr:colOff>319087</xdr:colOff>
      <xdr:row>259</xdr:row>
      <xdr:rowOff>138112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309562</xdr:colOff>
      <xdr:row>3</xdr:row>
      <xdr:rowOff>119062</xdr:rowOff>
    </xdr:from>
    <xdr:to>
      <xdr:col>14</xdr:col>
      <xdr:colOff>4762</xdr:colOff>
      <xdr:row>18</xdr:row>
      <xdr:rowOff>4762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280987</xdr:colOff>
      <xdr:row>18</xdr:row>
      <xdr:rowOff>138112</xdr:rowOff>
    </xdr:from>
    <xdr:to>
      <xdr:col>13</xdr:col>
      <xdr:colOff>585787</xdr:colOff>
      <xdr:row>33</xdr:row>
      <xdr:rowOff>23812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8</xdr:row>
      <xdr:rowOff>11430</xdr:rowOff>
    </xdr:from>
    <xdr:to>
      <xdr:col>7</xdr:col>
      <xdr:colOff>556260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1040130</xdr:colOff>
      <xdr:row>23</xdr:row>
      <xdr:rowOff>30480</xdr:rowOff>
    </xdr:from>
    <xdr:to>
      <xdr:col>7</xdr:col>
      <xdr:colOff>331470</xdr:colOff>
      <xdr:row>38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</xdr:colOff>
      <xdr:row>39</xdr:row>
      <xdr:rowOff>71120</xdr:rowOff>
    </xdr:from>
    <xdr:to>
      <xdr:col>11</xdr:col>
      <xdr:colOff>365760</xdr:colOff>
      <xdr:row>54</xdr:row>
      <xdr:rowOff>71120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</xdr:colOff>
      <xdr:row>55</xdr:row>
      <xdr:rowOff>10160</xdr:rowOff>
    </xdr:from>
    <xdr:to>
      <xdr:col>11</xdr:col>
      <xdr:colOff>386080</xdr:colOff>
      <xdr:row>70</xdr:row>
      <xdr:rowOff>10160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71120</xdr:colOff>
      <xdr:row>71</xdr:row>
      <xdr:rowOff>162560</xdr:rowOff>
    </xdr:from>
    <xdr:to>
      <xdr:col>11</xdr:col>
      <xdr:colOff>375920</xdr:colOff>
      <xdr:row>86</xdr:row>
      <xdr:rowOff>162560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91440</xdr:colOff>
      <xdr:row>87</xdr:row>
      <xdr:rowOff>142240</xdr:rowOff>
    </xdr:from>
    <xdr:to>
      <xdr:col>11</xdr:col>
      <xdr:colOff>396240</xdr:colOff>
      <xdr:row>102</xdr:row>
      <xdr:rowOff>142240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111760</xdr:colOff>
      <xdr:row>104</xdr:row>
      <xdr:rowOff>142240</xdr:rowOff>
    </xdr:from>
    <xdr:to>
      <xdr:col>11</xdr:col>
      <xdr:colOff>416560</xdr:colOff>
      <xdr:row>119</xdr:row>
      <xdr:rowOff>142240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91440</xdr:colOff>
      <xdr:row>120</xdr:row>
      <xdr:rowOff>60960</xdr:rowOff>
    </xdr:from>
    <xdr:to>
      <xdr:col>11</xdr:col>
      <xdr:colOff>396240</xdr:colOff>
      <xdr:row>135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40640</xdr:colOff>
      <xdr:row>137</xdr:row>
      <xdr:rowOff>50800</xdr:rowOff>
    </xdr:from>
    <xdr:to>
      <xdr:col>11</xdr:col>
      <xdr:colOff>345440</xdr:colOff>
      <xdr:row>152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20320</xdr:colOff>
      <xdr:row>152</xdr:row>
      <xdr:rowOff>152400</xdr:rowOff>
    </xdr:from>
    <xdr:to>
      <xdr:col>11</xdr:col>
      <xdr:colOff>325120</xdr:colOff>
      <xdr:row>167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50800</xdr:colOff>
      <xdr:row>170</xdr:row>
      <xdr:rowOff>50800</xdr:rowOff>
    </xdr:from>
    <xdr:to>
      <xdr:col>11</xdr:col>
      <xdr:colOff>355600</xdr:colOff>
      <xdr:row>185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30480</xdr:colOff>
      <xdr:row>185</xdr:row>
      <xdr:rowOff>172720</xdr:rowOff>
    </xdr:from>
    <xdr:to>
      <xdr:col>11</xdr:col>
      <xdr:colOff>335280</xdr:colOff>
      <xdr:row>200</xdr:row>
      <xdr:rowOff>172720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142240</xdr:colOff>
      <xdr:row>203</xdr:row>
      <xdr:rowOff>162560</xdr:rowOff>
    </xdr:from>
    <xdr:to>
      <xdr:col>11</xdr:col>
      <xdr:colOff>447040</xdr:colOff>
      <xdr:row>218</xdr:row>
      <xdr:rowOff>162560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132080</xdr:colOff>
      <xdr:row>219</xdr:row>
      <xdr:rowOff>142240</xdr:rowOff>
    </xdr:from>
    <xdr:to>
      <xdr:col>11</xdr:col>
      <xdr:colOff>436880</xdr:colOff>
      <xdr:row>234</xdr:row>
      <xdr:rowOff>142240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121920</xdr:colOff>
      <xdr:row>242</xdr:row>
      <xdr:rowOff>71120</xdr:rowOff>
    </xdr:from>
    <xdr:to>
      <xdr:col>6</xdr:col>
      <xdr:colOff>20320</xdr:colOff>
      <xdr:row>257</xdr:row>
      <xdr:rowOff>71120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265</xdr:row>
      <xdr:rowOff>91440</xdr:rowOff>
    </xdr:from>
    <xdr:to>
      <xdr:col>5</xdr:col>
      <xdr:colOff>508000</xdr:colOff>
      <xdr:row>280</xdr:row>
      <xdr:rowOff>91440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22</xdr:row>
      <xdr:rowOff>137160</xdr:rowOff>
    </xdr:from>
    <xdr:to>
      <xdr:col>7</xdr:col>
      <xdr:colOff>411480</xdr:colOff>
      <xdr:row>37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6</xdr:row>
      <xdr:rowOff>7620</xdr:rowOff>
    </xdr:from>
    <xdr:to>
      <xdr:col>9</xdr:col>
      <xdr:colOff>30480</xdr:colOff>
      <xdr:row>21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19</xdr:row>
      <xdr:rowOff>22860</xdr:rowOff>
    </xdr:from>
    <xdr:to>
      <xdr:col>9</xdr:col>
      <xdr:colOff>342900</xdr:colOff>
      <xdr:row>34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3</xdr:row>
      <xdr:rowOff>91440</xdr:rowOff>
    </xdr:from>
    <xdr:to>
      <xdr:col>8</xdr:col>
      <xdr:colOff>137160</xdr:colOff>
      <xdr:row>18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C229" zoomScale="75" zoomScaleNormal="75" workbookViewId="0">
      <selection activeCell="C1" sqref="C1"/>
    </sheetView>
  </sheetViews>
  <sheetFormatPr defaultRowHeight="14.4" x14ac:dyDescent="0.3"/>
  <cols>
    <col min="1" max="1" width="25.44140625" customWidth="1"/>
  </cols>
  <sheetData>
    <row r="1" spans="1:3" x14ac:dyDescent="0.3">
      <c r="A1" t="s">
        <v>0</v>
      </c>
      <c r="B1" t="s">
        <v>1</v>
      </c>
      <c r="C1" t="s">
        <v>16</v>
      </c>
    </row>
    <row r="2" spans="1:3" x14ac:dyDescent="0.3">
      <c r="A2">
        <v>200</v>
      </c>
      <c r="B2">
        <v>2.92E-2</v>
      </c>
      <c r="C2">
        <f>1/B2</f>
        <v>34.246575342465754</v>
      </c>
    </row>
    <row r="3" spans="1:3" x14ac:dyDescent="0.3">
      <c r="A3">
        <v>400</v>
      </c>
      <c r="B3">
        <v>2.8500000000000001E-2</v>
      </c>
      <c r="C3">
        <f t="shared" ref="C3:C4" si="0">1/B3</f>
        <v>35.087719298245609</v>
      </c>
    </row>
    <row r="4" spans="1:3" x14ac:dyDescent="0.3">
      <c r="A4">
        <v>600</v>
      </c>
      <c r="B4">
        <v>3.0099999999999998E-2</v>
      </c>
      <c r="C4">
        <f t="shared" si="0"/>
        <v>33.222591362126245</v>
      </c>
    </row>
    <row r="21" spans="1:3" x14ac:dyDescent="0.3">
      <c r="A21" t="s">
        <v>2</v>
      </c>
    </row>
    <row r="22" spans="1:3" x14ac:dyDescent="0.3">
      <c r="A22" t="s">
        <v>0</v>
      </c>
      <c r="B22" t="s">
        <v>1</v>
      </c>
      <c r="C22" t="s">
        <v>16</v>
      </c>
    </row>
    <row r="23" spans="1:3" x14ac:dyDescent="0.3">
      <c r="A23">
        <v>300</v>
      </c>
      <c r="B23">
        <v>3.3599999999999998E-2</v>
      </c>
      <c r="C23">
        <f>1/B23</f>
        <v>29.761904761904763</v>
      </c>
    </row>
    <row r="24" spans="1:3" x14ac:dyDescent="0.3">
      <c r="A24">
        <v>600</v>
      </c>
      <c r="B24">
        <v>3.61E-2</v>
      </c>
      <c r="C24">
        <f t="shared" ref="C24:C25" si="1">1/B24</f>
        <v>27.700831024930746</v>
      </c>
    </row>
    <row r="25" spans="1:3" x14ac:dyDescent="0.3">
      <c r="A25">
        <v>900</v>
      </c>
      <c r="B25">
        <v>3.3500000000000002E-2</v>
      </c>
      <c r="C25">
        <f t="shared" si="1"/>
        <v>29.850746268656714</v>
      </c>
    </row>
    <row r="42" spans="1:6" x14ac:dyDescent="0.3">
      <c r="A42" t="s">
        <v>5</v>
      </c>
      <c r="B42" t="s">
        <v>6</v>
      </c>
      <c r="D42" t="s">
        <v>3</v>
      </c>
      <c r="F42" t="s">
        <v>4</v>
      </c>
    </row>
    <row r="43" spans="1:6" x14ac:dyDescent="0.3">
      <c r="A43">
        <v>1</v>
      </c>
      <c r="B43">
        <f>A43*0.0123</f>
        <v>1.23E-2</v>
      </c>
      <c r="D43">
        <v>172</v>
      </c>
      <c r="F43">
        <f>LN(D43)</f>
        <v>5.1474944768134527</v>
      </c>
    </row>
    <row r="44" spans="1:6" x14ac:dyDescent="0.3">
      <c r="A44">
        <v>2</v>
      </c>
      <c r="B44">
        <f t="shared" ref="B44:B62" si="2">A44*0.0123</f>
        <v>2.46E-2</v>
      </c>
      <c r="D44">
        <v>114</v>
      </c>
      <c r="F44">
        <f t="shared" ref="F44:F62" si="3">LN(D44)</f>
        <v>4.7361984483944957</v>
      </c>
    </row>
    <row r="45" spans="1:6" x14ac:dyDescent="0.3">
      <c r="A45">
        <v>3</v>
      </c>
      <c r="B45">
        <f t="shared" si="2"/>
        <v>3.6900000000000002E-2</v>
      </c>
      <c r="D45">
        <v>80</v>
      </c>
      <c r="F45">
        <f t="shared" si="3"/>
        <v>4.3820266346738812</v>
      </c>
    </row>
    <row r="46" spans="1:6" x14ac:dyDescent="0.3">
      <c r="A46">
        <v>4</v>
      </c>
      <c r="B46">
        <f t="shared" si="2"/>
        <v>4.9200000000000001E-2</v>
      </c>
      <c r="D46">
        <v>51</v>
      </c>
      <c r="F46">
        <f t="shared" si="3"/>
        <v>3.9318256327243257</v>
      </c>
    </row>
    <row r="47" spans="1:6" x14ac:dyDescent="0.3">
      <c r="A47">
        <v>5</v>
      </c>
      <c r="B47">
        <f t="shared" si="2"/>
        <v>6.1499999999999999E-2</v>
      </c>
      <c r="D47">
        <v>26</v>
      </c>
      <c r="F47">
        <f t="shared" si="3"/>
        <v>3.2580965380214821</v>
      </c>
    </row>
    <row r="48" spans="1:6" x14ac:dyDescent="0.3">
      <c r="A48">
        <v>6</v>
      </c>
      <c r="B48">
        <f t="shared" si="2"/>
        <v>7.3800000000000004E-2</v>
      </c>
      <c r="D48">
        <v>19</v>
      </c>
      <c r="F48">
        <f t="shared" si="3"/>
        <v>2.9444389791664403</v>
      </c>
    </row>
    <row r="49" spans="1:6" x14ac:dyDescent="0.3">
      <c r="A49">
        <v>7</v>
      </c>
      <c r="B49">
        <f t="shared" si="2"/>
        <v>8.6099999999999996E-2</v>
      </c>
      <c r="D49">
        <v>9</v>
      </c>
      <c r="F49">
        <f t="shared" si="3"/>
        <v>2.1972245773362196</v>
      </c>
    </row>
    <row r="50" spans="1:6" x14ac:dyDescent="0.3">
      <c r="A50">
        <v>8</v>
      </c>
      <c r="B50">
        <f t="shared" si="2"/>
        <v>9.8400000000000001E-2</v>
      </c>
      <c r="D50">
        <v>9</v>
      </c>
      <c r="F50">
        <f t="shared" si="3"/>
        <v>2.1972245773362196</v>
      </c>
    </row>
    <row r="51" spans="1:6" x14ac:dyDescent="0.3">
      <c r="A51">
        <v>9</v>
      </c>
      <c r="B51">
        <f t="shared" si="2"/>
        <v>0.11070000000000001</v>
      </c>
      <c r="D51">
        <v>4</v>
      </c>
      <c r="F51">
        <f t="shared" si="3"/>
        <v>1.3862943611198906</v>
      </c>
    </row>
    <row r="52" spans="1:6" x14ac:dyDescent="0.3">
      <c r="A52">
        <v>10</v>
      </c>
      <c r="B52">
        <f t="shared" si="2"/>
        <v>0.123</v>
      </c>
      <c r="D52">
        <v>4</v>
      </c>
      <c r="F52">
        <f t="shared" si="3"/>
        <v>1.3862943611198906</v>
      </c>
    </row>
    <row r="53" spans="1:6" x14ac:dyDescent="0.3">
      <c r="A53">
        <v>11</v>
      </c>
      <c r="B53">
        <f t="shared" si="2"/>
        <v>0.1353</v>
      </c>
      <c r="D53">
        <v>2</v>
      </c>
      <c r="F53">
        <f t="shared" si="3"/>
        <v>0.69314718055994529</v>
      </c>
    </row>
    <row r="54" spans="1:6" x14ac:dyDescent="0.3">
      <c r="A54">
        <v>12</v>
      </c>
      <c r="B54">
        <f t="shared" si="2"/>
        <v>0.14760000000000001</v>
      </c>
      <c r="D54">
        <v>3</v>
      </c>
      <c r="F54">
        <f t="shared" si="3"/>
        <v>1.0986122886681098</v>
      </c>
    </row>
    <row r="55" spans="1:6" x14ac:dyDescent="0.3">
      <c r="A55">
        <v>13</v>
      </c>
      <c r="B55">
        <f t="shared" si="2"/>
        <v>0.15990000000000001</v>
      </c>
      <c r="D55">
        <v>1</v>
      </c>
      <c r="F55">
        <f t="shared" si="3"/>
        <v>0</v>
      </c>
    </row>
    <row r="56" spans="1:6" x14ac:dyDescent="0.3">
      <c r="A56">
        <v>14</v>
      </c>
      <c r="B56">
        <f t="shared" si="2"/>
        <v>0.17219999999999999</v>
      </c>
      <c r="D56">
        <v>1</v>
      </c>
      <c r="F56">
        <f t="shared" si="3"/>
        <v>0</v>
      </c>
    </row>
    <row r="57" spans="1:6" x14ac:dyDescent="0.3">
      <c r="A57">
        <v>15</v>
      </c>
      <c r="B57">
        <f t="shared" si="2"/>
        <v>0.1845</v>
      </c>
      <c r="D57">
        <v>2</v>
      </c>
      <c r="F57">
        <f t="shared" si="3"/>
        <v>0.69314718055994529</v>
      </c>
    </row>
    <row r="58" spans="1:6" x14ac:dyDescent="0.3">
      <c r="A58">
        <v>16</v>
      </c>
      <c r="B58">
        <f t="shared" si="2"/>
        <v>0.1968</v>
      </c>
      <c r="D58">
        <v>0</v>
      </c>
      <c r="F58" t="e">
        <f t="shared" si="3"/>
        <v>#NUM!</v>
      </c>
    </row>
    <row r="59" spans="1:6" x14ac:dyDescent="0.3">
      <c r="A59">
        <v>17</v>
      </c>
      <c r="B59">
        <f t="shared" si="2"/>
        <v>0.20910000000000001</v>
      </c>
      <c r="D59">
        <v>0</v>
      </c>
      <c r="F59" t="e">
        <f t="shared" si="3"/>
        <v>#NUM!</v>
      </c>
    </row>
    <row r="60" spans="1:6" x14ac:dyDescent="0.3">
      <c r="A60">
        <v>18</v>
      </c>
      <c r="B60">
        <f t="shared" si="2"/>
        <v>0.22140000000000001</v>
      </c>
      <c r="D60">
        <v>0</v>
      </c>
      <c r="F60" t="e">
        <f t="shared" si="3"/>
        <v>#NUM!</v>
      </c>
    </row>
    <row r="61" spans="1:6" x14ac:dyDescent="0.3">
      <c r="A61">
        <v>19</v>
      </c>
      <c r="B61">
        <f t="shared" si="2"/>
        <v>0.23369999999999999</v>
      </c>
      <c r="D61">
        <v>1</v>
      </c>
      <c r="F61">
        <f t="shared" si="3"/>
        <v>0</v>
      </c>
    </row>
    <row r="62" spans="1:6" x14ac:dyDescent="0.3">
      <c r="A62">
        <v>20</v>
      </c>
      <c r="B62">
        <f t="shared" si="2"/>
        <v>0.246</v>
      </c>
      <c r="D62">
        <v>1</v>
      </c>
      <c r="F62">
        <f t="shared" si="3"/>
        <v>0</v>
      </c>
    </row>
    <row r="95" spans="1:4" x14ac:dyDescent="0.3">
      <c r="A95" t="s">
        <v>8</v>
      </c>
    </row>
    <row r="96" spans="1:4" x14ac:dyDescent="0.3">
      <c r="A96" t="s">
        <v>5</v>
      </c>
      <c r="B96" t="s">
        <v>9</v>
      </c>
      <c r="C96" t="s">
        <v>7</v>
      </c>
      <c r="D96" t="s">
        <v>4</v>
      </c>
    </row>
    <row r="97" spans="1:4" x14ac:dyDescent="0.3">
      <c r="A97">
        <v>1</v>
      </c>
      <c r="B97">
        <f>A97*0.0113</f>
        <v>1.1299999999999999E-2</v>
      </c>
      <c r="C97">
        <v>157</v>
      </c>
      <c r="D97">
        <f>LN(C97)</f>
        <v>5.0562458053483077</v>
      </c>
    </row>
    <row r="98" spans="1:4" x14ac:dyDescent="0.3">
      <c r="A98">
        <v>2</v>
      </c>
      <c r="B98">
        <f t="shared" ref="B98:B116" si="4">A98*0.0113</f>
        <v>2.2599999999999999E-2</v>
      </c>
      <c r="C98">
        <v>123</v>
      </c>
      <c r="D98">
        <f t="shared" ref="D98:D116" si="5">LN(C98)</f>
        <v>4.8121843553724171</v>
      </c>
    </row>
    <row r="99" spans="1:4" x14ac:dyDescent="0.3">
      <c r="A99">
        <v>3</v>
      </c>
      <c r="B99">
        <f t="shared" si="4"/>
        <v>3.39E-2</v>
      </c>
      <c r="C99">
        <v>85</v>
      </c>
      <c r="D99">
        <f t="shared" si="5"/>
        <v>4.4426512564903167</v>
      </c>
    </row>
    <row r="100" spans="1:4" x14ac:dyDescent="0.3">
      <c r="A100">
        <v>4</v>
      </c>
      <c r="B100">
        <f t="shared" si="4"/>
        <v>4.5199999999999997E-2</v>
      </c>
      <c r="C100">
        <v>36</v>
      </c>
      <c r="D100">
        <f t="shared" si="5"/>
        <v>3.5835189384561099</v>
      </c>
    </row>
    <row r="101" spans="1:4" x14ac:dyDescent="0.3">
      <c r="A101">
        <v>5</v>
      </c>
      <c r="B101">
        <f t="shared" si="4"/>
        <v>5.6499999999999995E-2</v>
      </c>
      <c r="C101">
        <v>30</v>
      </c>
      <c r="D101">
        <f t="shared" si="5"/>
        <v>3.4011973816621555</v>
      </c>
    </row>
    <row r="102" spans="1:4" x14ac:dyDescent="0.3">
      <c r="A102">
        <v>6</v>
      </c>
      <c r="B102">
        <f t="shared" si="4"/>
        <v>6.7799999999999999E-2</v>
      </c>
      <c r="C102">
        <v>14</v>
      </c>
      <c r="D102">
        <f t="shared" si="5"/>
        <v>2.6390573296152584</v>
      </c>
    </row>
    <row r="103" spans="1:4" x14ac:dyDescent="0.3">
      <c r="A103">
        <v>7</v>
      </c>
      <c r="B103">
        <f t="shared" si="4"/>
        <v>7.909999999999999E-2</v>
      </c>
      <c r="C103">
        <v>17</v>
      </c>
      <c r="D103">
        <f t="shared" si="5"/>
        <v>2.8332133440562162</v>
      </c>
    </row>
    <row r="104" spans="1:4" x14ac:dyDescent="0.3">
      <c r="A104">
        <v>8</v>
      </c>
      <c r="B104">
        <f t="shared" si="4"/>
        <v>9.0399999999999994E-2</v>
      </c>
      <c r="C104">
        <v>12</v>
      </c>
      <c r="D104">
        <f t="shared" si="5"/>
        <v>2.4849066497880004</v>
      </c>
    </row>
    <row r="105" spans="1:4" x14ac:dyDescent="0.3">
      <c r="A105">
        <v>9</v>
      </c>
      <c r="B105">
        <f t="shared" si="4"/>
        <v>0.1017</v>
      </c>
      <c r="C105">
        <v>5</v>
      </c>
      <c r="D105">
        <f t="shared" si="5"/>
        <v>1.6094379124341003</v>
      </c>
    </row>
    <row r="106" spans="1:4" x14ac:dyDescent="0.3">
      <c r="A106">
        <v>10</v>
      </c>
      <c r="B106">
        <f t="shared" si="4"/>
        <v>0.11299999999999999</v>
      </c>
      <c r="C106">
        <v>10</v>
      </c>
      <c r="D106">
        <f t="shared" si="5"/>
        <v>2.3025850929940459</v>
      </c>
    </row>
    <row r="107" spans="1:4" x14ac:dyDescent="0.3">
      <c r="A107">
        <v>11</v>
      </c>
      <c r="B107">
        <f t="shared" si="4"/>
        <v>0.12429999999999999</v>
      </c>
      <c r="C107">
        <v>4</v>
      </c>
      <c r="D107">
        <f t="shared" si="5"/>
        <v>1.3862943611198906</v>
      </c>
    </row>
    <row r="108" spans="1:4" x14ac:dyDescent="0.3">
      <c r="A108">
        <v>12</v>
      </c>
      <c r="B108">
        <f t="shared" si="4"/>
        <v>0.1356</v>
      </c>
      <c r="C108">
        <v>1</v>
      </c>
      <c r="D108">
        <f t="shared" si="5"/>
        <v>0</v>
      </c>
    </row>
    <row r="109" spans="1:4" x14ac:dyDescent="0.3">
      <c r="A109">
        <v>13</v>
      </c>
      <c r="B109">
        <f t="shared" si="4"/>
        <v>0.1469</v>
      </c>
      <c r="C109">
        <v>1</v>
      </c>
      <c r="D109">
        <f t="shared" si="5"/>
        <v>0</v>
      </c>
    </row>
    <row r="110" spans="1:4" x14ac:dyDescent="0.3">
      <c r="A110">
        <v>14</v>
      </c>
      <c r="B110">
        <f t="shared" si="4"/>
        <v>0.15819999999999998</v>
      </c>
      <c r="C110">
        <v>1</v>
      </c>
      <c r="D110">
        <f t="shared" si="5"/>
        <v>0</v>
      </c>
    </row>
    <row r="111" spans="1:4" x14ac:dyDescent="0.3">
      <c r="A111">
        <v>15</v>
      </c>
      <c r="B111">
        <f t="shared" si="4"/>
        <v>0.16949999999999998</v>
      </c>
      <c r="C111">
        <v>1</v>
      </c>
      <c r="D111">
        <f t="shared" si="5"/>
        <v>0</v>
      </c>
    </row>
    <row r="112" spans="1:4" x14ac:dyDescent="0.3">
      <c r="A112">
        <v>16</v>
      </c>
      <c r="B112">
        <f t="shared" si="4"/>
        <v>0.18079999999999999</v>
      </c>
      <c r="C112">
        <v>1</v>
      </c>
      <c r="D112">
        <f t="shared" si="5"/>
        <v>0</v>
      </c>
    </row>
    <row r="113" spans="1:4" x14ac:dyDescent="0.3">
      <c r="A113">
        <v>17</v>
      </c>
      <c r="B113">
        <f t="shared" si="4"/>
        <v>0.19209999999999999</v>
      </c>
      <c r="C113">
        <v>0</v>
      </c>
      <c r="D113" t="e">
        <f t="shared" si="5"/>
        <v>#NUM!</v>
      </c>
    </row>
    <row r="114" spans="1:4" x14ac:dyDescent="0.3">
      <c r="A114">
        <v>18</v>
      </c>
      <c r="B114">
        <f t="shared" si="4"/>
        <v>0.2034</v>
      </c>
      <c r="C114">
        <v>0</v>
      </c>
      <c r="D114" t="e">
        <f t="shared" si="5"/>
        <v>#NUM!</v>
      </c>
    </row>
    <row r="115" spans="1:4" x14ac:dyDescent="0.3">
      <c r="A115">
        <v>19</v>
      </c>
      <c r="B115">
        <f t="shared" si="4"/>
        <v>0.21469999999999997</v>
      </c>
      <c r="C115">
        <v>0</v>
      </c>
      <c r="D115" t="e">
        <f t="shared" si="5"/>
        <v>#NUM!</v>
      </c>
    </row>
    <row r="116" spans="1:4" x14ac:dyDescent="0.3">
      <c r="A116">
        <v>20</v>
      </c>
      <c r="B116">
        <f t="shared" si="4"/>
        <v>0.22599999999999998</v>
      </c>
      <c r="C116">
        <v>1</v>
      </c>
      <c r="D116">
        <f t="shared" si="5"/>
        <v>0</v>
      </c>
    </row>
    <row r="133" spans="1:4" x14ac:dyDescent="0.3">
      <c r="A133" t="s">
        <v>10</v>
      </c>
    </row>
    <row r="134" spans="1:4" x14ac:dyDescent="0.3">
      <c r="A134" t="s">
        <v>5</v>
      </c>
      <c r="B134" t="s">
        <v>9</v>
      </c>
      <c r="C134" t="s">
        <v>7</v>
      </c>
      <c r="D134" t="s">
        <v>4</v>
      </c>
    </row>
    <row r="135" spans="1:4" x14ac:dyDescent="0.3">
      <c r="A135">
        <v>1</v>
      </c>
      <c r="B135">
        <f>0.0103*A135</f>
        <v>1.03E-2</v>
      </c>
      <c r="C135">
        <v>140</v>
      </c>
      <c r="D135">
        <f>LN(C135)</f>
        <v>4.9416424226093039</v>
      </c>
    </row>
    <row r="136" spans="1:4" x14ac:dyDescent="0.3">
      <c r="A136">
        <v>2</v>
      </c>
      <c r="B136">
        <f t="shared" ref="B136:B154" si="6">0.0103*A136</f>
        <v>2.06E-2</v>
      </c>
      <c r="C136">
        <v>111</v>
      </c>
      <c r="D136">
        <f t="shared" ref="D136:D154" si="7">LN(C136)</f>
        <v>4.7095302013123339</v>
      </c>
    </row>
    <row r="137" spans="1:4" x14ac:dyDescent="0.3">
      <c r="A137">
        <v>3</v>
      </c>
      <c r="B137">
        <f t="shared" si="6"/>
        <v>3.09E-2</v>
      </c>
      <c r="C137">
        <v>72</v>
      </c>
      <c r="D137">
        <f t="shared" si="7"/>
        <v>4.2766661190160553</v>
      </c>
    </row>
    <row r="138" spans="1:4" x14ac:dyDescent="0.3">
      <c r="A138">
        <v>4</v>
      </c>
      <c r="B138">
        <f t="shared" si="6"/>
        <v>4.1200000000000001E-2</v>
      </c>
      <c r="C138">
        <v>43</v>
      </c>
      <c r="D138">
        <f t="shared" si="7"/>
        <v>3.7612001156935624</v>
      </c>
    </row>
    <row r="139" spans="1:4" x14ac:dyDescent="0.3">
      <c r="A139">
        <v>5</v>
      </c>
      <c r="B139">
        <f t="shared" si="6"/>
        <v>5.1500000000000004E-2</v>
      </c>
      <c r="C139">
        <v>39</v>
      </c>
      <c r="D139">
        <f t="shared" si="7"/>
        <v>3.6635616461296463</v>
      </c>
    </row>
    <row r="140" spans="1:4" x14ac:dyDescent="0.3">
      <c r="A140">
        <v>6</v>
      </c>
      <c r="B140">
        <f t="shared" si="6"/>
        <v>6.1800000000000001E-2</v>
      </c>
      <c r="C140">
        <v>33</v>
      </c>
      <c r="D140">
        <f t="shared" si="7"/>
        <v>3.4965075614664802</v>
      </c>
    </row>
    <row r="141" spans="1:4" x14ac:dyDescent="0.3">
      <c r="A141">
        <v>7</v>
      </c>
      <c r="B141">
        <f t="shared" si="6"/>
        <v>7.2099999999999997E-2</v>
      </c>
      <c r="C141">
        <v>14</v>
      </c>
      <c r="D141">
        <f t="shared" si="7"/>
        <v>2.6390573296152584</v>
      </c>
    </row>
    <row r="142" spans="1:4" x14ac:dyDescent="0.3">
      <c r="A142">
        <v>8</v>
      </c>
      <c r="B142">
        <f t="shared" si="6"/>
        <v>8.2400000000000001E-2</v>
      </c>
      <c r="C142">
        <v>13</v>
      </c>
      <c r="D142">
        <f t="shared" si="7"/>
        <v>2.5649493574615367</v>
      </c>
    </row>
    <row r="143" spans="1:4" x14ac:dyDescent="0.3">
      <c r="A143">
        <v>9</v>
      </c>
      <c r="B143">
        <f t="shared" si="6"/>
        <v>9.2700000000000005E-2</v>
      </c>
      <c r="C143">
        <v>12</v>
      </c>
      <c r="D143">
        <f t="shared" si="7"/>
        <v>2.4849066497880004</v>
      </c>
    </row>
    <row r="144" spans="1:4" x14ac:dyDescent="0.3">
      <c r="A144">
        <v>10</v>
      </c>
      <c r="B144">
        <f t="shared" si="6"/>
        <v>0.10300000000000001</v>
      </c>
      <c r="C144">
        <v>4</v>
      </c>
      <c r="D144">
        <f t="shared" si="7"/>
        <v>1.3862943611198906</v>
      </c>
    </row>
    <row r="145" spans="1:4" x14ac:dyDescent="0.3">
      <c r="A145">
        <v>11</v>
      </c>
      <c r="B145">
        <f t="shared" si="6"/>
        <v>0.1133</v>
      </c>
      <c r="C145">
        <v>1</v>
      </c>
      <c r="D145">
        <f t="shared" si="7"/>
        <v>0</v>
      </c>
    </row>
    <row r="146" spans="1:4" x14ac:dyDescent="0.3">
      <c r="A146">
        <v>12</v>
      </c>
      <c r="B146">
        <f t="shared" si="6"/>
        <v>0.1236</v>
      </c>
      <c r="C146">
        <v>8</v>
      </c>
      <c r="D146">
        <f t="shared" si="7"/>
        <v>2.0794415416798357</v>
      </c>
    </row>
    <row r="147" spans="1:4" x14ac:dyDescent="0.3">
      <c r="A147">
        <v>13</v>
      </c>
      <c r="B147">
        <f t="shared" si="6"/>
        <v>0.13389999999999999</v>
      </c>
      <c r="C147">
        <v>2</v>
      </c>
      <c r="D147">
        <f t="shared" si="7"/>
        <v>0.69314718055994529</v>
      </c>
    </row>
    <row r="148" spans="1:4" x14ac:dyDescent="0.3">
      <c r="A148">
        <v>14</v>
      </c>
      <c r="B148">
        <f t="shared" si="6"/>
        <v>0.14419999999999999</v>
      </c>
      <c r="C148">
        <v>1</v>
      </c>
      <c r="D148">
        <f t="shared" si="7"/>
        <v>0</v>
      </c>
    </row>
    <row r="149" spans="1:4" x14ac:dyDescent="0.3">
      <c r="A149">
        <v>15</v>
      </c>
      <c r="B149">
        <f t="shared" si="6"/>
        <v>0.1545</v>
      </c>
      <c r="C149">
        <v>0</v>
      </c>
      <c r="D149" t="e">
        <f t="shared" si="7"/>
        <v>#NUM!</v>
      </c>
    </row>
    <row r="150" spans="1:4" x14ac:dyDescent="0.3">
      <c r="A150">
        <v>16</v>
      </c>
      <c r="B150">
        <f t="shared" si="6"/>
        <v>0.1648</v>
      </c>
      <c r="C150">
        <v>2</v>
      </c>
      <c r="D150">
        <f t="shared" si="7"/>
        <v>0.69314718055994529</v>
      </c>
    </row>
    <row r="151" spans="1:4" x14ac:dyDescent="0.3">
      <c r="A151">
        <v>17</v>
      </c>
      <c r="B151">
        <f t="shared" si="6"/>
        <v>0.17510000000000001</v>
      </c>
      <c r="C151">
        <v>2</v>
      </c>
      <c r="D151">
        <f t="shared" si="7"/>
        <v>0.69314718055994529</v>
      </c>
    </row>
    <row r="152" spans="1:4" x14ac:dyDescent="0.3">
      <c r="A152">
        <v>18</v>
      </c>
      <c r="B152">
        <f t="shared" si="6"/>
        <v>0.18540000000000001</v>
      </c>
      <c r="C152">
        <v>0</v>
      </c>
      <c r="D152" t="e">
        <f t="shared" si="7"/>
        <v>#NUM!</v>
      </c>
    </row>
    <row r="153" spans="1:4" x14ac:dyDescent="0.3">
      <c r="A153">
        <v>19</v>
      </c>
      <c r="B153">
        <f t="shared" si="6"/>
        <v>0.19570000000000001</v>
      </c>
      <c r="C153">
        <v>0</v>
      </c>
      <c r="D153" t="e">
        <f t="shared" si="7"/>
        <v>#NUM!</v>
      </c>
    </row>
    <row r="154" spans="1:4" x14ac:dyDescent="0.3">
      <c r="A154">
        <v>20</v>
      </c>
      <c r="B154">
        <f t="shared" si="6"/>
        <v>0.20600000000000002</v>
      </c>
      <c r="C154">
        <v>1</v>
      </c>
      <c r="D154">
        <f t="shared" si="7"/>
        <v>0</v>
      </c>
    </row>
    <row r="164" spans="1:4" x14ac:dyDescent="0.3">
      <c r="A164" t="s">
        <v>11</v>
      </c>
    </row>
    <row r="165" spans="1:4" x14ac:dyDescent="0.3">
      <c r="A165" t="s">
        <v>5</v>
      </c>
      <c r="B165" t="s">
        <v>9</v>
      </c>
      <c r="C165" t="s">
        <v>7</v>
      </c>
      <c r="D165" t="s">
        <v>4</v>
      </c>
    </row>
    <row r="166" spans="1:4" x14ac:dyDescent="0.3">
      <c r="A166">
        <v>1</v>
      </c>
      <c r="B166">
        <f>0.01397499995*A166</f>
        <v>1.3974999950000001E-2</v>
      </c>
      <c r="C166">
        <v>163</v>
      </c>
      <c r="D166">
        <f>LN(C166)</f>
        <v>5.0937502008067623</v>
      </c>
    </row>
    <row r="167" spans="1:4" x14ac:dyDescent="0.3">
      <c r="A167">
        <v>2</v>
      </c>
      <c r="B167">
        <f t="shared" ref="B167:B185" si="8">0.01397499995*A167</f>
        <v>2.7949999900000001E-2</v>
      </c>
      <c r="C167">
        <v>111</v>
      </c>
      <c r="D167">
        <f t="shared" ref="D167:D185" si="9">LN(C167)</f>
        <v>4.7095302013123339</v>
      </c>
    </row>
    <row r="168" spans="1:4" x14ac:dyDescent="0.3">
      <c r="A168">
        <v>3</v>
      </c>
      <c r="B168">
        <f t="shared" si="8"/>
        <v>4.1924999850000005E-2</v>
      </c>
      <c r="C168">
        <v>80</v>
      </c>
      <c r="D168">
        <f t="shared" si="9"/>
        <v>4.3820266346738812</v>
      </c>
    </row>
    <row r="169" spans="1:4" x14ac:dyDescent="0.3">
      <c r="A169">
        <v>4</v>
      </c>
      <c r="B169">
        <f t="shared" si="8"/>
        <v>5.5899999800000003E-2</v>
      </c>
      <c r="C169">
        <v>56</v>
      </c>
      <c r="D169">
        <f t="shared" si="9"/>
        <v>4.0253516907351496</v>
      </c>
    </row>
    <row r="170" spans="1:4" x14ac:dyDescent="0.3">
      <c r="A170">
        <v>5</v>
      </c>
      <c r="B170">
        <f t="shared" si="8"/>
        <v>6.987499975E-2</v>
      </c>
      <c r="C170">
        <v>30</v>
      </c>
      <c r="D170">
        <f t="shared" si="9"/>
        <v>3.4011973816621555</v>
      </c>
    </row>
    <row r="171" spans="1:4" x14ac:dyDescent="0.3">
      <c r="A171">
        <v>6</v>
      </c>
      <c r="B171">
        <f t="shared" si="8"/>
        <v>8.3849999700000011E-2</v>
      </c>
      <c r="C171">
        <v>18</v>
      </c>
      <c r="D171">
        <f t="shared" si="9"/>
        <v>2.8903717578961645</v>
      </c>
    </row>
    <row r="172" spans="1:4" x14ac:dyDescent="0.3">
      <c r="A172">
        <v>7</v>
      </c>
      <c r="B172">
        <f t="shared" si="8"/>
        <v>9.7824999650000008E-2</v>
      </c>
      <c r="C172">
        <v>17</v>
      </c>
      <c r="D172">
        <f t="shared" si="9"/>
        <v>2.8332133440562162</v>
      </c>
    </row>
    <row r="173" spans="1:4" x14ac:dyDescent="0.3">
      <c r="A173">
        <v>8</v>
      </c>
      <c r="B173">
        <f t="shared" si="8"/>
        <v>0.11179999960000001</v>
      </c>
      <c r="C173">
        <v>8</v>
      </c>
      <c r="D173">
        <f t="shared" si="9"/>
        <v>2.0794415416798357</v>
      </c>
    </row>
    <row r="174" spans="1:4" x14ac:dyDescent="0.3">
      <c r="A174">
        <v>9</v>
      </c>
      <c r="B174">
        <f t="shared" si="8"/>
        <v>0.12577499955000002</v>
      </c>
      <c r="C174">
        <v>6</v>
      </c>
      <c r="D174">
        <f t="shared" si="9"/>
        <v>1.791759469228055</v>
      </c>
    </row>
    <row r="175" spans="1:4" x14ac:dyDescent="0.3">
      <c r="A175">
        <v>10</v>
      </c>
      <c r="B175">
        <f t="shared" si="8"/>
        <v>0.1397499995</v>
      </c>
      <c r="C175">
        <v>5</v>
      </c>
      <c r="D175">
        <f t="shared" si="9"/>
        <v>1.6094379124341003</v>
      </c>
    </row>
    <row r="176" spans="1:4" x14ac:dyDescent="0.3">
      <c r="A176">
        <v>11</v>
      </c>
      <c r="B176">
        <f t="shared" si="8"/>
        <v>0.15372499945000001</v>
      </c>
      <c r="C176">
        <v>0</v>
      </c>
      <c r="D176" t="e">
        <f t="shared" si="9"/>
        <v>#NUM!</v>
      </c>
    </row>
    <row r="177" spans="1:4" x14ac:dyDescent="0.3">
      <c r="A177">
        <v>12</v>
      </c>
      <c r="B177">
        <f t="shared" si="8"/>
        <v>0.16769999940000002</v>
      </c>
      <c r="C177">
        <v>0</v>
      </c>
      <c r="D177" t="e">
        <f t="shared" si="9"/>
        <v>#NUM!</v>
      </c>
    </row>
    <row r="178" spans="1:4" x14ac:dyDescent="0.3">
      <c r="A178">
        <v>13</v>
      </c>
      <c r="B178">
        <f t="shared" si="8"/>
        <v>0.18167499935</v>
      </c>
      <c r="C178">
        <v>2</v>
      </c>
      <c r="D178">
        <f t="shared" si="9"/>
        <v>0.69314718055994529</v>
      </c>
    </row>
    <row r="179" spans="1:4" x14ac:dyDescent="0.3">
      <c r="A179">
        <v>14</v>
      </c>
      <c r="B179">
        <f t="shared" si="8"/>
        <v>0.19564999930000002</v>
      </c>
      <c r="C179">
        <v>2</v>
      </c>
      <c r="D179">
        <f t="shared" si="9"/>
        <v>0.69314718055994529</v>
      </c>
    </row>
    <row r="180" spans="1:4" x14ac:dyDescent="0.3">
      <c r="A180">
        <v>15</v>
      </c>
      <c r="B180">
        <f t="shared" si="8"/>
        <v>0.20962499925</v>
      </c>
      <c r="C180">
        <v>0</v>
      </c>
      <c r="D180" t="e">
        <f t="shared" si="9"/>
        <v>#NUM!</v>
      </c>
    </row>
    <row r="181" spans="1:4" x14ac:dyDescent="0.3">
      <c r="A181">
        <v>16</v>
      </c>
      <c r="B181">
        <f t="shared" si="8"/>
        <v>0.22359999920000001</v>
      </c>
      <c r="C181">
        <v>0</v>
      </c>
      <c r="D181" t="e">
        <f t="shared" si="9"/>
        <v>#NUM!</v>
      </c>
    </row>
    <row r="182" spans="1:4" x14ac:dyDescent="0.3">
      <c r="A182">
        <v>17</v>
      </c>
      <c r="B182">
        <f t="shared" si="8"/>
        <v>0.23757499915000002</v>
      </c>
      <c r="C182">
        <v>0</v>
      </c>
      <c r="D182" t="e">
        <f t="shared" si="9"/>
        <v>#NUM!</v>
      </c>
    </row>
    <row r="183" spans="1:4" x14ac:dyDescent="0.3">
      <c r="A183">
        <v>18</v>
      </c>
      <c r="B183">
        <f t="shared" si="8"/>
        <v>0.25154999910000003</v>
      </c>
      <c r="C183">
        <v>0</v>
      </c>
      <c r="D183" t="e">
        <f t="shared" si="9"/>
        <v>#NUM!</v>
      </c>
    </row>
    <row r="184" spans="1:4" x14ac:dyDescent="0.3">
      <c r="A184">
        <v>19</v>
      </c>
      <c r="B184">
        <f t="shared" si="8"/>
        <v>0.26552499904999999</v>
      </c>
      <c r="C184">
        <v>0</v>
      </c>
      <c r="D184" t="e">
        <f t="shared" si="9"/>
        <v>#NUM!</v>
      </c>
    </row>
    <row r="185" spans="1:4" x14ac:dyDescent="0.3">
      <c r="A185">
        <v>20</v>
      </c>
      <c r="B185">
        <f t="shared" si="8"/>
        <v>0.279499999</v>
      </c>
      <c r="C185">
        <v>1</v>
      </c>
      <c r="D185">
        <f t="shared" si="9"/>
        <v>0</v>
      </c>
    </row>
    <row r="198" spans="1:4" x14ac:dyDescent="0.3">
      <c r="A198" t="s">
        <v>12</v>
      </c>
    </row>
    <row r="199" spans="1:4" x14ac:dyDescent="0.3">
      <c r="A199" t="s">
        <v>13</v>
      </c>
      <c r="B199" t="s">
        <v>9</v>
      </c>
      <c r="C199" t="s">
        <v>7</v>
      </c>
      <c r="D199" t="s">
        <v>4</v>
      </c>
    </row>
    <row r="200" spans="1:4" x14ac:dyDescent="0.3">
      <c r="A200">
        <v>1</v>
      </c>
      <c r="B200">
        <f>0.01432505*A200</f>
        <v>1.4325050000000001E-2</v>
      </c>
      <c r="C200">
        <v>177</v>
      </c>
      <c r="D200">
        <f>LN(C200)</f>
        <v>5.1761497325738288</v>
      </c>
    </row>
    <row r="201" spans="1:4" x14ac:dyDescent="0.3">
      <c r="A201">
        <v>2</v>
      </c>
      <c r="B201">
        <f t="shared" ref="B201:B219" si="10">0.01432505*A201</f>
        <v>2.8650100000000001E-2</v>
      </c>
      <c r="C201">
        <v>108</v>
      </c>
      <c r="D201">
        <f t="shared" ref="D201:D219" si="11">LN(C201)</f>
        <v>4.6821312271242199</v>
      </c>
    </row>
    <row r="202" spans="1:4" x14ac:dyDescent="0.3">
      <c r="A202">
        <v>3</v>
      </c>
      <c r="B202">
        <f t="shared" si="10"/>
        <v>4.2975150000000004E-2</v>
      </c>
      <c r="C202">
        <v>64</v>
      </c>
      <c r="D202">
        <f t="shared" si="11"/>
        <v>4.1588830833596715</v>
      </c>
    </row>
    <row r="203" spans="1:4" x14ac:dyDescent="0.3">
      <c r="A203">
        <v>4</v>
      </c>
      <c r="B203">
        <f t="shared" si="10"/>
        <v>5.7300200000000003E-2</v>
      </c>
      <c r="C203">
        <v>47</v>
      </c>
      <c r="D203">
        <f t="shared" si="11"/>
        <v>3.8501476017100584</v>
      </c>
    </row>
    <row r="204" spans="1:4" x14ac:dyDescent="0.3">
      <c r="A204">
        <v>5</v>
      </c>
      <c r="B204">
        <f t="shared" si="10"/>
        <v>7.1625250000000001E-2</v>
      </c>
      <c r="C204">
        <v>37</v>
      </c>
      <c r="D204">
        <f t="shared" si="11"/>
        <v>3.6109179126442243</v>
      </c>
    </row>
    <row r="205" spans="1:4" x14ac:dyDescent="0.3">
      <c r="A205">
        <v>6</v>
      </c>
      <c r="B205">
        <f t="shared" si="10"/>
        <v>8.5950300000000007E-2</v>
      </c>
      <c r="C205">
        <v>15</v>
      </c>
      <c r="D205">
        <f t="shared" si="11"/>
        <v>2.7080502011022101</v>
      </c>
    </row>
    <row r="206" spans="1:4" x14ac:dyDescent="0.3">
      <c r="A206">
        <v>7</v>
      </c>
      <c r="B206">
        <f t="shared" si="10"/>
        <v>0.10027535</v>
      </c>
      <c r="C206">
        <v>14</v>
      </c>
      <c r="D206">
        <f t="shared" si="11"/>
        <v>2.6390573296152584</v>
      </c>
    </row>
    <row r="207" spans="1:4" x14ac:dyDescent="0.3">
      <c r="A207">
        <v>8</v>
      </c>
      <c r="B207">
        <f t="shared" si="10"/>
        <v>0.11460040000000001</v>
      </c>
      <c r="C207">
        <v>10</v>
      </c>
      <c r="D207">
        <f t="shared" si="11"/>
        <v>2.3025850929940459</v>
      </c>
    </row>
    <row r="208" spans="1:4" x14ac:dyDescent="0.3">
      <c r="A208">
        <v>9</v>
      </c>
      <c r="B208">
        <f t="shared" si="10"/>
        <v>0.12892545</v>
      </c>
      <c r="C208">
        <v>12</v>
      </c>
      <c r="D208">
        <f t="shared" si="11"/>
        <v>2.4849066497880004</v>
      </c>
    </row>
    <row r="209" spans="1:4" x14ac:dyDescent="0.3">
      <c r="A209">
        <v>10</v>
      </c>
      <c r="B209">
        <f t="shared" si="10"/>
        <v>0.1432505</v>
      </c>
      <c r="C209">
        <v>3</v>
      </c>
      <c r="D209">
        <f t="shared" si="11"/>
        <v>1.0986122886681098</v>
      </c>
    </row>
    <row r="210" spans="1:4" x14ac:dyDescent="0.3">
      <c r="A210">
        <v>11</v>
      </c>
      <c r="B210">
        <f t="shared" si="10"/>
        <v>0.15757555000000001</v>
      </c>
      <c r="C210">
        <v>2</v>
      </c>
      <c r="D210">
        <f t="shared" si="11"/>
        <v>0.69314718055994529</v>
      </c>
    </row>
    <row r="211" spans="1:4" x14ac:dyDescent="0.3">
      <c r="A211">
        <v>12</v>
      </c>
      <c r="B211">
        <f t="shared" si="10"/>
        <v>0.17190060000000001</v>
      </c>
      <c r="C211">
        <v>4</v>
      </c>
      <c r="D211">
        <f t="shared" si="11"/>
        <v>1.3862943611198906</v>
      </c>
    </row>
    <row r="212" spans="1:4" x14ac:dyDescent="0.3">
      <c r="A212">
        <v>13</v>
      </c>
      <c r="B212">
        <f t="shared" si="10"/>
        <v>0.18622565000000002</v>
      </c>
      <c r="C212">
        <v>3</v>
      </c>
      <c r="D212">
        <f t="shared" si="11"/>
        <v>1.0986122886681098</v>
      </c>
    </row>
    <row r="213" spans="1:4" x14ac:dyDescent="0.3">
      <c r="A213">
        <v>14</v>
      </c>
      <c r="B213">
        <f t="shared" si="10"/>
        <v>0.2005507</v>
      </c>
      <c r="C213">
        <v>1</v>
      </c>
      <c r="D213">
        <f t="shared" si="11"/>
        <v>0</v>
      </c>
    </row>
    <row r="214" spans="1:4" x14ac:dyDescent="0.3">
      <c r="A214">
        <v>15</v>
      </c>
      <c r="B214">
        <f t="shared" si="10"/>
        <v>0.21487575</v>
      </c>
      <c r="C214">
        <v>0</v>
      </c>
      <c r="D214" t="e">
        <f t="shared" si="11"/>
        <v>#NUM!</v>
      </c>
    </row>
    <row r="215" spans="1:4" x14ac:dyDescent="0.3">
      <c r="A215">
        <v>16</v>
      </c>
      <c r="B215">
        <f t="shared" si="10"/>
        <v>0.22920080000000001</v>
      </c>
      <c r="C215">
        <v>0</v>
      </c>
      <c r="D215" t="e">
        <f t="shared" si="11"/>
        <v>#NUM!</v>
      </c>
    </row>
    <row r="216" spans="1:4" x14ac:dyDescent="0.3">
      <c r="A216">
        <v>17</v>
      </c>
      <c r="B216">
        <f t="shared" si="10"/>
        <v>0.24352585000000002</v>
      </c>
      <c r="C216">
        <v>1</v>
      </c>
      <c r="D216">
        <f t="shared" si="11"/>
        <v>0</v>
      </c>
    </row>
    <row r="217" spans="1:4" x14ac:dyDescent="0.3">
      <c r="A217">
        <v>18</v>
      </c>
      <c r="B217">
        <f t="shared" si="10"/>
        <v>0.25785089999999999</v>
      </c>
      <c r="C217">
        <v>0</v>
      </c>
      <c r="D217" t="e">
        <f t="shared" si="11"/>
        <v>#NUM!</v>
      </c>
    </row>
    <row r="218" spans="1:4" x14ac:dyDescent="0.3">
      <c r="A218">
        <v>19</v>
      </c>
      <c r="B218">
        <f t="shared" si="10"/>
        <v>0.27217595</v>
      </c>
      <c r="C218">
        <v>0</v>
      </c>
      <c r="D218" t="e">
        <f t="shared" si="11"/>
        <v>#NUM!</v>
      </c>
    </row>
    <row r="219" spans="1:4" x14ac:dyDescent="0.3">
      <c r="A219">
        <v>20</v>
      </c>
      <c r="B219">
        <f t="shared" si="10"/>
        <v>0.28650100000000001</v>
      </c>
      <c r="C219">
        <v>1</v>
      </c>
      <c r="D219">
        <f t="shared" si="11"/>
        <v>0</v>
      </c>
    </row>
    <row r="229" spans="1:4" x14ac:dyDescent="0.3">
      <c r="A229" t="s">
        <v>14</v>
      </c>
    </row>
    <row r="230" spans="1:4" x14ac:dyDescent="0.3">
      <c r="A230" t="s">
        <v>13</v>
      </c>
      <c r="B230" t="s">
        <v>9</v>
      </c>
      <c r="C230" t="s">
        <v>15</v>
      </c>
      <c r="D230" t="s">
        <v>4</v>
      </c>
    </row>
    <row r="231" spans="1:4" x14ac:dyDescent="0.3">
      <c r="A231">
        <v>1</v>
      </c>
      <c r="B231">
        <f>0.0142*A231</f>
        <v>1.4200000000000001E-2</v>
      </c>
      <c r="C231">
        <v>174</v>
      </c>
      <c r="D231">
        <f>LN(C231)</f>
        <v>5.1590552992145291</v>
      </c>
    </row>
    <row r="232" spans="1:4" x14ac:dyDescent="0.3">
      <c r="A232">
        <v>2</v>
      </c>
      <c r="B232">
        <f t="shared" ref="B232:B250" si="12">0.0142*A232</f>
        <v>2.8400000000000002E-2</v>
      </c>
      <c r="C232">
        <v>106</v>
      </c>
      <c r="D232">
        <f t="shared" ref="D232:D250" si="13">LN(C232)</f>
        <v>4.6634390941120669</v>
      </c>
    </row>
    <row r="233" spans="1:4" x14ac:dyDescent="0.3">
      <c r="A233">
        <v>3</v>
      </c>
      <c r="B233">
        <f t="shared" si="12"/>
        <v>4.2599999999999999E-2</v>
      </c>
      <c r="C233">
        <v>76</v>
      </c>
      <c r="D233">
        <f t="shared" si="13"/>
        <v>4.3307333402863311</v>
      </c>
    </row>
    <row r="234" spans="1:4" x14ac:dyDescent="0.3">
      <c r="A234">
        <v>4</v>
      </c>
      <c r="B234">
        <f t="shared" si="12"/>
        <v>5.6800000000000003E-2</v>
      </c>
      <c r="C234">
        <v>41</v>
      </c>
      <c r="D234">
        <f t="shared" si="13"/>
        <v>3.713572066704308</v>
      </c>
    </row>
    <row r="235" spans="1:4" x14ac:dyDescent="0.3">
      <c r="A235">
        <v>5</v>
      </c>
      <c r="B235">
        <f t="shared" si="12"/>
        <v>7.1000000000000008E-2</v>
      </c>
      <c r="C235">
        <v>40</v>
      </c>
      <c r="D235">
        <f t="shared" si="13"/>
        <v>3.6888794541139363</v>
      </c>
    </row>
    <row r="236" spans="1:4" x14ac:dyDescent="0.3">
      <c r="A236">
        <v>6</v>
      </c>
      <c r="B236">
        <f t="shared" si="12"/>
        <v>8.5199999999999998E-2</v>
      </c>
      <c r="C236">
        <v>24</v>
      </c>
      <c r="D236">
        <f t="shared" si="13"/>
        <v>3.1780538303479458</v>
      </c>
    </row>
    <row r="237" spans="1:4" x14ac:dyDescent="0.3">
      <c r="A237">
        <v>7</v>
      </c>
      <c r="B237">
        <f t="shared" si="12"/>
        <v>9.9400000000000002E-2</v>
      </c>
      <c r="C237">
        <v>15</v>
      </c>
      <c r="D237">
        <f t="shared" si="13"/>
        <v>2.7080502011022101</v>
      </c>
    </row>
    <row r="238" spans="1:4" x14ac:dyDescent="0.3">
      <c r="A238">
        <v>8</v>
      </c>
      <c r="B238">
        <f t="shared" si="12"/>
        <v>0.11360000000000001</v>
      </c>
      <c r="C238">
        <v>10</v>
      </c>
      <c r="D238">
        <f t="shared" si="13"/>
        <v>2.3025850929940459</v>
      </c>
    </row>
    <row r="239" spans="1:4" x14ac:dyDescent="0.3">
      <c r="A239">
        <v>9</v>
      </c>
      <c r="B239">
        <f t="shared" si="12"/>
        <v>0.1278</v>
      </c>
      <c r="C239">
        <v>4</v>
      </c>
      <c r="D239">
        <f t="shared" si="13"/>
        <v>1.3862943611198906</v>
      </c>
    </row>
    <row r="240" spans="1:4" x14ac:dyDescent="0.3">
      <c r="A240">
        <v>10</v>
      </c>
      <c r="B240">
        <f t="shared" si="12"/>
        <v>0.14200000000000002</v>
      </c>
      <c r="C240">
        <v>4</v>
      </c>
      <c r="D240">
        <f t="shared" si="13"/>
        <v>1.3862943611198906</v>
      </c>
    </row>
    <row r="241" spans="1:4" x14ac:dyDescent="0.3">
      <c r="A241">
        <v>11</v>
      </c>
      <c r="B241">
        <f t="shared" si="12"/>
        <v>0.15620000000000001</v>
      </c>
      <c r="C241">
        <v>2</v>
      </c>
      <c r="D241">
        <f t="shared" si="13"/>
        <v>0.69314718055994529</v>
      </c>
    </row>
    <row r="242" spans="1:4" x14ac:dyDescent="0.3">
      <c r="A242">
        <v>12</v>
      </c>
      <c r="B242">
        <f t="shared" si="12"/>
        <v>0.1704</v>
      </c>
      <c r="C242">
        <v>1</v>
      </c>
      <c r="D242">
        <f t="shared" si="13"/>
        <v>0</v>
      </c>
    </row>
    <row r="243" spans="1:4" x14ac:dyDescent="0.3">
      <c r="A243">
        <v>13</v>
      </c>
      <c r="B243">
        <f t="shared" si="12"/>
        <v>0.18460000000000001</v>
      </c>
      <c r="C243">
        <v>0</v>
      </c>
      <c r="D243" t="e">
        <f t="shared" si="13"/>
        <v>#NUM!</v>
      </c>
    </row>
    <row r="244" spans="1:4" x14ac:dyDescent="0.3">
      <c r="A244">
        <v>14</v>
      </c>
      <c r="B244">
        <f t="shared" si="12"/>
        <v>0.1988</v>
      </c>
      <c r="C244">
        <v>1</v>
      </c>
      <c r="D244">
        <f t="shared" si="13"/>
        <v>0</v>
      </c>
    </row>
    <row r="245" spans="1:4" x14ac:dyDescent="0.3">
      <c r="A245">
        <v>15</v>
      </c>
      <c r="B245">
        <f t="shared" si="12"/>
        <v>0.21300000000000002</v>
      </c>
      <c r="C245">
        <v>0</v>
      </c>
      <c r="D245" t="e">
        <f t="shared" si="13"/>
        <v>#NUM!</v>
      </c>
    </row>
    <row r="246" spans="1:4" x14ac:dyDescent="0.3">
      <c r="A246">
        <v>16</v>
      </c>
      <c r="B246">
        <f t="shared" si="12"/>
        <v>0.22720000000000001</v>
      </c>
      <c r="C246">
        <v>0</v>
      </c>
      <c r="D246" t="e">
        <f t="shared" si="13"/>
        <v>#NUM!</v>
      </c>
    </row>
    <row r="247" spans="1:4" x14ac:dyDescent="0.3">
      <c r="A247">
        <v>17</v>
      </c>
      <c r="B247">
        <f t="shared" si="12"/>
        <v>0.2414</v>
      </c>
      <c r="C247">
        <v>0</v>
      </c>
      <c r="D247" t="e">
        <f t="shared" si="13"/>
        <v>#NUM!</v>
      </c>
    </row>
    <row r="248" spans="1:4" x14ac:dyDescent="0.3">
      <c r="A248">
        <v>18</v>
      </c>
      <c r="B248">
        <f t="shared" si="12"/>
        <v>0.25559999999999999</v>
      </c>
      <c r="C248">
        <v>0</v>
      </c>
      <c r="D248" t="e">
        <f t="shared" si="13"/>
        <v>#NUM!</v>
      </c>
    </row>
    <row r="249" spans="1:4" x14ac:dyDescent="0.3">
      <c r="A249">
        <v>19</v>
      </c>
      <c r="B249">
        <f t="shared" si="12"/>
        <v>0.26980000000000004</v>
      </c>
      <c r="C249">
        <v>0</v>
      </c>
      <c r="D249" t="e">
        <f t="shared" si="13"/>
        <v>#NUM!</v>
      </c>
    </row>
    <row r="250" spans="1:4" x14ac:dyDescent="0.3">
      <c r="A250">
        <v>20</v>
      </c>
      <c r="B250">
        <f t="shared" si="12"/>
        <v>0.28400000000000003</v>
      </c>
      <c r="C250">
        <v>1</v>
      </c>
      <c r="D250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opLeftCell="A30" zoomScale="75" zoomScaleNormal="75" workbookViewId="0">
      <selection activeCell="D262" sqref="D262:D264"/>
    </sheetView>
  </sheetViews>
  <sheetFormatPr defaultRowHeight="14.4" x14ac:dyDescent="0.3"/>
  <cols>
    <col min="1" max="1" width="23.6640625" customWidth="1"/>
  </cols>
  <sheetData>
    <row r="1" spans="1:2" x14ac:dyDescent="0.3">
      <c r="A1" t="s">
        <v>0</v>
      </c>
      <c r="B1" t="s">
        <v>16</v>
      </c>
    </row>
    <row r="2" spans="1:2" x14ac:dyDescent="0.3">
      <c r="A2">
        <v>200</v>
      </c>
      <c r="B2">
        <v>0.34720000000000001</v>
      </c>
    </row>
    <row r="3" spans="1:2" x14ac:dyDescent="0.3">
      <c r="A3">
        <v>400</v>
      </c>
      <c r="B3">
        <v>0.3165</v>
      </c>
    </row>
    <row r="4" spans="1:2" x14ac:dyDescent="0.3">
      <c r="A4">
        <v>600</v>
      </c>
      <c r="B4">
        <v>0.30299999999999999</v>
      </c>
    </row>
    <row r="25" spans="1:2" x14ac:dyDescent="0.3">
      <c r="A25" t="s">
        <v>0</v>
      </c>
      <c r="B25" t="s">
        <v>16</v>
      </c>
    </row>
    <row r="26" spans="1:2" x14ac:dyDescent="0.3">
      <c r="A26">
        <v>300</v>
      </c>
      <c r="B26">
        <v>0.23150000000000001</v>
      </c>
    </row>
    <row r="27" spans="1:2" x14ac:dyDescent="0.3">
      <c r="A27">
        <v>600</v>
      </c>
      <c r="B27">
        <v>0.2525</v>
      </c>
    </row>
    <row r="28" spans="1:2" x14ac:dyDescent="0.3">
      <c r="A28">
        <v>900</v>
      </c>
      <c r="B28">
        <v>0.24149999999999999</v>
      </c>
    </row>
    <row r="40" spans="1:4" x14ac:dyDescent="0.3">
      <c r="A40" t="s">
        <v>13</v>
      </c>
      <c r="B40" t="s">
        <v>17</v>
      </c>
      <c r="C40" t="s">
        <v>18</v>
      </c>
      <c r="D40" t="s">
        <v>4</v>
      </c>
    </row>
    <row r="41" spans="1:4" x14ac:dyDescent="0.3">
      <c r="A41">
        <v>1</v>
      </c>
      <c r="B41">
        <f>0.00495*A41</f>
        <v>4.9500000000000004E-3</v>
      </c>
      <c r="C41">
        <v>136</v>
      </c>
      <c r="D41">
        <f>LN(C41)</f>
        <v>4.9126548857360524</v>
      </c>
    </row>
    <row r="42" spans="1:4" x14ac:dyDescent="0.3">
      <c r="A42">
        <v>2</v>
      </c>
      <c r="B42">
        <f t="shared" ref="B42:B60" si="0">0.00495*A42</f>
        <v>9.9000000000000008E-3</v>
      </c>
      <c r="C42">
        <v>105</v>
      </c>
      <c r="D42">
        <f t="shared" ref="D42:D60" si="1">LN(C42)</f>
        <v>4.6539603501575231</v>
      </c>
    </row>
    <row r="43" spans="1:4" x14ac:dyDescent="0.3">
      <c r="A43">
        <v>3</v>
      </c>
      <c r="B43">
        <f t="shared" si="0"/>
        <v>1.4850000000000002E-2</v>
      </c>
      <c r="C43">
        <v>78</v>
      </c>
      <c r="D43">
        <f t="shared" si="1"/>
        <v>4.3567088266895917</v>
      </c>
    </row>
    <row r="44" spans="1:4" x14ac:dyDescent="0.3">
      <c r="A44">
        <v>4</v>
      </c>
      <c r="B44">
        <f t="shared" si="0"/>
        <v>1.9800000000000002E-2</v>
      </c>
      <c r="C44">
        <v>51</v>
      </c>
      <c r="D44">
        <f t="shared" si="1"/>
        <v>3.9318256327243257</v>
      </c>
    </row>
    <row r="45" spans="1:4" x14ac:dyDescent="0.3">
      <c r="A45">
        <v>5</v>
      </c>
      <c r="B45">
        <f t="shared" si="0"/>
        <v>2.4750000000000001E-2</v>
      </c>
      <c r="C45">
        <v>40</v>
      </c>
      <c r="D45">
        <f t="shared" si="1"/>
        <v>3.6888794541139363</v>
      </c>
    </row>
    <row r="46" spans="1:4" x14ac:dyDescent="0.3">
      <c r="A46">
        <v>6</v>
      </c>
      <c r="B46">
        <f t="shared" si="0"/>
        <v>2.9700000000000004E-2</v>
      </c>
      <c r="C46">
        <v>28</v>
      </c>
      <c r="D46">
        <f t="shared" si="1"/>
        <v>3.3322045101752038</v>
      </c>
    </row>
    <row r="47" spans="1:4" x14ac:dyDescent="0.3">
      <c r="A47">
        <v>7</v>
      </c>
      <c r="B47">
        <f t="shared" si="0"/>
        <v>3.465E-2</v>
      </c>
      <c r="C47">
        <v>20</v>
      </c>
      <c r="D47">
        <f t="shared" si="1"/>
        <v>2.9957322735539909</v>
      </c>
    </row>
    <row r="48" spans="1:4" x14ac:dyDescent="0.3">
      <c r="A48">
        <v>8</v>
      </c>
      <c r="B48">
        <f t="shared" si="0"/>
        <v>3.9600000000000003E-2</v>
      </c>
      <c r="C48">
        <v>11</v>
      </c>
      <c r="D48">
        <f t="shared" si="1"/>
        <v>2.3978952727983707</v>
      </c>
    </row>
    <row r="49" spans="1:4" x14ac:dyDescent="0.3">
      <c r="A49">
        <v>9</v>
      </c>
      <c r="B49">
        <f t="shared" si="0"/>
        <v>4.4550000000000006E-2</v>
      </c>
      <c r="C49">
        <v>11</v>
      </c>
      <c r="D49">
        <f t="shared" si="1"/>
        <v>2.3978952727983707</v>
      </c>
    </row>
    <row r="50" spans="1:4" x14ac:dyDescent="0.3">
      <c r="A50">
        <v>10</v>
      </c>
      <c r="B50">
        <f t="shared" si="0"/>
        <v>4.9500000000000002E-2</v>
      </c>
      <c r="C50">
        <v>7</v>
      </c>
      <c r="D50">
        <f t="shared" si="1"/>
        <v>1.9459101490553132</v>
      </c>
    </row>
    <row r="51" spans="1:4" x14ac:dyDescent="0.3">
      <c r="A51">
        <v>11</v>
      </c>
      <c r="B51">
        <f t="shared" si="0"/>
        <v>5.4450000000000005E-2</v>
      </c>
      <c r="C51">
        <v>3</v>
      </c>
      <c r="D51">
        <f t="shared" si="1"/>
        <v>1.0986122886681098</v>
      </c>
    </row>
    <row r="52" spans="1:4" x14ac:dyDescent="0.3">
      <c r="A52">
        <v>12</v>
      </c>
      <c r="B52">
        <f t="shared" si="0"/>
        <v>5.9400000000000008E-2</v>
      </c>
      <c r="C52">
        <v>3</v>
      </c>
      <c r="D52">
        <f t="shared" si="1"/>
        <v>1.0986122886681098</v>
      </c>
    </row>
    <row r="53" spans="1:4" x14ac:dyDescent="0.3">
      <c r="A53">
        <v>13</v>
      </c>
      <c r="B53">
        <f t="shared" si="0"/>
        <v>6.4350000000000004E-2</v>
      </c>
      <c r="C53">
        <v>2</v>
      </c>
      <c r="D53">
        <f t="shared" si="1"/>
        <v>0.69314718055994529</v>
      </c>
    </row>
    <row r="54" spans="1:4" x14ac:dyDescent="0.3">
      <c r="A54">
        <v>14</v>
      </c>
      <c r="B54">
        <f t="shared" si="0"/>
        <v>6.93E-2</v>
      </c>
      <c r="C54">
        <v>3</v>
      </c>
      <c r="D54">
        <f t="shared" si="1"/>
        <v>1.0986122886681098</v>
      </c>
    </row>
    <row r="55" spans="1:4" x14ac:dyDescent="0.3">
      <c r="A55">
        <v>15</v>
      </c>
      <c r="B55">
        <f t="shared" si="0"/>
        <v>7.425000000000001E-2</v>
      </c>
      <c r="C55">
        <v>0</v>
      </c>
      <c r="D55" t="e">
        <f t="shared" si="1"/>
        <v>#NUM!</v>
      </c>
    </row>
    <row r="56" spans="1:4" x14ac:dyDescent="0.3">
      <c r="A56">
        <v>16</v>
      </c>
      <c r="B56">
        <f t="shared" si="0"/>
        <v>7.9200000000000007E-2</v>
      </c>
      <c r="C56">
        <v>0</v>
      </c>
      <c r="D56" t="e">
        <f t="shared" si="1"/>
        <v>#NUM!</v>
      </c>
    </row>
    <row r="57" spans="1:4" x14ac:dyDescent="0.3">
      <c r="A57">
        <v>17</v>
      </c>
      <c r="B57">
        <f t="shared" si="0"/>
        <v>8.4150000000000003E-2</v>
      </c>
      <c r="C57">
        <v>1</v>
      </c>
      <c r="D57">
        <f t="shared" si="1"/>
        <v>0</v>
      </c>
    </row>
    <row r="58" spans="1:4" x14ac:dyDescent="0.3">
      <c r="A58">
        <v>18</v>
      </c>
      <c r="B58">
        <f t="shared" si="0"/>
        <v>8.9100000000000013E-2</v>
      </c>
      <c r="C58">
        <v>0</v>
      </c>
      <c r="D58" t="e">
        <f t="shared" si="1"/>
        <v>#NUM!</v>
      </c>
    </row>
    <row r="59" spans="1:4" x14ac:dyDescent="0.3">
      <c r="A59">
        <v>19</v>
      </c>
      <c r="B59">
        <f t="shared" si="0"/>
        <v>9.4050000000000009E-2</v>
      </c>
      <c r="C59">
        <v>0</v>
      </c>
      <c r="D59" t="e">
        <f t="shared" si="1"/>
        <v>#NUM!</v>
      </c>
    </row>
    <row r="60" spans="1:4" x14ac:dyDescent="0.3">
      <c r="A60">
        <v>20</v>
      </c>
      <c r="B60">
        <f t="shared" si="0"/>
        <v>9.9000000000000005E-2</v>
      </c>
      <c r="C60">
        <v>1</v>
      </c>
      <c r="D60">
        <f t="shared" si="1"/>
        <v>0</v>
      </c>
    </row>
    <row r="72" spans="1:4" x14ac:dyDescent="0.3">
      <c r="A72" t="s">
        <v>8</v>
      </c>
    </row>
    <row r="73" spans="1:4" x14ac:dyDescent="0.3">
      <c r="A73" t="s">
        <v>13</v>
      </c>
      <c r="B73" t="s">
        <v>9</v>
      </c>
      <c r="C73" t="s">
        <v>7</v>
      </c>
      <c r="D73" t="s">
        <v>4</v>
      </c>
    </row>
    <row r="74" spans="1:4" x14ac:dyDescent="0.3">
      <c r="A74">
        <v>1</v>
      </c>
      <c r="B74">
        <f>0.00244995*A74</f>
        <v>2.4499499999999998E-3</v>
      </c>
      <c r="C74">
        <v>114</v>
      </c>
      <c r="D74">
        <f>LN(C74)</f>
        <v>4.7361984483944957</v>
      </c>
    </row>
    <row r="75" spans="1:4" x14ac:dyDescent="0.3">
      <c r="A75">
        <v>2</v>
      </c>
      <c r="B75">
        <f t="shared" ref="B75:B93" si="2">0.00244995*A75</f>
        <v>4.8998999999999996E-3</v>
      </c>
      <c r="C75">
        <v>106</v>
      </c>
      <c r="D75">
        <f t="shared" ref="D75:D93" si="3">LN(C75)</f>
        <v>4.6634390941120669</v>
      </c>
    </row>
    <row r="76" spans="1:4" x14ac:dyDescent="0.3">
      <c r="A76">
        <v>3</v>
      </c>
      <c r="B76">
        <f t="shared" si="2"/>
        <v>7.3498499999999998E-3</v>
      </c>
      <c r="C76">
        <v>79</v>
      </c>
      <c r="D76">
        <f t="shared" si="3"/>
        <v>4.3694478524670215</v>
      </c>
    </row>
    <row r="77" spans="1:4" x14ac:dyDescent="0.3">
      <c r="A77">
        <v>4</v>
      </c>
      <c r="B77">
        <f t="shared" si="2"/>
        <v>9.7997999999999991E-3</v>
      </c>
      <c r="C77">
        <v>63</v>
      </c>
      <c r="D77">
        <f t="shared" si="3"/>
        <v>4.1431347263915326</v>
      </c>
    </row>
    <row r="78" spans="1:4" x14ac:dyDescent="0.3">
      <c r="A78">
        <v>5</v>
      </c>
      <c r="B78">
        <f t="shared" si="2"/>
        <v>1.2249749999999998E-2</v>
      </c>
      <c r="C78">
        <v>29</v>
      </c>
      <c r="D78">
        <f t="shared" si="3"/>
        <v>3.3672958299864741</v>
      </c>
    </row>
    <row r="79" spans="1:4" x14ac:dyDescent="0.3">
      <c r="A79">
        <v>6</v>
      </c>
      <c r="B79">
        <f t="shared" si="2"/>
        <v>1.46997E-2</v>
      </c>
      <c r="C79">
        <v>33</v>
      </c>
      <c r="D79">
        <f t="shared" si="3"/>
        <v>3.4965075614664802</v>
      </c>
    </row>
    <row r="80" spans="1:4" x14ac:dyDescent="0.3">
      <c r="A80">
        <v>7</v>
      </c>
      <c r="B80">
        <f t="shared" si="2"/>
        <v>1.7149649999999999E-2</v>
      </c>
      <c r="C80">
        <v>23</v>
      </c>
      <c r="D80">
        <f t="shared" si="3"/>
        <v>3.1354942159291497</v>
      </c>
    </row>
    <row r="81" spans="1:4" x14ac:dyDescent="0.3">
      <c r="A81">
        <v>8</v>
      </c>
      <c r="B81">
        <f t="shared" si="2"/>
        <v>1.9599599999999998E-2</v>
      </c>
      <c r="C81">
        <v>9</v>
      </c>
      <c r="D81">
        <f t="shared" si="3"/>
        <v>2.1972245773362196</v>
      </c>
    </row>
    <row r="82" spans="1:4" x14ac:dyDescent="0.3">
      <c r="A82">
        <v>9</v>
      </c>
      <c r="B82">
        <f t="shared" si="2"/>
        <v>2.2049549999999998E-2</v>
      </c>
      <c r="C82">
        <v>11</v>
      </c>
      <c r="D82">
        <f t="shared" si="3"/>
        <v>2.3978952727983707</v>
      </c>
    </row>
    <row r="83" spans="1:4" x14ac:dyDescent="0.3">
      <c r="A83">
        <v>10</v>
      </c>
      <c r="B83">
        <f t="shared" si="2"/>
        <v>2.4499499999999997E-2</v>
      </c>
      <c r="C83">
        <v>14</v>
      </c>
      <c r="D83">
        <f t="shared" si="3"/>
        <v>2.6390573296152584</v>
      </c>
    </row>
    <row r="84" spans="1:4" x14ac:dyDescent="0.3">
      <c r="A84">
        <v>11</v>
      </c>
      <c r="B84">
        <f t="shared" si="2"/>
        <v>2.6949449999999996E-2</v>
      </c>
      <c r="C84">
        <v>5</v>
      </c>
      <c r="D84">
        <f t="shared" si="3"/>
        <v>1.6094379124341003</v>
      </c>
    </row>
    <row r="85" spans="1:4" x14ac:dyDescent="0.3">
      <c r="A85">
        <v>12</v>
      </c>
      <c r="B85">
        <f t="shared" si="2"/>
        <v>2.9399399999999999E-2</v>
      </c>
      <c r="C85">
        <v>3</v>
      </c>
      <c r="D85">
        <f t="shared" si="3"/>
        <v>1.0986122886681098</v>
      </c>
    </row>
    <row r="86" spans="1:4" x14ac:dyDescent="0.3">
      <c r="A86">
        <v>13</v>
      </c>
      <c r="B86">
        <f t="shared" si="2"/>
        <v>3.1849349999999998E-2</v>
      </c>
      <c r="C86">
        <v>2</v>
      </c>
      <c r="D86">
        <f t="shared" si="3"/>
        <v>0.69314718055994529</v>
      </c>
    </row>
    <row r="87" spans="1:4" x14ac:dyDescent="0.3">
      <c r="A87">
        <v>14</v>
      </c>
      <c r="B87">
        <f t="shared" si="2"/>
        <v>3.4299299999999998E-2</v>
      </c>
      <c r="C87">
        <v>4</v>
      </c>
      <c r="D87">
        <f t="shared" si="3"/>
        <v>1.3862943611198906</v>
      </c>
    </row>
    <row r="88" spans="1:4" x14ac:dyDescent="0.3">
      <c r="A88">
        <v>15</v>
      </c>
      <c r="B88">
        <f t="shared" si="2"/>
        <v>3.6749249999999997E-2</v>
      </c>
      <c r="C88">
        <v>0</v>
      </c>
      <c r="D88" t="e">
        <f t="shared" si="3"/>
        <v>#NUM!</v>
      </c>
    </row>
    <row r="89" spans="1:4" x14ac:dyDescent="0.3">
      <c r="A89">
        <v>16</v>
      </c>
      <c r="B89">
        <f t="shared" si="2"/>
        <v>3.9199199999999997E-2</v>
      </c>
      <c r="C89">
        <v>3</v>
      </c>
      <c r="D89">
        <f t="shared" si="3"/>
        <v>1.0986122886681098</v>
      </c>
    </row>
    <row r="90" spans="1:4" x14ac:dyDescent="0.3">
      <c r="A90">
        <v>17</v>
      </c>
      <c r="B90">
        <f t="shared" si="2"/>
        <v>4.1649149999999996E-2</v>
      </c>
      <c r="C90">
        <v>1</v>
      </c>
      <c r="D90">
        <f t="shared" si="3"/>
        <v>0</v>
      </c>
    </row>
    <row r="91" spans="1:4" x14ac:dyDescent="0.3">
      <c r="A91">
        <v>18</v>
      </c>
      <c r="B91">
        <f t="shared" si="2"/>
        <v>4.4099099999999995E-2</v>
      </c>
      <c r="C91">
        <v>0</v>
      </c>
      <c r="D91" t="e">
        <f t="shared" si="3"/>
        <v>#NUM!</v>
      </c>
    </row>
    <row r="92" spans="1:4" x14ac:dyDescent="0.3">
      <c r="A92">
        <v>19</v>
      </c>
      <c r="B92">
        <f t="shared" si="2"/>
        <v>4.6549049999999995E-2</v>
      </c>
      <c r="C92">
        <v>0</v>
      </c>
      <c r="D92" t="e">
        <f t="shared" si="3"/>
        <v>#NUM!</v>
      </c>
    </row>
    <row r="93" spans="1:4" x14ac:dyDescent="0.3">
      <c r="A93">
        <v>20</v>
      </c>
      <c r="B93">
        <f t="shared" si="2"/>
        <v>4.8998999999999994E-2</v>
      </c>
      <c r="C93">
        <v>1</v>
      </c>
      <c r="D93">
        <f t="shared" si="3"/>
        <v>0</v>
      </c>
    </row>
    <row r="105" spans="1:4" x14ac:dyDescent="0.3">
      <c r="A105" t="s">
        <v>10</v>
      </c>
      <c r="B105" t="s">
        <v>17</v>
      </c>
      <c r="C105" t="s">
        <v>7</v>
      </c>
      <c r="D105" t="s">
        <v>4</v>
      </c>
    </row>
    <row r="106" spans="1:4" x14ac:dyDescent="0.3">
      <c r="A106">
        <v>1</v>
      </c>
      <c r="B106">
        <f>0.0018*A106</f>
        <v>1.8E-3</v>
      </c>
      <c r="C106">
        <v>127</v>
      </c>
      <c r="D106">
        <f>LN(C106)</f>
        <v>4.8441870864585912</v>
      </c>
    </row>
    <row r="107" spans="1:4" x14ac:dyDescent="0.3">
      <c r="A107">
        <v>2</v>
      </c>
      <c r="B107">
        <f t="shared" ref="B107:B125" si="4">0.0018*A107</f>
        <v>3.5999999999999999E-3</v>
      </c>
      <c r="C107">
        <v>119</v>
      </c>
      <c r="D107">
        <f t="shared" ref="D107:D125" si="5">LN(C107)</f>
        <v>4.7791234931115296</v>
      </c>
    </row>
    <row r="108" spans="1:4" x14ac:dyDescent="0.3">
      <c r="A108">
        <v>3</v>
      </c>
      <c r="B108">
        <f t="shared" si="4"/>
        <v>5.4000000000000003E-3</v>
      </c>
      <c r="C108">
        <v>57</v>
      </c>
      <c r="D108">
        <f t="shared" si="5"/>
        <v>4.0430512678345503</v>
      </c>
    </row>
    <row r="109" spans="1:4" x14ac:dyDescent="0.3">
      <c r="A109">
        <v>4</v>
      </c>
      <c r="B109">
        <f t="shared" si="4"/>
        <v>7.1999999999999998E-3</v>
      </c>
      <c r="C109">
        <v>62</v>
      </c>
      <c r="D109">
        <f t="shared" si="5"/>
        <v>4.1271343850450917</v>
      </c>
    </row>
    <row r="110" spans="1:4" x14ac:dyDescent="0.3">
      <c r="A110">
        <v>5</v>
      </c>
      <c r="B110">
        <f t="shared" si="4"/>
        <v>8.9999999999999993E-3</v>
      </c>
      <c r="C110">
        <v>44</v>
      </c>
      <c r="D110">
        <f t="shared" si="5"/>
        <v>3.784189633918261</v>
      </c>
    </row>
    <row r="111" spans="1:4" x14ac:dyDescent="0.3">
      <c r="A111">
        <v>6</v>
      </c>
      <c r="B111">
        <f t="shared" si="4"/>
        <v>1.0800000000000001E-2</v>
      </c>
      <c r="C111">
        <v>22</v>
      </c>
      <c r="D111">
        <f t="shared" si="5"/>
        <v>3.0910424533583161</v>
      </c>
    </row>
    <row r="112" spans="1:4" x14ac:dyDescent="0.3">
      <c r="A112">
        <v>7</v>
      </c>
      <c r="B112">
        <f t="shared" si="4"/>
        <v>1.26E-2</v>
      </c>
      <c r="C112">
        <v>19</v>
      </c>
      <c r="D112">
        <f t="shared" si="5"/>
        <v>2.9444389791664403</v>
      </c>
    </row>
    <row r="113" spans="1:4" x14ac:dyDescent="0.3">
      <c r="A113">
        <v>8</v>
      </c>
      <c r="B113">
        <f t="shared" si="4"/>
        <v>1.44E-2</v>
      </c>
      <c r="C113">
        <v>11</v>
      </c>
      <c r="D113">
        <f t="shared" si="5"/>
        <v>2.3978952727983707</v>
      </c>
    </row>
    <row r="114" spans="1:4" x14ac:dyDescent="0.3">
      <c r="A114">
        <v>9</v>
      </c>
      <c r="B114">
        <f t="shared" si="4"/>
        <v>1.6199999999999999E-2</v>
      </c>
      <c r="C114">
        <v>15</v>
      </c>
      <c r="D114">
        <f t="shared" si="5"/>
        <v>2.7080502011022101</v>
      </c>
    </row>
    <row r="115" spans="1:4" x14ac:dyDescent="0.3">
      <c r="A115">
        <v>10</v>
      </c>
      <c r="B115">
        <f t="shared" si="4"/>
        <v>1.7999999999999999E-2</v>
      </c>
      <c r="C115">
        <v>7</v>
      </c>
      <c r="D115">
        <f t="shared" si="5"/>
        <v>1.9459101490553132</v>
      </c>
    </row>
    <row r="116" spans="1:4" x14ac:dyDescent="0.3">
      <c r="A116">
        <v>11</v>
      </c>
      <c r="B116">
        <f t="shared" si="4"/>
        <v>1.9799999999999998E-2</v>
      </c>
      <c r="C116">
        <v>5</v>
      </c>
      <c r="D116">
        <f t="shared" si="5"/>
        <v>1.6094379124341003</v>
      </c>
    </row>
    <row r="117" spans="1:4" x14ac:dyDescent="0.3">
      <c r="A117">
        <v>12</v>
      </c>
      <c r="B117">
        <f t="shared" si="4"/>
        <v>2.1600000000000001E-2</v>
      </c>
      <c r="C117">
        <v>3</v>
      </c>
      <c r="D117">
        <f t="shared" si="5"/>
        <v>1.0986122886681098</v>
      </c>
    </row>
    <row r="118" spans="1:4" x14ac:dyDescent="0.3">
      <c r="A118">
        <v>13</v>
      </c>
      <c r="B118">
        <f t="shared" si="4"/>
        <v>2.3400000000000001E-2</v>
      </c>
      <c r="C118">
        <v>1</v>
      </c>
      <c r="D118">
        <f t="shared" si="5"/>
        <v>0</v>
      </c>
    </row>
    <row r="119" spans="1:4" x14ac:dyDescent="0.3">
      <c r="A119">
        <v>14</v>
      </c>
      <c r="B119">
        <f t="shared" si="4"/>
        <v>2.52E-2</v>
      </c>
      <c r="C119">
        <v>1</v>
      </c>
      <c r="D119">
        <f t="shared" si="5"/>
        <v>0</v>
      </c>
    </row>
    <row r="120" spans="1:4" x14ac:dyDescent="0.3">
      <c r="A120">
        <v>15</v>
      </c>
      <c r="B120">
        <f t="shared" si="4"/>
        <v>2.7E-2</v>
      </c>
      <c r="C120">
        <v>2</v>
      </c>
      <c r="D120">
        <f t="shared" si="5"/>
        <v>0.69314718055994529</v>
      </c>
    </row>
    <row r="121" spans="1:4" x14ac:dyDescent="0.3">
      <c r="A121">
        <v>16</v>
      </c>
      <c r="B121">
        <f t="shared" si="4"/>
        <v>2.8799999999999999E-2</v>
      </c>
      <c r="C121">
        <v>0</v>
      </c>
      <c r="D121" t="e">
        <f t="shared" si="5"/>
        <v>#NUM!</v>
      </c>
    </row>
    <row r="122" spans="1:4" x14ac:dyDescent="0.3">
      <c r="A122">
        <v>17</v>
      </c>
      <c r="B122">
        <f t="shared" si="4"/>
        <v>3.0599999999999999E-2</v>
      </c>
      <c r="C122">
        <v>3</v>
      </c>
      <c r="D122">
        <f t="shared" si="5"/>
        <v>1.0986122886681098</v>
      </c>
    </row>
    <row r="123" spans="1:4" x14ac:dyDescent="0.3">
      <c r="A123">
        <v>18</v>
      </c>
      <c r="B123">
        <f t="shared" si="4"/>
        <v>3.2399999999999998E-2</v>
      </c>
      <c r="C123">
        <v>0</v>
      </c>
      <c r="D123" t="e">
        <f t="shared" si="5"/>
        <v>#NUM!</v>
      </c>
    </row>
    <row r="124" spans="1:4" x14ac:dyDescent="0.3">
      <c r="A124">
        <v>19</v>
      </c>
      <c r="B124">
        <f t="shared" si="4"/>
        <v>3.4200000000000001E-2</v>
      </c>
      <c r="C124">
        <v>0</v>
      </c>
      <c r="D124" t="e">
        <f t="shared" si="5"/>
        <v>#NUM!</v>
      </c>
    </row>
    <row r="125" spans="1:4" x14ac:dyDescent="0.3">
      <c r="A125">
        <v>20</v>
      </c>
      <c r="B125">
        <f t="shared" si="4"/>
        <v>3.5999999999999997E-2</v>
      </c>
      <c r="C125">
        <v>1</v>
      </c>
      <c r="D125">
        <f t="shared" si="5"/>
        <v>0</v>
      </c>
    </row>
    <row r="137" spans="1:4" x14ac:dyDescent="0.3">
      <c r="A137" t="s">
        <v>11</v>
      </c>
    </row>
    <row r="138" spans="1:4" x14ac:dyDescent="0.3">
      <c r="A138" t="s">
        <v>13</v>
      </c>
      <c r="B138" t="s">
        <v>9</v>
      </c>
      <c r="C138" t="s">
        <v>7</v>
      </c>
      <c r="D138" t="s">
        <v>4</v>
      </c>
    </row>
    <row r="139" spans="1:4" x14ac:dyDescent="0.3">
      <c r="A139">
        <v>1</v>
      </c>
      <c r="B139">
        <f>0.005600025*A139</f>
        <v>5.6000249999999998E-3</v>
      </c>
      <c r="C139">
        <v>164</v>
      </c>
      <c r="D139">
        <f>LN(C139)</f>
        <v>5.0998664278241987</v>
      </c>
    </row>
    <row r="140" spans="1:4" x14ac:dyDescent="0.3">
      <c r="A140">
        <v>2</v>
      </c>
      <c r="B140">
        <f t="shared" ref="B140:B158" si="6">0.005600025*A140</f>
        <v>1.120005E-2</v>
      </c>
      <c r="C140">
        <v>109</v>
      </c>
      <c r="D140">
        <f t="shared" ref="D140:D158" si="7">LN(C140)</f>
        <v>4.6913478822291435</v>
      </c>
    </row>
    <row r="141" spans="1:4" x14ac:dyDescent="0.3">
      <c r="A141">
        <v>3</v>
      </c>
      <c r="B141">
        <f t="shared" si="6"/>
        <v>1.6800074999999998E-2</v>
      </c>
      <c r="C141">
        <v>76</v>
      </c>
      <c r="D141">
        <f t="shared" si="7"/>
        <v>4.3307333402863311</v>
      </c>
    </row>
    <row r="142" spans="1:4" x14ac:dyDescent="0.3">
      <c r="A142">
        <v>4</v>
      </c>
      <c r="B142">
        <f t="shared" si="6"/>
        <v>2.2400099999999999E-2</v>
      </c>
      <c r="C142">
        <v>44</v>
      </c>
      <c r="D142">
        <f t="shared" si="7"/>
        <v>3.784189633918261</v>
      </c>
    </row>
    <row r="143" spans="1:4" x14ac:dyDescent="0.3">
      <c r="A143">
        <v>5</v>
      </c>
      <c r="B143">
        <f t="shared" si="6"/>
        <v>2.8000125000000001E-2</v>
      </c>
      <c r="C143">
        <v>39</v>
      </c>
      <c r="D143">
        <f t="shared" si="7"/>
        <v>3.6635616461296463</v>
      </c>
    </row>
    <row r="144" spans="1:4" x14ac:dyDescent="0.3">
      <c r="A144">
        <v>6</v>
      </c>
      <c r="B144">
        <f t="shared" si="6"/>
        <v>3.3600149999999995E-2</v>
      </c>
      <c r="C144">
        <v>22</v>
      </c>
      <c r="D144">
        <f t="shared" si="7"/>
        <v>3.0910424533583161</v>
      </c>
    </row>
    <row r="145" spans="1:4" x14ac:dyDescent="0.3">
      <c r="A145">
        <v>7</v>
      </c>
      <c r="B145">
        <f t="shared" si="6"/>
        <v>3.9200174999999997E-2</v>
      </c>
      <c r="C145">
        <v>22</v>
      </c>
      <c r="D145">
        <f t="shared" si="7"/>
        <v>3.0910424533583161</v>
      </c>
    </row>
    <row r="146" spans="1:4" x14ac:dyDescent="0.3">
      <c r="A146">
        <v>8</v>
      </c>
      <c r="B146">
        <f t="shared" si="6"/>
        <v>4.4800199999999998E-2</v>
      </c>
      <c r="C146">
        <v>4</v>
      </c>
      <c r="D146">
        <f t="shared" si="7"/>
        <v>1.3862943611198906</v>
      </c>
    </row>
    <row r="147" spans="1:4" x14ac:dyDescent="0.3">
      <c r="A147">
        <v>9</v>
      </c>
      <c r="B147">
        <f t="shared" si="6"/>
        <v>5.0400225E-2</v>
      </c>
      <c r="C147">
        <v>6</v>
      </c>
      <c r="D147">
        <f t="shared" si="7"/>
        <v>1.791759469228055</v>
      </c>
    </row>
    <row r="148" spans="1:4" x14ac:dyDescent="0.3">
      <c r="A148">
        <v>10</v>
      </c>
      <c r="B148">
        <f t="shared" si="6"/>
        <v>5.6000250000000001E-2</v>
      </c>
      <c r="C148">
        <v>4</v>
      </c>
      <c r="D148">
        <f t="shared" si="7"/>
        <v>1.3862943611198906</v>
      </c>
    </row>
    <row r="149" spans="1:4" x14ac:dyDescent="0.3">
      <c r="A149">
        <v>11</v>
      </c>
      <c r="B149">
        <f t="shared" si="6"/>
        <v>6.1600274999999996E-2</v>
      </c>
      <c r="C149">
        <v>3</v>
      </c>
      <c r="D149">
        <f t="shared" si="7"/>
        <v>1.0986122886681098</v>
      </c>
    </row>
    <row r="150" spans="1:4" x14ac:dyDescent="0.3">
      <c r="A150">
        <v>12</v>
      </c>
      <c r="B150">
        <f t="shared" si="6"/>
        <v>6.7200299999999991E-2</v>
      </c>
      <c r="C150">
        <v>1</v>
      </c>
      <c r="D150">
        <f t="shared" si="7"/>
        <v>0</v>
      </c>
    </row>
    <row r="151" spans="1:4" x14ac:dyDescent="0.3">
      <c r="A151">
        <v>13</v>
      </c>
      <c r="B151">
        <f t="shared" si="6"/>
        <v>7.2800324999999999E-2</v>
      </c>
      <c r="C151">
        <v>1</v>
      </c>
      <c r="D151">
        <f t="shared" si="7"/>
        <v>0</v>
      </c>
    </row>
    <row r="152" spans="1:4" x14ac:dyDescent="0.3">
      <c r="A152">
        <v>14</v>
      </c>
      <c r="B152">
        <f t="shared" si="6"/>
        <v>7.8400349999999994E-2</v>
      </c>
      <c r="C152">
        <v>1</v>
      </c>
      <c r="D152">
        <f t="shared" si="7"/>
        <v>0</v>
      </c>
    </row>
    <row r="153" spans="1:4" x14ac:dyDescent="0.3">
      <c r="A153">
        <v>15</v>
      </c>
      <c r="B153">
        <f t="shared" si="6"/>
        <v>8.4000375000000002E-2</v>
      </c>
      <c r="C153">
        <v>1</v>
      </c>
      <c r="D153">
        <f t="shared" si="7"/>
        <v>0</v>
      </c>
    </row>
    <row r="154" spans="1:4" x14ac:dyDescent="0.3">
      <c r="A154">
        <v>16</v>
      </c>
      <c r="B154">
        <f t="shared" si="6"/>
        <v>8.9600399999999997E-2</v>
      </c>
      <c r="C154">
        <v>0</v>
      </c>
      <c r="D154" t="e">
        <f t="shared" si="7"/>
        <v>#NUM!</v>
      </c>
    </row>
    <row r="155" spans="1:4" x14ac:dyDescent="0.3">
      <c r="A155">
        <v>17</v>
      </c>
      <c r="B155">
        <f t="shared" si="6"/>
        <v>9.5200424999999991E-2</v>
      </c>
      <c r="C155">
        <v>1</v>
      </c>
      <c r="D155">
        <f t="shared" si="7"/>
        <v>0</v>
      </c>
    </row>
    <row r="156" spans="1:4" x14ac:dyDescent="0.3">
      <c r="A156">
        <v>18</v>
      </c>
      <c r="B156">
        <f t="shared" si="6"/>
        <v>0.10080045</v>
      </c>
      <c r="C156">
        <v>1</v>
      </c>
      <c r="D156">
        <f t="shared" si="7"/>
        <v>0</v>
      </c>
    </row>
    <row r="157" spans="1:4" x14ac:dyDescent="0.3">
      <c r="A157">
        <v>19</v>
      </c>
      <c r="B157">
        <f t="shared" si="6"/>
        <v>0.10640047499999999</v>
      </c>
      <c r="C157">
        <v>0</v>
      </c>
      <c r="D157" t="e">
        <f t="shared" si="7"/>
        <v>#NUM!</v>
      </c>
    </row>
    <row r="158" spans="1:4" x14ac:dyDescent="0.3">
      <c r="A158">
        <v>20</v>
      </c>
      <c r="B158">
        <f t="shared" si="6"/>
        <v>0.1120005</v>
      </c>
      <c r="C158">
        <v>1</v>
      </c>
      <c r="D158">
        <f t="shared" si="7"/>
        <v>0</v>
      </c>
    </row>
    <row r="170" spans="1:4" x14ac:dyDescent="0.3">
      <c r="A170" t="s">
        <v>12</v>
      </c>
    </row>
    <row r="171" spans="1:4" x14ac:dyDescent="0.3">
      <c r="A171" t="s">
        <v>13</v>
      </c>
      <c r="B171" t="s">
        <v>9</v>
      </c>
      <c r="C171" t="s">
        <v>7</v>
      </c>
      <c r="D171" t="s">
        <v>4</v>
      </c>
    </row>
    <row r="172" spans="1:4" x14ac:dyDescent="0.3">
      <c r="A172">
        <v>1</v>
      </c>
      <c r="B172">
        <f>0.0033251*A172</f>
        <v>3.3251000000000001E-3</v>
      </c>
      <c r="C172">
        <v>199</v>
      </c>
      <c r="D172">
        <f>LN(C172)</f>
        <v>5.2933048247244923</v>
      </c>
    </row>
    <row r="173" spans="1:4" x14ac:dyDescent="0.3">
      <c r="A173">
        <v>2</v>
      </c>
      <c r="B173">
        <f t="shared" ref="B173:B191" si="8">0.0033251*A173</f>
        <v>6.6502000000000002E-3</v>
      </c>
      <c r="C173">
        <v>128</v>
      </c>
      <c r="D173">
        <f t="shared" ref="D173:D191" si="9">LN(C173)</f>
        <v>4.8520302639196169</v>
      </c>
    </row>
    <row r="174" spans="1:4" x14ac:dyDescent="0.3">
      <c r="A174">
        <v>3</v>
      </c>
      <c r="B174">
        <f t="shared" si="8"/>
        <v>9.9752999999999994E-3</v>
      </c>
      <c r="C174">
        <v>57</v>
      </c>
      <c r="D174">
        <f t="shared" si="9"/>
        <v>4.0430512678345503</v>
      </c>
    </row>
    <row r="175" spans="1:4" x14ac:dyDescent="0.3">
      <c r="A175">
        <v>4</v>
      </c>
      <c r="B175">
        <f t="shared" si="8"/>
        <v>1.33004E-2</v>
      </c>
      <c r="C175">
        <v>48</v>
      </c>
      <c r="D175">
        <f t="shared" si="9"/>
        <v>3.8712010109078911</v>
      </c>
    </row>
    <row r="176" spans="1:4" x14ac:dyDescent="0.3">
      <c r="A176">
        <v>5</v>
      </c>
      <c r="B176">
        <f t="shared" si="8"/>
        <v>1.6625500000000001E-2</v>
      </c>
      <c r="C176">
        <v>33</v>
      </c>
      <c r="D176">
        <f t="shared" si="9"/>
        <v>3.4965075614664802</v>
      </c>
    </row>
    <row r="177" spans="1:4" x14ac:dyDescent="0.3">
      <c r="A177">
        <v>6</v>
      </c>
      <c r="B177">
        <f t="shared" si="8"/>
        <v>1.9950599999999999E-2</v>
      </c>
      <c r="C177">
        <v>17</v>
      </c>
      <c r="D177">
        <f t="shared" si="9"/>
        <v>2.8332133440562162</v>
      </c>
    </row>
    <row r="178" spans="1:4" x14ac:dyDescent="0.3">
      <c r="A178">
        <v>7</v>
      </c>
      <c r="B178">
        <f t="shared" si="8"/>
        <v>2.32757E-2</v>
      </c>
      <c r="C178">
        <v>5</v>
      </c>
      <c r="D178">
        <f t="shared" si="9"/>
        <v>1.6094379124341003</v>
      </c>
    </row>
    <row r="179" spans="1:4" x14ac:dyDescent="0.3">
      <c r="A179">
        <v>8</v>
      </c>
      <c r="B179">
        <f t="shared" si="8"/>
        <v>2.6600800000000001E-2</v>
      </c>
      <c r="C179">
        <v>6</v>
      </c>
      <c r="D179">
        <f t="shared" si="9"/>
        <v>1.791759469228055</v>
      </c>
    </row>
    <row r="180" spans="1:4" x14ac:dyDescent="0.3">
      <c r="A180">
        <v>9</v>
      </c>
      <c r="B180">
        <f t="shared" si="8"/>
        <v>2.9925900000000002E-2</v>
      </c>
      <c r="C180">
        <v>3</v>
      </c>
      <c r="D180">
        <f t="shared" si="9"/>
        <v>1.0986122886681098</v>
      </c>
    </row>
    <row r="181" spans="1:4" x14ac:dyDescent="0.3">
      <c r="A181">
        <v>10</v>
      </c>
      <c r="B181">
        <f t="shared" si="8"/>
        <v>3.3251000000000003E-2</v>
      </c>
      <c r="C181">
        <v>1</v>
      </c>
      <c r="D181">
        <f t="shared" si="9"/>
        <v>0</v>
      </c>
    </row>
    <row r="182" spans="1:4" x14ac:dyDescent="0.3">
      <c r="A182">
        <v>11</v>
      </c>
      <c r="B182">
        <f t="shared" si="8"/>
        <v>3.65761E-2</v>
      </c>
      <c r="C182">
        <v>0</v>
      </c>
      <c r="D182" t="e">
        <f t="shared" si="9"/>
        <v>#NUM!</v>
      </c>
    </row>
    <row r="183" spans="1:4" x14ac:dyDescent="0.3">
      <c r="A183">
        <v>12</v>
      </c>
      <c r="B183">
        <f t="shared" si="8"/>
        <v>3.9901199999999998E-2</v>
      </c>
      <c r="C183">
        <v>2</v>
      </c>
      <c r="D183">
        <f t="shared" si="9"/>
        <v>0.69314718055994529</v>
      </c>
    </row>
    <row r="184" spans="1:4" x14ac:dyDescent="0.3">
      <c r="A184">
        <v>13</v>
      </c>
      <c r="B184">
        <f t="shared" si="8"/>
        <v>4.3226300000000002E-2</v>
      </c>
      <c r="C184">
        <v>0</v>
      </c>
      <c r="D184" t="e">
        <f t="shared" si="9"/>
        <v>#NUM!</v>
      </c>
    </row>
    <row r="185" spans="1:4" x14ac:dyDescent="0.3">
      <c r="A185">
        <v>14</v>
      </c>
      <c r="B185">
        <f t="shared" si="8"/>
        <v>4.65514E-2</v>
      </c>
      <c r="C185">
        <v>0</v>
      </c>
      <c r="D185" t="e">
        <f t="shared" si="9"/>
        <v>#NUM!</v>
      </c>
    </row>
    <row r="186" spans="1:4" x14ac:dyDescent="0.3">
      <c r="A186">
        <v>15</v>
      </c>
      <c r="B186">
        <f t="shared" si="8"/>
        <v>4.9876500000000004E-2</v>
      </c>
      <c r="C186">
        <v>0</v>
      </c>
      <c r="D186" t="e">
        <f t="shared" si="9"/>
        <v>#NUM!</v>
      </c>
    </row>
    <row r="187" spans="1:4" x14ac:dyDescent="0.3">
      <c r="A187">
        <v>16</v>
      </c>
      <c r="B187">
        <f t="shared" si="8"/>
        <v>5.3201600000000002E-2</v>
      </c>
      <c r="C187">
        <v>0</v>
      </c>
      <c r="D187" t="e">
        <f t="shared" si="9"/>
        <v>#NUM!</v>
      </c>
    </row>
    <row r="188" spans="1:4" x14ac:dyDescent="0.3">
      <c r="A188">
        <v>17</v>
      </c>
      <c r="B188">
        <f t="shared" si="8"/>
        <v>5.6526699999999999E-2</v>
      </c>
      <c r="C188">
        <v>0</v>
      </c>
      <c r="D188" t="e">
        <f t="shared" si="9"/>
        <v>#NUM!</v>
      </c>
    </row>
    <row r="189" spans="1:4" x14ac:dyDescent="0.3">
      <c r="A189">
        <v>18</v>
      </c>
      <c r="B189">
        <f t="shared" si="8"/>
        <v>5.9851800000000004E-2</v>
      </c>
      <c r="C189">
        <v>0</v>
      </c>
      <c r="D189" t="e">
        <f t="shared" si="9"/>
        <v>#NUM!</v>
      </c>
    </row>
    <row r="190" spans="1:4" x14ac:dyDescent="0.3">
      <c r="A190">
        <v>19</v>
      </c>
      <c r="B190">
        <f t="shared" si="8"/>
        <v>6.3176900000000008E-2</v>
      </c>
      <c r="C190">
        <v>0</v>
      </c>
      <c r="D190" t="e">
        <f t="shared" si="9"/>
        <v>#NUM!</v>
      </c>
    </row>
    <row r="191" spans="1:4" x14ac:dyDescent="0.3">
      <c r="A191">
        <v>20</v>
      </c>
      <c r="B191">
        <f t="shared" si="8"/>
        <v>6.6502000000000006E-2</v>
      </c>
      <c r="C191">
        <v>1</v>
      </c>
      <c r="D191">
        <f t="shared" si="9"/>
        <v>0</v>
      </c>
    </row>
    <row r="203" spans="1:4" x14ac:dyDescent="0.3">
      <c r="A203" t="s">
        <v>14</v>
      </c>
    </row>
    <row r="204" spans="1:4" x14ac:dyDescent="0.3">
      <c r="A204" t="s">
        <v>5</v>
      </c>
      <c r="D204" t="s">
        <v>4</v>
      </c>
    </row>
    <row r="205" spans="1:4" x14ac:dyDescent="0.3">
      <c r="A205">
        <v>1</v>
      </c>
      <c r="B205">
        <f>0.00130005*A205</f>
        <v>1.3000500000000001E-3</v>
      </c>
      <c r="C205">
        <v>110</v>
      </c>
      <c r="D205">
        <f>LN(C205)</f>
        <v>4.7004803657924166</v>
      </c>
    </row>
    <row r="206" spans="1:4" x14ac:dyDescent="0.3">
      <c r="A206">
        <v>2</v>
      </c>
      <c r="B206">
        <f t="shared" ref="B206:B224" si="10">0.00130005*A206</f>
        <v>2.6001000000000002E-3</v>
      </c>
      <c r="C206">
        <v>118</v>
      </c>
      <c r="D206">
        <f t="shared" ref="D206:D224" si="11">LN(C206)</f>
        <v>4.7706846244656651</v>
      </c>
    </row>
    <row r="207" spans="1:4" x14ac:dyDescent="0.3">
      <c r="A207">
        <v>3</v>
      </c>
      <c r="B207">
        <f t="shared" si="10"/>
        <v>3.9001500000000002E-3</v>
      </c>
      <c r="C207">
        <v>44</v>
      </c>
      <c r="D207">
        <f t="shared" si="11"/>
        <v>3.784189633918261</v>
      </c>
    </row>
    <row r="208" spans="1:4" x14ac:dyDescent="0.3">
      <c r="A208">
        <v>4</v>
      </c>
      <c r="B208">
        <f t="shared" si="10"/>
        <v>5.2002000000000003E-3</v>
      </c>
      <c r="C208">
        <v>64</v>
      </c>
      <c r="D208">
        <f t="shared" si="11"/>
        <v>4.1588830833596715</v>
      </c>
    </row>
    <row r="209" spans="1:4" x14ac:dyDescent="0.3">
      <c r="A209">
        <v>5</v>
      </c>
      <c r="B209">
        <f t="shared" si="10"/>
        <v>6.5002500000000008E-3</v>
      </c>
      <c r="C209">
        <v>38</v>
      </c>
      <c r="D209">
        <f t="shared" si="11"/>
        <v>3.6375861597263857</v>
      </c>
    </row>
    <row r="210" spans="1:4" x14ac:dyDescent="0.3">
      <c r="A210">
        <v>6</v>
      </c>
      <c r="B210">
        <f t="shared" si="10"/>
        <v>7.8003000000000005E-3</v>
      </c>
      <c r="C210">
        <v>23</v>
      </c>
      <c r="D210">
        <f t="shared" si="11"/>
        <v>3.1354942159291497</v>
      </c>
    </row>
    <row r="211" spans="1:4" x14ac:dyDescent="0.3">
      <c r="A211">
        <v>7</v>
      </c>
      <c r="B211">
        <f t="shared" si="10"/>
        <v>9.1003500000000001E-3</v>
      </c>
      <c r="C211">
        <v>32</v>
      </c>
      <c r="D211">
        <f t="shared" si="11"/>
        <v>3.4657359027997265</v>
      </c>
    </row>
    <row r="212" spans="1:4" x14ac:dyDescent="0.3">
      <c r="A212">
        <v>8</v>
      </c>
      <c r="B212">
        <f t="shared" si="10"/>
        <v>1.0400400000000001E-2</v>
      </c>
      <c r="C212">
        <v>17</v>
      </c>
      <c r="D212">
        <f t="shared" si="11"/>
        <v>2.8332133440562162</v>
      </c>
    </row>
    <row r="213" spans="1:4" x14ac:dyDescent="0.3">
      <c r="A213">
        <v>9</v>
      </c>
      <c r="B213">
        <f t="shared" si="10"/>
        <v>1.1700450000000001E-2</v>
      </c>
      <c r="C213">
        <v>19</v>
      </c>
      <c r="D213">
        <f t="shared" si="11"/>
        <v>2.9444389791664403</v>
      </c>
    </row>
    <row r="214" spans="1:4" x14ac:dyDescent="0.3">
      <c r="A214">
        <v>10</v>
      </c>
      <c r="B214">
        <f t="shared" si="10"/>
        <v>1.3000500000000002E-2</v>
      </c>
      <c r="C214">
        <v>6</v>
      </c>
      <c r="D214">
        <f t="shared" si="11"/>
        <v>1.791759469228055</v>
      </c>
    </row>
    <row r="215" spans="1:4" x14ac:dyDescent="0.3">
      <c r="A215">
        <v>11</v>
      </c>
      <c r="B215">
        <f t="shared" si="10"/>
        <v>1.430055E-2</v>
      </c>
      <c r="C215">
        <v>7</v>
      </c>
      <c r="D215">
        <f t="shared" si="11"/>
        <v>1.9459101490553132</v>
      </c>
    </row>
    <row r="216" spans="1:4" x14ac:dyDescent="0.3">
      <c r="A216">
        <v>12</v>
      </c>
      <c r="B216">
        <f t="shared" si="10"/>
        <v>1.5600600000000001E-2</v>
      </c>
      <c r="C216">
        <v>7</v>
      </c>
      <c r="D216">
        <f t="shared" si="11"/>
        <v>1.9459101490553132</v>
      </c>
    </row>
    <row r="217" spans="1:4" x14ac:dyDescent="0.3">
      <c r="A217">
        <v>13</v>
      </c>
      <c r="B217">
        <f t="shared" si="10"/>
        <v>1.690065E-2</v>
      </c>
      <c r="C217">
        <v>3</v>
      </c>
      <c r="D217">
        <f t="shared" si="11"/>
        <v>1.0986122886681098</v>
      </c>
    </row>
    <row r="218" spans="1:4" x14ac:dyDescent="0.3">
      <c r="A218">
        <v>14</v>
      </c>
      <c r="B218">
        <f t="shared" si="10"/>
        <v>1.82007E-2</v>
      </c>
      <c r="C218">
        <v>3</v>
      </c>
      <c r="D218">
        <f t="shared" si="11"/>
        <v>1.0986122886681098</v>
      </c>
    </row>
    <row r="219" spans="1:4" x14ac:dyDescent="0.3">
      <c r="A219">
        <v>15</v>
      </c>
      <c r="B219">
        <f t="shared" si="10"/>
        <v>1.9500750000000001E-2</v>
      </c>
      <c r="C219">
        <v>5</v>
      </c>
      <c r="D219">
        <f t="shared" si="11"/>
        <v>1.6094379124341003</v>
      </c>
    </row>
    <row r="220" spans="1:4" x14ac:dyDescent="0.3">
      <c r="A220">
        <v>16</v>
      </c>
      <c r="B220">
        <f t="shared" si="10"/>
        <v>2.0800800000000001E-2</v>
      </c>
      <c r="C220">
        <v>1</v>
      </c>
      <c r="D220">
        <f t="shared" si="11"/>
        <v>0</v>
      </c>
    </row>
    <row r="221" spans="1:4" x14ac:dyDescent="0.3">
      <c r="A221">
        <v>17</v>
      </c>
      <c r="B221">
        <f t="shared" si="10"/>
        <v>2.2100850000000002E-2</v>
      </c>
      <c r="C221">
        <v>1</v>
      </c>
      <c r="D221">
        <f t="shared" si="11"/>
        <v>0</v>
      </c>
    </row>
    <row r="222" spans="1:4" x14ac:dyDescent="0.3">
      <c r="A222">
        <v>18</v>
      </c>
      <c r="B222">
        <f t="shared" si="10"/>
        <v>2.3400900000000002E-2</v>
      </c>
      <c r="C222">
        <v>1</v>
      </c>
      <c r="D222">
        <f t="shared" si="11"/>
        <v>0</v>
      </c>
    </row>
    <row r="223" spans="1:4" x14ac:dyDescent="0.3">
      <c r="A223">
        <v>19</v>
      </c>
      <c r="B223">
        <f t="shared" si="10"/>
        <v>2.4700950000000003E-2</v>
      </c>
      <c r="C223">
        <v>0</v>
      </c>
      <c r="D223" t="e">
        <f t="shared" si="11"/>
        <v>#NUM!</v>
      </c>
    </row>
    <row r="224" spans="1:4" x14ac:dyDescent="0.3">
      <c r="A224">
        <v>20</v>
      </c>
      <c r="B224">
        <f t="shared" si="10"/>
        <v>2.6001000000000003E-2</v>
      </c>
      <c r="C224">
        <v>1</v>
      </c>
      <c r="D224">
        <f t="shared" si="11"/>
        <v>0</v>
      </c>
    </row>
    <row r="237" spans="1:4" x14ac:dyDescent="0.3">
      <c r="A237" t="s">
        <v>19</v>
      </c>
    </row>
    <row r="238" spans="1:4" x14ac:dyDescent="0.3">
      <c r="A238" t="s">
        <v>20</v>
      </c>
      <c r="B238" t="s">
        <v>22</v>
      </c>
      <c r="C238" t="s">
        <v>21</v>
      </c>
      <c r="D238" t="s">
        <v>23</v>
      </c>
    </row>
    <row r="239" spans="1:4" x14ac:dyDescent="0.3">
      <c r="A239">
        <v>200</v>
      </c>
      <c r="B239">
        <f>0.3222*A239</f>
        <v>64.44</v>
      </c>
      <c r="C239">
        <v>34.185400000000001</v>
      </c>
      <c r="D239">
        <f>B239/C239</f>
        <v>1.8850152404242746</v>
      </c>
    </row>
    <row r="240" spans="1:4" x14ac:dyDescent="0.3">
      <c r="A240">
        <v>400</v>
      </c>
      <c r="B240">
        <f t="shared" ref="B240:B241" si="12">0.3222*A240</f>
        <v>128.88</v>
      </c>
      <c r="C240">
        <v>34.185400000000001</v>
      </c>
      <c r="D240">
        <f t="shared" ref="D240:D241" si="13">B240/C240</f>
        <v>3.7700304808485492</v>
      </c>
    </row>
    <row r="241" spans="1:4" x14ac:dyDescent="0.3">
      <c r="A241">
        <v>600</v>
      </c>
      <c r="B241">
        <f t="shared" si="12"/>
        <v>193.32</v>
      </c>
      <c r="C241">
        <v>34.185400000000001</v>
      </c>
      <c r="D241">
        <f t="shared" si="13"/>
        <v>5.655045721272824</v>
      </c>
    </row>
    <row r="260" spans="1:4" x14ac:dyDescent="0.3">
      <c r="A260" t="s">
        <v>2</v>
      </c>
    </row>
    <row r="261" spans="1:4" x14ac:dyDescent="0.3">
      <c r="A261" t="s">
        <v>20</v>
      </c>
      <c r="B261" t="s">
        <v>22</v>
      </c>
      <c r="C261" t="s">
        <v>21</v>
      </c>
      <c r="D261" t="s">
        <v>24</v>
      </c>
    </row>
    <row r="262" spans="1:4" x14ac:dyDescent="0.3">
      <c r="A262">
        <v>300</v>
      </c>
      <c r="B262">
        <f>0.2418*A262</f>
        <v>72.539999999999992</v>
      </c>
      <c r="C262">
        <v>29.104500000000002</v>
      </c>
      <c r="D262">
        <f>B262/C262</f>
        <v>2.4923980827707051</v>
      </c>
    </row>
    <row r="263" spans="1:4" x14ac:dyDescent="0.3">
      <c r="A263">
        <v>600</v>
      </c>
      <c r="B263">
        <f t="shared" ref="B263:B264" si="14">0.2418*A263</f>
        <v>145.07999999999998</v>
      </c>
      <c r="C263">
        <v>29.104500000000002</v>
      </c>
      <c r="D263">
        <f t="shared" ref="D263:D264" si="15">B263/C263</f>
        <v>4.9847961655414101</v>
      </c>
    </row>
    <row r="264" spans="1:4" x14ac:dyDescent="0.3">
      <c r="A264">
        <v>900</v>
      </c>
      <c r="B264">
        <f t="shared" si="14"/>
        <v>217.61999999999998</v>
      </c>
      <c r="C264">
        <v>29.104500000000002</v>
      </c>
      <c r="D264">
        <f t="shared" si="15"/>
        <v>7.4771942483121157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A20" sqref="A20"/>
    </sheetView>
  </sheetViews>
  <sheetFormatPr defaultRowHeight="14.4" x14ac:dyDescent="0.3"/>
  <sheetData>
    <row r="1" spans="1:4" x14ac:dyDescent="0.3">
      <c r="A1" t="s">
        <v>25</v>
      </c>
    </row>
    <row r="2" spans="1:4" x14ac:dyDescent="0.3">
      <c r="C2" t="s">
        <v>7</v>
      </c>
      <c r="D2" t="s">
        <v>4</v>
      </c>
    </row>
    <row r="3" spans="1:4" x14ac:dyDescent="0.3">
      <c r="A3">
        <v>1</v>
      </c>
      <c r="B3">
        <f>0.00584985*A3</f>
        <v>5.8498500000000002E-3</v>
      </c>
      <c r="C3">
        <v>46</v>
      </c>
      <c r="D3">
        <f>LN(C3)</f>
        <v>3.8286413964890951</v>
      </c>
    </row>
    <row r="4" spans="1:4" x14ac:dyDescent="0.3">
      <c r="A4">
        <v>2</v>
      </c>
      <c r="B4">
        <f t="shared" ref="B4:B22" si="0">0.00584985*A4</f>
        <v>1.16997E-2</v>
      </c>
      <c r="C4">
        <v>45</v>
      </c>
      <c r="D4">
        <f t="shared" ref="D4:D22" si="1">LN(C4)</f>
        <v>3.8066624897703196</v>
      </c>
    </row>
    <row r="5" spans="1:4" x14ac:dyDescent="0.3">
      <c r="A5">
        <v>3</v>
      </c>
      <c r="B5">
        <f t="shared" si="0"/>
        <v>1.7549550000000001E-2</v>
      </c>
      <c r="C5">
        <v>18</v>
      </c>
      <c r="D5">
        <f t="shared" si="1"/>
        <v>2.8903717578961645</v>
      </c>
    </row>
    <row r="6" spans="1:4" x14ac:dyDescent="0.3">
      <c r="A6">
        <v>4</v>
      </c>
      <c r="B6">
        <f t="shared" si="0"/>
        <v>2.3399400000000001E-2</v>
      </c>
      <c r="C6">
        <v>19</v>
      </c>
      <c r="D6">
        <f t="shared" si="1"/>
        <v>2.9444389791664403</v>
      </c>
    </row>
    <row r="7" spans="1:4" x14ac:dyDescent="0.3">
      <c r="A7">
        <v>5</v>
      </c>
      <c r="B7">
        <f t="shared" si="0"/>
        <v>2.9249250000000001E-2</v>
      </c>
      <c r="C7">
        <v>10</v>
      </c>
      <c r="D7">
        <f t="shared" si="1"/>
        <v>2.3025850929940459</v>
      </c>
    </row>
    <row r="8" spans="1:4" x14ac:dyDescent="0.3">
      <c r="A8">
        <v>6</v>
      </c>
      <c r="B8">
        <f t="shared" si="0"/>
        <v>3.5099100000000001E-2</v>
      </c>
      <c r="C8">
        <v>15</v>
      </c>
      <c r="D8">
        <f t="shared" si="1"/>
        <v>2.7080502011022101</v>
      </c>
    </row>
    <row r="9" spans="1:4" x14ac:dyDescent="0.3">
      <c r="A9">
        <v>7</v>
      </c>
      <c r="B9">
        <f t="shared" si="0"/>
        <v>4.0948949999999998E-2</v>
      </c>
      <c r="C9">
        <v>8</v>
      </c>
      <c r="D9">
        <f t="shared" si="1"/>
        <v>2.0794415416798357</v>
      </c>
    </row>
    <row r="10" spans="1:4" x14ac:dyDescent="0.3">
      <c r="A10">
        <v>8</v>
      </c>
      <c r="B10">
        <f t="shared" si="0"/>
        <v>4.6798800000000002E-2</v>
      </c>
      <c r="C10">
        <v>3</v>
      </c>
      <c r="D10">
        <f t="shared" si="1"/>
        <v>1.0986122886681098</v>
      </c>
    </row>
    <row r="11" spans="1:4" x14ac:dyDescent="0.3">
      <c r="A11">
        <v>9</v>
      </c>
      <c r="B11">
        <f t="shared" si="0"/>
        <v>5.2648650000000005E-2</v>
      </c>
      <c r="C11">
        <v>5</v>
      </c>
      <c r="D11">
        <f t="shared" si="1"/>
        <v>1.6094379124341003</v>
      </c>
    </row>
    <row r="12" spans="1:4" x14ac:dyDescent="0.3">
      <c r="A12">
        <v>10</v>
      </c>
      <c r="B12">
        <f t="shared" si="0"/>
        <v>5.8498500000000002E-2</v>
      </c>
      <c r="C12">
        <v>2</v>
      </c>
      <c r="D12">
        <f t="shared" si="1"/>
        <v>0.69314718055994529</v>
      </c>
    </row>
    <row r="13" spans="1:4" x14ac:dyDescent="0.3">
      <c r="A13">
        <v>11</v>
      </c>
      <c r="B13">
        <f t="shared" si="0"/>
        <v>6.4348349999999999E-2</v>
      </c>
      <c r="C13">
        <v>2</v>
      </c>
      <c r="D13">
        <f t="shared" si="1"/>
        <v>0.69314718055994529</v>
      </c>
    </row>
    <row r="14" spans="1:4" x14ac:dyDescent="0.3">
      <c r="A14">
        <v>12</v>
      </c>
      <c r="B14">
        <f t="shared" si="0"/>
        <v>7.0198200000000002E-2</v>
      </c>
      <c r="C14">
        <v>1</v>
      </c>
      <c r="D14">
        <f t="shared" si="1"/>
        <v>0</v>
      </c>
    </row>
    <row r="15" spans="1:4" x14ac:dyDescent="0.3">
      <c r="A15">
        <v>13</v>
      </c>
      <c r="B15">
        <f t="shared" si="0"/>
        <v>7.6048050000000006E-2</v>
      </c>
      <c r="C15">
        <v>2</v>
      </c>
      <c r="D15">
        <f t="shared" si="1"/>
        <v>0.69314718055994529</v>
      </c>
    </row>
    <row r="16" spans="1:4" x14ac:dyDescent="0.3">
      <c r="A16">
        <v>14</v>
      </c>
      <c r="B16">
        <f t="shared" si="0"/>
        <v>8.1897899999999996E-2</v>
      </c>
      <c r="C16">
        <v>0</v>
      </c>
      <c r="D16" t="e">
        <f t="shared" si="1"/>
        <v>#NUM!</v>
      </c>
    </row>
    <row r="17" spans="1:4" x14ac:dyDescent="0.3">
      <c r="A17">
        <v>15</v>
      </c>
      <c r="B17">
        <f t="shared" si="0"/>
        <v>8.7747749999999999E-2</v>
      </c>
      <c r="C17">
        <v>1</v>
      </c>
      <c r="D17">
        <f t="shared" si="1"/>
        <v>0</v>
      </c>
    </row>
    <row r="18" spans="1:4" x14ac:dyDescent="0.3">
      <c r="A18">
        <v>16</v>
      </c>
      <c r="B18">
        <f t="shared" si="0"/>
        <v>9.3597600000000003E-2</v>
      </c>
      <c r="C18">
        <v>0</v>
      </c>
      <c r="D18" t="e">
        <f t="shared" si="1"/>
        <v>#NUM!</v>
      </c>
    </row>
    <row r="19" spans="1:4" x14ac:dyDescent="0.3">
      <c r="A19">
        <v>17</v>
      </c>
      <c r="B19">
        <f t="shared" si="0"/>
        <v>9.9447450000000007E-2</v>
      </c>
      <c r="C19">
        <v>2</v>
      </c>
      <c r="D19">
        <f t="shared" si="1"/>
        <v>0.69314718055994529</v>
      </c>
    </row>
    <row r="20" spans="1:4" x14ac:dyDescent="0.3">
      <c r="A20">
        <v>18</v>
      </c>
      <c r="B20">
        <f t="shared" si="0"/>
        <v>0.10529730000000001</v>
      </c>
      <c r="C20">
        <v>1</v>
      </c>
      <c r="D20">
        <f t="shared" si="1"/>
        <v>0</v>
      </c>
    </row>
    <row r="21" spans="1:4" x14ac:dyDescent="0.3">
      <c r="A21">
        <v>19</v>
      </c>
      <c r="B21">
        <f t="shared" si="0"/>
        <v>0.11114715</v>
      </c>
      <c r="C21">
        <v>0</v>
      </c>
      <c r="D21" t="e">
        <f t="shared" si="1"/>
        <v>#NUM!</v>
      </c>
    </row>
    <row r="22" spans="1:4" x14ac:dyDescent="0.3">
      <c r="A22">
        <v>20</v>
      </c>
      <c r="B22">
        <f t="shared" si="0"/>
        <v>0.116997</v>
      </c>
      <c r="C22">
        <v>1</v>
      </c>
      <c r="D22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2" sqref="F2"/>
    </sheetView>
  </sheetViews>
  <sheetFormatPr defaultRowHeight="14.4" x14ac:dyDescent="0.3"/>
  <sheetData>
    <row r="1" spans="1:4" x14ac:dyDescent="0.3">
      <c r="A1" t="s">
        <v>26</v>
      </c>
      <c r="B1" t="s">
        <v>27</v>
      </c>
      <c r="C1" t="s">
        <v>28</v>
      </c>
      <c r="D1" t="s">
        <v>29</v>
      </c>
    </row>
    <row r="2" spans="1:4" x14ac:dyDescent="0.3">
      <c r="A2">
        <v>200</v>
      </c>
      <c r="B2">
        <v>0.66710000000000003</v>
      </c>
      <c r="C2">
        <v>0.33289999999999997</v>
      </c>
      <c r="D2">
        <f>B2/C2</f>
        <v>2.0039050765995796</v>
      </c>
    </row>
    <row r="3" spans="1:4" x14ac:dyDescent="0.3">
      <c r="A3">
        <v>400</v>
      </c>
      <c r="B3">
        <v>0.78149999999999997</v>
      </c>
      <c r="C3">
        <v>0.2185</v>
      </c>
      <c r="D3">
        <f t="shared" ref="D3:D9" si="0">B3/C3</f>
        <v>3.5766590389016018</v>
      </c>
    </row>
    <row r="4" spans="1:4" x14ac:dyDescent="0.3">
      <c r="A4">
        <v>600</v>
      </c>
      <c r="B4">
        <v>0.84130000000000005</v>
      </c>
      <c r="C4">
        <v>0.15870000000000001</v>
      </c>
      <c r="D4">
        <f t="shared" si="0"/>
        <v>5.30119722747322</v>
      </c>
    </row>
    <row r="5" spans="1:4" x14ac:dyDescent="0.3">
      <c r="D5" t="e">
        <f t="shared" si="0"/>
        <v>#DIV/0!</v>
      </c>
    </row>
    <row r="6" spans="1:4" x14ac:dyDescent="0.3">
      <c r="D6" t="e">
        <f t="shared" si="0"/>
        <v>#DIV/0!</v>
      </c>
    </row>
    <row r="7" spans="1:4" x14ac:dyDescent="0.3">
      <c r="A7">
        <v>300</v>
      </c>
      <c r="B7">
        <v>0.69920000000000004</v>
      </c>
      <c r="C7">
        <v>0.30080000000000001</v>
      </c>
      <c r="D7">
        <f t="shared" si="0"/>
        <v>2.3244680851063833</v>
      </c>
    </row>
    <row r="8" spans="1:4" x14ac:dyDescent="0.3">
      <c r="A8">
        <v>600</v>
      </c>
      <c r="B8">
        <v>0.84419999999999995</v>
      </c>
      <c r="C8">
        <v>0.15579999999999999</v>
      </c>
      <c r="D8">
        <f t="shared" si="0"/>
        <v>5.4184852374839538</v>
      </c>
    </row>
    <row r="9" spans="1:4" x14ac:dyDescent="0.3">
      <c r="A9">
        <v>900</v>
      </c>
      <c r="B9">
        <v>0.876</v>
      </c>
      <c r="C9">
        <v>0.124</v>
      </c>
      <c r="D9">
        <f t="shared" si="0"/>
        <v>7.064516129032258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YIN, QIUMIN</dc:creator>
  <cp:lastModifiedBy>Mitch Yin</cp:lastModifiedBy>
  <dcterms:created xsi:type="dcterms:W3CDTF">2016-05-03T00:18:45Z</dcterms:created>
  <dcterms:modified xsi:type="dcterms:W3CDTF">2016-05-06T01:09:41Z</dcterms:modified>
</cp:coreProperties>
</file>