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codeName="ThisWorkbook"/>
  <xr:revisionPtr revIDLastSave="0" documentId="13_ncr:1_{260830AA-D3FC-4589-A0DF-22A3CA5CC20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402 電容" sheetId="3" r:id="rId1"/>
    <sheet name="0603 電容" sheetId="4" r:id="rId2"/>
    <sheet name="0805 電容" sheetId="5" r:id="rId3"/>
    <sheet name="1206 電容" sheetId="6" r:id="rId4"/>
    <sheet name="電解質電容" sheetId="8" r:id="rId5"/>
    <sheet name="電容料盤" sheetId="9" r:id="rId6"/>
  </sheets>
  <definedNames>
    <definedName name="_xlnm._FilterDatabase" localSheetId="5" hidden="1">電容料盤!$A$1:$U$67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4" l="1"/>
  <c r="J3" i="4"/>
  <c r="L3" i="4" s="1"/>
  <c r="J7" i="4"/>
  <c r="N58" i="9"/>
  <c r="N57" i="9"/>
  <c r="N56" i="9"/>
  <c r="N55" i="9"/>
  <c r="J3" i="3"/>
  <c r="N54" i="9" l="1"/>
  <c r="N53" i="9"/>
  <c r="J2" i="6" l="1"/>
  <c r="J3" i="5"/>
  <c r="J4" i="5"/>
  <c r="J5" i="5"/>
  <c r="J6" i="5"/>
  <c r="J2" i="5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4" i="3"/>
  <c r="J5" i="3"/>
  <c r="J6" i="3"/>
  <c r="J7" i="3"/>
  <c r="J8" i="3"/>
  <c r="J9" i="3"/>
  <c r="J10" i="3"/>
  <c r="J11" i="3"/>
  <c r="J12" i="3"/>
  <c r="J13" i="3"/>
  <c r="J2" i="3"/>
  <c r="N52" i="9"/>
  <c r="N51" i="9"/>
  <c r="N50" i="9"/>
  <c r="N49" i="9"/>
  <c r="N48" i="9"/>
  <c r="N47" i="9"/>
  <c r="N46" i="9"/>
  <c r="N45" i="9"/>
  <c r="N44" i="9"/>
  <c r="N43" i="9"/>
  <c r="N42" i="9"/>
  <c r="C41" i="9"/>
  <c r="C42" i="9"/>
  <c r="C43" i="9"/>
  <c r="C44" i="9"/>
  <c r="C45" i="9"/>
  <c r="C46" i="9"/>
  <c r="C47" i="9"/>
  <c r="C48" i="9"/>
  <c r="C49" i="9"/>
  <c r="C50" i="9"/>
  <c r="C51" i="9"/>
  <c r="C52" i="9"/>
  <c r="N41" i="9"/>
  <c r="C40" i="9"/>
  <c r="C35" i="9"/>
  <c r="C36" i="9"/>
  <c r="C37" i="9"/>
  <c r="C38" i="9"/>
  <c r="C39" i="9"/>
  <c r="N38" i="9"/>
  <c r="N39" i="9"/>
  <c r="N37" i="9"/>
  <c r="N36" i="9"/>
  <c r="N35" i="9"/>
  <c r="N33" i="9"/>
  <c r="C33" i="9"/>
  <c r="N29" i="9"/>
  <c r="C29" i="9"/>
  <c r="N26" i="9"/>
  <c r="C26" i="9"/>
  <c r="N21" i="9"/>
  <c r="C21" i="9"/>
  <c r="N22" i="9"/>
  <c r="C22" i="9"/>
  <c r="N23" i="9"/>
  <c r="C23" i="9"/>
  <c r="N20" i="9"/>
  <c r="C20" i="9"/>
  <c r="C13" i="9"/>
  <c r="C14" i="9"/>
  <c r="C15" i="9"/>
  <c r="C16" i="9"/>
  <c r="C17" i="9"/>
  <c r="C18" i="9"/>
  <c r="C19" i="9"/>
  <c r="C24" i="9"/>
  <c r="C25" i="9"/>
  <c r="C27" i="9"/>
  <c r="C28" i="9"/>
  <c r="C30" i="9"/>
  <c r="C31" i="9"/>
  <c r="C32" i="9"/>
  <c r="C34" i="9"/>
  <c r="N34" i="9"/>
  <c r="N32" i="9"/>
  <c r="N31" i="9"/>
  <c r="N28" i="9"/>
  <c r="N27" i="9"/>
  <c r="N25" i="9"/>
  <c r="N24" i="9"/>
  <c r="N19" i="9"/>
  <c r="N18" i="9"/>
  <c r="N17" i="9"/>
  <c r="N16" i="9"/>
  <c r="N15" i="9"/>
  <c r="N14" i="9"/>
  <c r="N13" i="9"/>
  <c r="C12" i="9"/>
  <c r="N12" i="9"/>
  <c r="C3" i="9"/>
  <c r="C4" i="9"/>
  <c r="C5" i="9"/>
  <c r="C6" i="9"/>
  <c r="C7" i="9"/>
  <c r="C8" i="9"/>
  <c r="C9" i="9"/>
  <c r="C10" i="9"/>
  <c r="C11" i="9"/>
  <c r="C2" i="9"/>
  <c r="N11" i="9"/>
  <c r="N10" i="9"/>
  <c r="N9" i="9"/>
  <c r="N8" i="9"/>
  <c r="N7" i="9"/>
  <c r="N6" i="9"/>
  <c r="N5" i="9"/>
  <c r="N4" i="9"/>
  <c r="N3" i="9"/>
  <c r="N2" i="9"/>
  <c r="L6" i="8" l="1"/>
  <c r="L7" i="8"/>
  <c r="L17" i="4" l="1"/>
  <c r="L6" i="4"/>
  <c r="L10" i="8"/>
  <c r="L9" i="8"/>
  <c r="L5" i="8"/>
  <c r="L2" i="8"/>
  <c r="L18" i="4"/>
  <c r="L10" i="4"/>
  <c r="L9" i="4"/>
  <c r="L8" i="4"/>
  <c r="L3" i="5"/>
  <c r="L6" i="5"/>
  <c r="L11" i="3"/>
  <c r="L8" i="3"/>
  <c r="L7" i="3"/>
  <c r="L4" i="3"/>
  <c r="L13" i="3"/>
  <c r="L24" i="4"/>
  <c r="L13" i="4"/>
  <c r="L23" i="4"/>
  <c r="L22" i="4"/>
  <c r="L9" i="3"/>
  <c r="L6" i="3"/>
  <c r="L5" i="3"/>
  <c r="L10" i="3"/>
  <c r="L12" i="3"/>
  <c r="L5" i="5"/>
  <c r="L19" i="4"/>
  <c r="L2" i="3"/>
  <c r="L5" i="4"/>
  <c r="L8" i="8"/>
  <c r="L4" i="8"/>
  <c r="L3" i="8"/>
  <c r="L4" i="5"/>
  <c r="L2" i="5"/>
  <c r="L15" i="4"/>
  <c r="L14" i="4"/>
  <c r="L12" i="4"/>
  <c r="L4" i="4"/>
  <c r="L11" i="4"/>
  <c r="L21" i="4"/>
  <c r="L16" i="4"/>
</calcChain>
</file>

<file path=xl/sharedStrings.xml><?xml version="1.0" encoding="utf-8"?>
<sst xmlns="http://schemas.openxmlformats.org/spreadsheetml/2006/main" count="1180" uniqueCount="420">
  <si>
    <t>YAGEO</t>
    <phoneticPr fontId="34" type="noConversion"/>
  </si>
  <si>
    <t>0603</t>
    <phoneticPr fontId="34" type="noConversion"/>
  </si>
  <si>
    <r>
      <t>電容值 (F</t>
    </r>
    <r>
      <rPr>
        <sz val="12"/>
        <color theme="1"/>
        <rFont val="新細明體"/>
        <family val="1"/>
        <charset val="136"/>
      </rPr>
      <t>)</t>
    </r>
    <phoneticPr fontId="34" type="noConversion"/>
  </si>
  <si>
    <t>包裝</t>
    <phoneticPr fontId="34" type="noConversion"/>
  </si>
  <si>
    <t>耐壓(V)</t>
    <phoneticPr fontId="33" type="noConversion"/>
  </si>
  <si>
    <t>誤差 (%)</t>
    <phoneticPr fontId="34" type="noConversion"/>
  </si>
  <si>
    <t>材質</t>
    <phoneticPr fontId="33" type="noConversion"/>
  </si>
  <si>
    <t>廠牌</t>
    <phoneticPr fontId="34" type="noConversion"/>
  </si>
  <si>
    <t>料號</t>
    <phoneticPr fontId="34" type="noConversion"/>
  </si>
  <si>
    <t>代替料號</t>
    <phoneticPr fontId="33" type="noConversion"/>
  </si>
  <si>
    <t>廠牌</t>
    <phoneticPr fontId="33" type="noConversion"/>
  </si>
  <si>
    <t>單顆單價(NT)</t>
    <phoneticPr fontId="34" type="noConversion"/>
  </si>
  <si>
    <t>1uF</t>
    <phoneticPr fontId="34" type="noConversion"/>
  </si>
  <si>
    <t>16V</t>
    <phoneticPr fontId="34" type="noConversion"/>
  </si>
  <si>
    <t>X5R</t>
    <phoneticPr fontId="34" type="noConversion"/>
  </si>
  <si>
    <t>4.7uF</t>
    <phoneticPr fontId="34" type="noConversion"/>
  </si>
  <si>
    <t>16V</t>
  </si>
  <si>
    <t>0805</t>
    <phoneticPr fontId="34" type="noConversion"/>
  </si>
  <si>
    <t>10nF</t>
    <phoneticPr fontId="34" type="noConversion"/>
  </si>
  <si>
    <t>50V</t>
  </si>
  <si>
    <t>X7R</t>
    <phoneticPr fontId="34" type="noConversion"/>
  </si>
  <si>
    <t>12pF</t>
    <phoneticPr fontId="34" type="noConversion"/>
  </si>
  <si>
    <t>NPO</t>
    <phoneticPr fontId="34" type="noConversion"/>
  </si>
  <si>
    <t>20pF</t>
    <phoneticPr fontId="34" type="noConversion"/>
  </si>
  <si>
    <t>10uF</t>
    <phoneticPr fontId="34" type="noConversion"/>
  </si>
  <si>
    <t>100nF</t>
    <phoneticPr fontId="34" type="noConversion"/>
  </si>
  <si>
    <t>47uF</t>
    <phoneticPr fontId="34" type="noConversion"/>
  </si>
  <si>
    <t xml:space="preserve">CEA-6D6 </t>
    <phoneticPr fontId="34" type="noConversion"/>
  </si>
  <si>
    <t>25V</t>
    <phoneticPr fontId="34" type="noConversion"/>
  </si>
  <si>
    <t>電解質</t>
    <phoneticPr fontId="34" type="noConversion"/>
  </si>
  <si>
    <t>SAMWHA</t>
    <phoneticPr fontId="34" type="noConversion"/>
  </si>
  <si>
    <t>100uF</t>
    <phoneticPr fontId="34" type="noConversion"/>
  </si>
  <si>
    <t>220uF</t>
    <phoneticPr fontId="34" type="noConversion"/>
  </si>
  <si>
    <t xml:space="preserve">CEA-8D3 </t>
    <phoneticPr fontId="34" type="noConversion"/>
  </si>
  <si>
    <t>LibRef</t>
    <phoneticPr fontId="33" type="noConversion"/>
  </si>
  <si>
    <t>CEA-6D6 100uF 25V</t>
    <phoneticPr fontId="33" type="noConversion"/>
  </si>
  <si>
    <t>庫存捲數</t>
    <phoneticPr fontId="34" type="noConversion"/>
  </si>
  <si>
    <t>庫存數量</t>
    <phoneticPr fontId="34" type="noConversion"/>
  </si>
  <si>
    <t>單捲數量</t>
    <phoneticPr fontId="34" type="noConversion"/>
  </si>
  <si>
    <t>0603B104K500CT</t>
    <phoneticPr fontId="33" type="noConversion"/>
  </si>
  <si>
    <t>WALSIN</t>
    <phoneticPr fontId="33" type="noConversion"/>
  </si>
  <si>
    <t>35V</t>
    <phoneticPr fontId="34" type="noConversion"/>
  </si>
  <si>
    <t>CEA-8D3 220uF 35V</t>
    <phoneticPr fontId="33" type="noConversion"/>
  </si>
  <si>
    <t>50V</t>
    <phoneticPr fontId="33" type="noConversion"/>
  </si>
  <si>
    <t>單顆單價(NT)</t>
    <phoneticPr fontId="34" type="noConversion"/>
  </si>
  <si>
    <t>單顆含稅單價(NT)</t>
    <phoneticPr fontId="34" type="noConversion"/>
  </si>
  <si>
    <t>SAMWHA</t>
    <phoneticPr fontId="34" type="noConversion"/>
  </si>
  <si>
    <t>CC0603KRX7R9BB103</t>
    <phoneticPr fontId="33" type="noConversion"/>
  </si>
  <si>
    <t>CC0603KRX7R7BB104</t>
    <phoneticPr fontId="33" type="noConversion"/>
  </si>
  <si>
    <t>CC0805KKX5R7BB106</t>
    <phoneticPr fontId="33" type="noConversion"/>
  </si>
  <si>
    <t>CEA-6D6 47uF 35V</t>
    <phoneticPr fontId="33" type="noConversion"/>
  </si>
  <si>
    <t>SC1E476M6L005VR</t>
    <phoneticPr fontId="34" type="noConversion"/>
  </si>
  <si>
    <t>SC1V107M6L07KVR</t>
    <phoneticPr fontId="34" type="noConversion"/>
  </si>
  <si>
    <t>SAMWHA</t>
    <phoneticPr fontId="34" type="noConversion"/>
  </si>
  <si>
    <t>SC1V227M08010VR</t>
    <phoneticPr fontId="33" type="noConversion"/>
  </si>
  <si>
    <t>100nF</t>
    <phoneticPr fontId="34" type="noConversion"/>
  </si>
  <si>
    <t>0603B104K500CT</t>
    <phoneticPr fontId="33" type="noConversion"/>
  </si>
  <si>
    <r>
      <t>47</t>
    </r>
    <r>
      <rPr>
        <sz val="12"/>
        <color theme="1"/>
        <rFont val="新細明體"/>
        <family val="2"/>
        <charset val="136"/>
        <scheme val="minor"/>
      </rPr>
      <t>pF</t>
    </r>
    <phoneticPr fontId="33" type="noConversion"/>
  </si>
  <si>
    <t>0603</t>
    <phoneticPr fontId="34" type="noConversion"/>
  </si>
  <si>
    <t>0603</t>
    <phoneticPr fontId="33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</si>
  <si>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0V</t>
    </r>
    <phoneticPr fontId="33" type="noConversion"/>
  </si>
  <si>
    <t>NPO</t>
    <phoneticPr fontId="34" type="noConversion"/>
  </si>
  <si>
    <t>NPO</t>
    <phoneticPr fontId="33" type="noConversion"/>
  </si>
  <si>
    <t>CC0603KRX7R9BB104</t>
    <phoneticPr fontId="33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</si>
  <si>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2pF</t>
    </r>
    <phoneticPr fontId="33" type="noConversion"/>
  </si>
  <si>
    <r>
      <t>N</t>
    </r>
    <r>
      <rPr>
        <sz val="12"/>
        <color theme="1"/>
        <rFont val="新細明體"/>
        <family val="2"/>
        <charset val="136"/>
        <scheme val="minor"/>
      </rPr>
      <t>PO</t>
    </r>
    <phoneticPr fontId="33" type="noConversion"/>
  </si>
  <si>
    <t>YAGEO</t>
    <phoneticPr fontId="34" type="noConversion"/>
  </si>
  <si>
    <r>
      <t>G</t>
    </r>
    <r>
      <rPr>
        <sz val="12"/>
        <color theme="1"/>
        <rFont val="新細明體"/>
        <family val="2"/>
        <charset val="136"/>
        <scheme val="minor"/>
      </rPr>
      <t>RM155R71H104KE14D</t>
    </r>
    <phoneticPr fontId="33" type="noConversion"/>
  </si>
  <si>
    <r>
      <t>X</t>
    </r>
    <r>
      <rPr>
        <sz val="12"/>
        <color theme="1"/>
        <rFont val="新細明體"/>
        <family val="2"/>
        <charset val="136"/>
        <scheme val="minor"/>
      </rPr>
      <t>7R</t>
    </r>
    <phoneticPr fontId="33" type="noConversion"/>
  </si>
  <si>
    <r>
      <t>m</t>
    </r>
    <r>
      <rPr>
        <sz val="12"/>
        <color theme="1"/>
        <rFont val="新細明體"/>
        <family val="2"/>
        <charset val="136"/>
        <scheme val="minor"/>
      </rPr>
      <t>uRata</t>
    </r>
    <phoneticPr fontId="33" type="noConversion"/>
  </si>
  <si>
    <t>0402</t>
    <phoneticPr fontId="33" type="noConversion"/>
  </si>
  <si>
    <t>50V</t>
    <phoneticPr fontId="33" type="noConversion"/>
  </si>
  <si>
    <t>CC0402JRNPO9BN120</t>
    <phoneticPr fontId="33" type="noConversion"/>
  </si>
  <si>
    <t>50V</t>
    <phoneticPr fontId="33" type="noConversion"/>
  </si>
  <si>
    <t>2.2uF</t>
    <phoneticPr fontId="34" type="noConversion"/>
  </si>
  <si>
    <t>CC0805X5R106K160</t>
    <phoneticPr fontId="33" type="noConversion"/>
  </si>
  <si>
    <r>
      <t>4</t>
    </r>
    <r>
      <rPr>
        <sz val="12"/>
        <color theme="1"/>
        <rFont val="新細明體"/>
        <family val="2"/>
        <charset val="136"/>
        <scheme val="minor"/>
      </rPr>
      <t>70nF</t>
    </r>
    <phoneticPr fontId="33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</si>
  <si>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6V</t>
    </r>
    <phoneticPr fontId="33" type="noConversion"/>
  </si>
  <si>
    <r>
      <t>X</t>
    </r>
    <r>
      <rPr>
        <sz val="12"/>
        <color theme="1"/>
        <rFont val="新細明體"/>
        <family val="2"/>
        <charset val="136"/>
        <scheme val="minor"/>
      </rPr>
      <t>5R</t>
    </r>
    <phoneticPr fontId="33" type="noConversion"/>
  </si>
  <si>
    <t>YAGEO</t>
    <phoneticPr fontId="33" type="noConversion"/>
  </si>
  <si>
    <t>YAGEO</t>
    <phoneticPr fontId="33" type="noConversion"/>
  </si>
  <si>
    <r>
      <t>20</t>
    </r>
    <r>
      <rPr>
        <sz val="12"/>
        <color theme="1"/>
        <rFont val="新細明體"/>
        <family val="2"/>
        <charset val="136"/>
        <scheme val="minor"/>
      </rPr>
      <t>pF</t>
    </r>
    <phoneticPr fontId="33" type="noConversion"/>
  </si>
  <si>
    <r>
      <t>4</t>
    </r>
    <r>
      <rPr>
        <sz val="12"/>
        <color theme="1"/>
        <rFont val="新細明體"/>
        <family val="2"/>
        <charset val="136"/>
        <scheme val="minor"/>
      </rPr>
      <t>7pF</t>
    </r>
    <phoneticPr fontId="33" type="noConversion"/>
  </si>
  <si>
    <r>
      <t>4</t>
    </r>
    <r>
      <rPr>
        <sz val="12"/>
        <color theme="1"/>
        <rFont val="新細明體"/>
        <family val="2"/>
        <charset val="136"/>
        <scheme val="minor"/>
      </rPr>
      <t>7nF</t>
    </r>
    <phoneticPr fontId="33" type="noConversion"/>
  </si>
  <si>
    <t>25V</t>
    <phoneticPr fontId="33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</si>
  <si>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L10A475K08NNNC</t>
    </r>
    <phoneticPr fontId="33" type="noConversion"/>
  </si>
  <si>
    <r>
      <t>0.38</t>
    </r>
    <r>
      <rPr>
        <sz val="12"/>
        <color theme="1"/>
        <rFont val="新細明體"/>
        <family val="2"/>
        <charset val="136"/>
        <scheme val="minor"/>
      </rPr>
      <t>/0.72</t>
    </r>
    <phoneticPr fontId="33" type="noConversion"/>
  </si>
  <si>
    <t>4.7uF</t>
    <phoneticPr fontId="34" type="noConversion"/>
  </si>
  <si>
    <t>WALSIN</t>
    <phoneticPr fontId="33" type="noConversion"/>
  </si>
  <si>
    <t>WALSIN</t>
    <phoneticPr fontId="33" type="noConversion"/>
  </si>
  <si>
    <t>4.7uF</t>
    <phoneticPr fontId="33" type="noConversion"/>
  </si>
  <si>
    <r>
      <t>10</t>
    </r>
    <r>
      <rPr>
        <sz val="12"/>
        <color theme="1"/>
        <rFont val="新細明體"/>
        <family val="2"/>
        <charset val="136"/>
        <scheme val="minor"/>
      </rPr>
      <t>uF</t>
    </r>
    <phoneticPr fontId="33" type="noConversion"/>
  </si>
  <si>
    <t>10V</t>
    <phoneticPr fontId="33" type="noConversion"/>
  </si>
  <si>
    <t>CC0603KRX5R6BB106</t>
    <phoneticPr fontId="33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</si>
  <si>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uF</t>
    </r>
    <phoneticPr fontId="33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</si>
  <si>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0V</t>
    </r>
    <phoneticPr fontId="33" type="noConversion"/>
  </si>
  <si>
    <r>
      <t>X</t>
    </r>
    <r>
      <rPr>
        <sz val="12"/>
        <color theme="1"/>
        <rFont val="新細明體"/>
        <family val="2"/>
        <charset val="136"/>
        <scheme val="minor"/>
      </rPr>
      <t>5R</t>
    </r>
    <phoneticPr fontId="33" type="noConversion"/>
  </si>
  <si>
    <t>CC0402JRNPO9BN200</t>
    <phoneticPr fontId="33" type="noConversion"/>
  </si>
  <si>
    <r>
      <t>0</t>
    </r>
    <r>
      <rPr>
        <sz val="12"/>
        <color theme="1"/>
        <rFont val="新細明體"/>
        <family val="2"/>
        <charset val="136"/>
        <scheme val="minor"/>
      </rPr>
      <t>402N470J500CT</t>
    </r>
    <phoneticPr fontId="33" type="noConversion"/>
  </si>
  <si>
    <t xml:space="preserve"> </t>
    <phoneticPr fontId="33" type="noConversion"/>
  </si>
  <si>
    <t>CC0805KKX5R7BB475</t>
    <phoneticPr fontId="34" type="noConversion"/>
  </si>
  <si>
    <t>CC0402KRX7R9BB103</t>
    <phoneticPr fontId="33" type="noConversion"/>
  </si>
  <si>
    <t>CC0402KRX5R7BB474</t>
    <phoneticPr fontId="33" type="noConversion"/>
  </si>
  <si>
    <t>CC0402KRX7R8BB473</t>
    <phoneticPr fontId="33" type="noConversion"/>
  </si>
  <si>
    <r>
      <t>0</t>
    </r>
    <r>
      <rPr>
        <sz val="12"/>
        <color theme="1"/>
        <rFont val="新細明體"/>
        <family val="2"/>
        <charset val="136"/>
        <scheme val="minor"/>
      </rPr>
      <t>402N200J500CT</t>
    </r>
    <phoneticPr fontId="33" type="noConversion"/>
  </si>
  <si>
    <t>20pF</t>
    <phoneticPr fontId="33" type="noConversion"/>
  </si>
  <si>
    <t>CC0402JRNPO9BN181</t>
    <phoneticPr fontId="33" type="noConversion"/>
  </si>
  <si>
    <r>
      <t>180</t>
    </r>
    <r>
      <rPr>
        <sz val="12"/>
        <color theme="1"/>
        <rFont val="新細明體"/>
        <family val="2"/>
        <charset val="136"/>
        <scheme val="minor"/>
      </rPr>
      <t>pF</t>
    </r>
    <phoneticPr fontId="33" type="noConversion"/>
  </si>
  <si>
    <t>10nF</t>
    <phoneticPr fontId="33" type="noConversion"/>
  </si>
  <si>
    <t>50V</t>
    <phoneticPr fontId="33" type="noConversion"/>
  </si>
  <si>
    <t>16V</t>
    <phoneticPr fontId="33" type="noConversion"/>
  </si>
  <si>
    <t>CC0402KRX7R7BB104</t>
    <phoneticPr fontId="33" type="noConversion"/>
  </si>
  <si>
    <t>25V</t>
    <phoneticPr fontId="33" type="noConversion"/>
  </si>
  <si>
    <t>0805X106K106CT</t>
    <phoneticPr fontId="33" type="noConversion"/>
  </si>
  <si>
    <t>0805X106K250CT</t>
    <phoneticPr fontId="33" type="noConversion"/>
  </si>
  <si>
    <t>TMK212BJ475KG-T</t>
    <phoneticPr fontId="33" type="noConversion"/>
  </si>
  <si>
    <t>4.7uF</t>
    <phoneticPr fontId="34" type="noConversion"/>
  </si>
  <si>
    <t>25V</t>
    <phoneticPr fontId="33" type="noConversion"/>
  </si>
  <si>
    <t>?</t>
    <phoneticPr fontId="33" type="noConversion"/>
  </si>
  <si>
    <t>1nF</t>
    <phoneticPr fontId="34" type="noConversion"/>
  </si>
  <si>
    <t>CC0603KRX7R9BB102</t>
    <phoneticPr fontId="33" type="noConversion"/>
  </si>
  <si>
    <t>CAP-0603 1nF 50V X7R</t>
    <phoneticPr fontId="33" type="noConversion"/>
  </si>
  <si>
    <t>CAP-0603 12pF 50V NPO</t>
    <phoneticPr fontId="33" type="noConversion"/>
  </si>
  <si>
    <t>CC0603JRNPO9BN120</t>
    <phoneticPr fontId="33" type="noConversion"/>
  </si>
  <si>
    <t>CAP-0603 20pF 50V NPO</t>
    <phoneticPr fontId="33" type="noConversion"/>
  </si>
  <si>
    <t>CC0603JRNPO9BN200</t>
    <phoneticPr fontId="33" type="noConversion"/>
  </si>
  <si>
    <t>CAP-0603 47pF 50V NPO</t>
    <phoneticPr fontId="33" type="noConversion"/>
  </si>
  <si>
    <t>CC0603JRNPO9BN470</t>
    <phoneticPr fontId="33" type="noConversion"/>
  </si>
  <si>
    <r>
      <t>CAP-0402 20</t>
    </r>
    <r>
      <rPr>
        <sz val="12"/>
        <rFont val="新細明體"/>
        <family val="1"/>
        <charset val="136"/>
        <scheme val="minor"/>
      </rPr>
      <t>pF 50V NPO</t>
    </r>
    <phoneticPr fontId="33" type="noConversion"/>
  </si>
  <si>
    <t>CAP-0402 47pF 50V NPO</t>
    <phoneticPr fontId="33" type="noConversion"/>
  </si>
  <si>
    <t>CAP-0402 180pF 50V NPO</t>
    <phoneticPr fontId="33" type="noConversion"/>
  </si>
  <si>
    <t>CAP-0402 10nF 50V X7R</t>
    <phoneticPr fontId="33" type="noConversion"/>
  </si>
  <si>
    <t>CAP-0402 47nF 25V X7R</t>
    <phoneticPr fontId="33" type="noConversion"/>
  </si>
  <si>
    <t>CAP-0402 100nF 16V X7R</t>
    <phoneticPr fontId="33" type="noConversion"/>
  </si>
  <si>
    <t>CAP-0402 470nF 16V X5R</t>
    <phoneticPr fontId="33" type="noConversion"/>
  </si>
  <si>
    <t>CAP-0805 4.7uF 16V X5R</t>
    <phoneticPr fontId="33" type="noConversion"/>
  </si>
  <si>
    <t>CAP-0805 4.7uF 25V X5R</t>
    <phoneticPr fontId="33" type="noConversion"/>
  </si>
  <si>
    <t>CAP-0805 10uF 16V X5R</t>
    <phoneticPr fontId="33" type="noConversion"/>
  </si>
  <si>
    <t>2.2nF</t>
    <phoneticPr fontId="34" type="noConversion"/>
  </si>
  <si>
    <t>CC0603KRX7R9BB222</t>
    <phoneticPr fontId="33" type="noConversion"/>
  </si>
  <si>
    <t>CAP-0603 2.2nF 50V X7R</t>
    <phoneticPr fontId="33" type="noConversion"/>
  </si>
  <si>
    <t>4.7nF</t>
    <phoneticPr fontId="34" type="noConversion"/>
  </si>
  <si>
    <t>CC0603KRX7R9BB472</t>
    <phoneticPr fontId="33" type="noConversion"/>
  </si>
  <si>
    <t>CAP-0603 4.7nF 50V X7R</t>
    <phoneticPr fontId="33" type="noConversion"/>
  </si>
  <si>
    <t>0603B104K160CT</t>
    <phoneticPr fontId="33" type="noConversion"/>
  </si>
  <si>
    <t>0603X475K160CT</t>
    <phoneticPr fontId="33" type="noConversion"/>
  </si>
  <si>
    <t>CAP-0603 1uF 16V X7R</t>
    <phoneticPr fontId="33" type="noConversion"/>
  </si>
  <si>
    <t>CAP-0603 100nF 50V X7R</t>
    <phoneticPr fontId="33" type="noConversion"/>
  </si>
  <si>
    <t>CAP-0603 100nF 16V X7R</t>
    <phoneticPr fontId="33" type="noConversion"/>
  </si>
  <si>
    <t>CAP-0603 100nF 16V X7R</t>
    <phoneticPr fontId="33" type="noConversion"/>
  </si>
  <si>
    <r>
      <t>CAP-0603 4.7uF 16V</t>
    </r>
    <r>
      <rPr>
        <sz val="12"/>
        <color theme="1"/>
        <rFont val="新細明體"/>
        <family val="2"/>
        <charset val="136"/>
        <scheme val="minor"/>
      </rPr>
      <t xml:space="preserve"> X5R</t>
    </r>
    <phoneticPr fontId="33" type="noConversion"/>
  </si>
  <si>
    <r>
      <t>CAP-0603 4.7uF 16V</t>
    </r>
    <r>
      <rPr>
        <sz val="12"/>
        <color theme="1"/>
        <rFont val="新細明體"/>
        <family val="2"/>
        <charset val="136"/>
        <scheme val="minor"/>
      </rPr>
      <t xml:space="preserve"> X5R</t>
    </r>
    <phoneticPr fontId="33" type="noConversion"/>
  </si>
  <si>
    <t>CAP-0603 4.7uF 16V X5R</t>
    <phoneticPr fontId="33" type="noConversion"/>
  </si>
  <si>
    <t>0603X105K160CT</t>
    <phoneticPr fontId="33" type="noConversion"/>
  </si>
  <si>
    <t>CAP-0603 1uF 16V X5R</t>
    <phoneticPr fontId="33" type="noConversion"/>
  </si>
  <si>
    <t>CAP-0603 2.2uF 16V X5R</t>
    <phoneticPr fontId="33" type="noConversion"/>
  </si>
  <si>
    <t>CC0603KRX5R7BB225</t>
    <phoneticPr fontId="33" type="noConversion"/>
  </si>
  <si>
    <r>
      <t>CAP-0603 10uF 10V</t>
    </r>
    <r>
      <rPr>
        <sz val="12"/>
        <color theme="1"/>
        <rFont val="新細明體"/>
        <family val="2"/>
        <charset val="136"/>
        <scheme val="minor"/>
      </rPr>
      <t xml:space="preserve"> X5R</t>
    </r>
    <phoneticPr fontId="33" type="noConversion"/>
  </si>
  <si>
    <t>CAP-0603 10nF 50V X7R</t>
    <phoneticPr fontId="33" type="noConversion"/>
  </si>
  <si>
    <t>CAP-0402 12pF 50V NPO</t>
    <phoneticPr fontId="33" type="noConversion"/>
  </si>
  <si>
    <t>CAP-0402 100nF 50V X7R</t>
    <phoneticPr fontId="33" type="noConversion"/>
  </si>
  <si>
    <t>CAP-0402 1uF 10V X5R</t>
    <phoneticPr fontId="33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</si>
  <si>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C0402KRX5R6BB105</t>
    </r>
    <phoneticPr fontId="33" type="noConversion"/>
  </si>
  <si>
    <t>25V</t>
    <phoneticPr fontId="34" type="noConversion"/>
  </si>
  <si>
    <t>CEA-6D6 100uF 50V</t>
    <phoneticPr fontId="33" type="noConversion"/>
  </si>
  <si>
    <t>50V</t>
    <phoneticPr fontId="34" type="noConversion"/>
  </si>
  <si>
    <t>SC1E107M08010VR</t>
    <phoneticPr fontId="34" type="noConversion"/>
  </si>
  <si>
    <t xml:space="preserve">CEA-8D6 </t>
    <phoneticPr fontId="34" type="noConversion"/>
  </si>
  <si>
    <t>50V</t>
    <phoneticPr fontId="34" type="noConversion"/>
  </si>
  <si>
    <t xml:space="preserve">CEA-10D3 </t>
    <phoneticPr fontId="34" type="noConversion"/>
  </si>
  <si>
    <t>CEA-10D3 220uF 50V</t>
    <phoneticPr fontId="33" type="noConversion"/>
  </si>
  <si>
    <t>SC1H227M10010VR</t>
    <phoneticPr fontId="33" type="noConversion"/>
  </si>
  <si>
    <t>470uF</t>
    <phoneticPr fontId="34" type="noConversion"/>
  </si>
  <si>
    <t>CEA-10D3 470uF 25V</t>
    <phoneticPr fontId="33" type="noConversion"/>
  </si>
  <si>
    <t>CAP-0805 10uF 25V X5R</t>
    <phoneticPr fontId="33" type="noConversion"/>
  </si>
  <si>
    <t>CC0805KKX5R7BB106</t>
    <phoneticPr fontId="33" type="noConversion"/>
  </si>
  <si>
    <t>CEA-6D6 47uF 25V</t>
    <phoneticPr fontId="33" type="noConversion"/>
  </si>
  <si>
    <t>SC1E476M6L005VR</t>
    <phoneticPr fontId="34" type="noConversion"/>
  </si>
  <si>
    <t>CEA-8D3 220uF 25V</t>
    <phoneticPr fontId="33" type="noConversion"/>
  </si>
  <si>
    <t>SC1E227M08010VR</t>
    <phoneticPr fontId="33" type="noConversion"/>
  </si>
  <si>
    <t>25V</t>
    <phoneticPr fontId="33" type="noConversion"/>
  </si>
  <si>
    <t>CC0603KRX5R7BB475</t>
    <phoneticPr fontId="33" type="noConversion"/>
  </si>
  <si>
    <t>CC0603JRNPO9BN181</t>
    <phoneticPr fontId="33" type="noConversion"/>
  </si>
  <si>
    <r>
      <t>180</t>
    </r>
    <r>
      <rPr>
        <sz val="12"/>
        <color theme="1"/>
        <rFont val="新細明體"/>
        <family val="2"/>
        <charset val="136"/>
        <scheme val="minor"/>
      </rPr>
      <t>pF</t>
    </r>
    <phoneticPr fontId="33" type="noConversion"/>
  </si>
  <si>
    <r>
      <t>5</t>
    </r>
    <r>
      <rPr>
        <sz val="12"/>
        <color theme="1"/>
        <rFont val="新細明體"/>
        <family val="2"/>
        <charset val="136"/>
        <scheme val="minor"/>
      </rPr>
      <t>0V</t>
    </r>
    <phoneticPr fontId="33" type="noConversion"/>
  </si>
  <si>
    <t>CAP-0603 180pF 50V NPO</t>
    <phoneticPr fontId="33" type="noConversion"/>
  </si>
  <si>
    <t>CC0603KRX7R7BB105</t>
    <phoneticPr fontId="33" type="noConversion"/>
  </si>
  <si>
    <r>
      <t>X</t>
    </r>
    <r>
      <rPr>
        <sz val="12"/>
        <color theme="1"/>
        <rFont val="新細明體"/>
        <family val="2"/>
        <charset val="136"/>
        <scheme val="minor"/>
      </rPr>
      <t>7</t>
    </r>
    <r>
      <rPr>
        <sz val="12"/>
        <color theme="1"/>
        <rFont val="新細明體"/>
        <family val="2"/>
        <charset val="136"/>
        <scheme val="minor"/>
      </rPr>
      <t>R</t>
    </r>
    <phoneticPr fontId="34" type="noConversion"/>
  </si>
  <si>
    <r>
      <t>CAP-0603 1uF 16V X</t>
    </r>
    <r>
      <rPr>
        <sz val="12"/>
        <color theme="1"/>
        <rFont val="新細明體"/>
        <family val="2"/>
        <charset val="136"/>
        <scheme val="minor"/>
      </rPr>
      <t>5</t>
    </r>
    <r>
      <rPr>
        <sz val="12"/>
        <color theme="1"/>
        <rFont val="新細明體"/>
        <family val="2"/>
        <charset val="136"/>
        <scheme val="minor"/>
      </rPr>
      <t>R</t>
    </r>
    <phoneticPr fontId="33" type="noConversion"/>
  </si>
  <si>
    <r>
      <t>CC0603KRX</t>
    </r>
    <r>
      <rPr>
        <sz val="12"/>
        <color theme="1"/>
        <rFont val="新細明體"/>
        <family val="2"/>
        <charset val="136"/>
        <scheme val="minor"/>
      </rPr>
      <t>5</t>
    </r>
    <r>
      <rPr>
        <sz val="12"/>
        <color theme="1"/>
        <rFont val="新細明體"/>
        <family val="2"/>
        <charset val="136"/>
        <scheme val="minor"/>
      </rPr>
      <t>R7BB105</t>
    </r>
    <phoneticPr fontId="33" type="noConversion"/>
  </si>
  <si>
    <t>CAP-0603 100nF 50V X7R</t>
    <phoneticPr fontId="33" type="noConversion"/>
  </si>
  <si>
    <t>CC0603KRX7R9BB104</t>
    <phoneticPr fontId="33" type="noConversion"/>
  </si>
  <si>
    <t>CAP-0402 20pF 50V NPO</t>
    <phoneticPr fontId="33" type="noConversion"/>
  </si>
  <si>
    <t>CAP-0603 4.7uF 10V X5R</t>
  </si>
  <si>
    <t>CC0603KRX5R6BB475</t>
  </si>
  <si>
    <t>CAP-1206 1uF 100V X7R</t>
  </si>
  <si>
    <t>CC1206KKX7R0BB105</t>
  </si>
  <si>
    <t>1u</t>
  </si>
  <si>
    <t>CEA-8D3 100uF 50V</t>
    <phoneticPr fontId="33" type="noConversion"/>
  </si>
  <si>
    <t>SC1H107M08010VR289</t>
    <phoneticPr fontId="33" type="noConversion"/>
  </si>
  <si>
    <t>100uF</t>
    <phoneticPr fontId="33" type="noConversion"/>
  </si>
  <si>
    <t>更新日期</t>
    <phoneticPr fontId="33" type="noConversion"/>
  </si>
  <si>
    <t>料盤編號</t>
    <phoneticPr fontId="33" type="noConversion"/>
  </si>
  <si>
    <t>材料分類</t>
    <phoneticPr fontId="33" type="noConversion"/>
  </si>
  <si>
    <t>排序</t>
    <phoneticPr fontId="33" type="noConversion"/>
  </si>
  <si>
    <t>材料編號</t>
    <phoneticPr fontId="33" type="noConversion"/>
  </si>
  <si>
    <t>進料日期</t>
  </si>
  <si>
    <t>002</t>
    <phoneticPr fontId="33" type="noConversion"/>
  </si>
  <si>
    <t>0001</t>
    <phoneticPr fontId="33" type="noConversion"/>
  </si>
  <si>
    <t>01</t>
    <phoneticPr fontId="33" type="noConversion"/>
  </si>
  <si>
    <t>20200207</t>
    <phoneticPr fontId="33" type="noConversion"/>
  </si>
  <si>
    <t>0002</t>
    <phoneticPr fontId="33" type="noConversion"/>
  </si>
  <si>
    <t>0003</t>
    <phoneticPr fontId="33" type="noConversion"/>
  </si>
  <si>
    <t>0004</t>
    <phoneticPr fontId="33" type="noConversion"/>
  </si>
  <si>
    <t>0005</t>
    <phoneticPr fontId="33" type="noConversion"/>
  </si>
  <si>
    <t>0006</t>
    <phoneticPr fontId="33" type="noConversion"/>
  </si>
  <si>
    <t>0007</t>
    <phoneticPr fontId="33" type="noConversion"/>
  </si>
  <si>
    <t>0008</t>
    <phoneticPr fontId="33" type="noConversion"/>
  </si>
  <si>
    <t>0009</t>
    <phoneticPr fontId="33" type="noConversion"/>
  </si>
  <si>
    <t>0010</t>
    <phoneticPr fontId="33" type="noConversion"/>
  </si>
  <si>
    <t>CAP-0402 1uF 16V X5R</t>
    <phoneticPr fontId="33" type="noConversion"/>
  </si>
  <si>
    <t>0402X105K160</t>
    <phoneticPr fontId="33" type="noConversion"/>
  </si>
  <si>
    <t>0011</t>
    <phoneticPr fontId="33" type="noConversion"/>
  </si>
  <si>
    <t>料盤編號</t>
  </si>
  <si>
    <t>DS00200012020020701</t>
  </si>
  <si>
    <t>DS00200022020020701</t>
  </si>
  <si>
    <t>DS00200032020020701</t>
  </si>
  <si>
    <t>DS00200042020020701</t>
  </si>
  <si>
    <t>DS00200052020020701</t>
  </si>
  <si>
    <t>DS00200062020020701</t>
  </si>
  <si>
    <t>DS00200072020020701</t>
  </si>
  <si>
    <t>DS00200082020020701</t>
  </si>
  <si>
    <t>DS00200092020020701</t>
  </si>
  <si>
    <t>DS00200102020020701</t>
  </si>
  <si>
    <t>DS00200112020020701</t>
  </si>
  <si>
    <t>0012</t>
    <phoneticPr fontId="33" type="noConversion"/>
  </si>
  <si>
    <t>0013</t>
    <phoneticPr fontId="33" type="noConversion"/>
  </si>
  <si>
    <t>0014</t>
    <phoneticPr fontId="33" type="noConversion"/>
  </si>
  <si>
    <t>0015</t>
    <phoneticPr fontId="33" type="noConversion"/>
  </si>
  <si>
    <t>0016</t>
    <phoneticPr fontId="33" type="noConversion"/>
  </si>
  <si>
    <t>0017</t>
    <phoneticPr fontId="33" type="noConversion"/>
  </si>
  <si>
    <t>0018</t>
    <phoneticPr fontId="33" type="noConversion"/>
  </si>
  <si>
    <t>02</t>
    <phoneticPr fontId="33" type="noConversion"/>
  </si>
  <si>
    <t>03</t>
    <phoneticPr fontId="33" type="noConversion"/>
  </si>
  <si>
    <t>0019</t>
    <phoneticPr fontId="33" type="noConversion"/>
  </si>
  <si>
    <t>04</t>
    <phoneticPr fontId="33" type="noConversion"/>
  </si>
  <si>
    <t>50V</t>
    <phoneticPr fontId="33" type="noConversion"/>
  </si>
  <si>
    <t>0020</t>
    <phoneticPr fontId="33" type="noConversion"/>
  </si>
  <si>
    <t>0021</t>
    <phoneticPr fontId="33" type="noConversion"/>
  </si>
  <si>
    <t>10V</t>
    <phoneticPr fontId="33" type="noConversion"/>
  </si>
  <si>
    <t>0022</t>
    <phoneticPr fontId="33" type="noConversion"/>
  </si>
  <si>
    <t>0023</t>
    <phoneticPr fontId="33" type="noConversion"/>
  </si>
  <si>
    <t>0024</t>
    <phoneticPr fontId="33" type="noConversion"/>
  </si>
  <si>
    <t>DS00200122020020701</t>
  </si>
  <si>
    <t>DS00200132020020701</t>
  </si>
  <si>
    <t>DS00200142020020701</t>
  </si>
  <si>
    <t>DS00200152020020701</t>
  </si>
  <si>
    <t>DS00200162020020701</t>
  </si>
  <si>
    <t>DS00200172020020701</t>
  </si>
  <si>
    <t>DS00200182020020701</t>
  </si>
  <si>
    <t>DS00200182020020702</t>
  </si>
  <si>
    <t>DS00200192020020701</t>
  </si>
  <si>
    <t>DS00200192020020702</t>
  </si>
  <si>
    <t>DS00200192020020703</t>
  </si>
  <si>
    <t>DS00200192020020704</t>
  </si>
  <si>
    <t>DS00200202020020701</t>
  </si>
  <si>
    <t>DS00200202020020702</t>
  </si>
  <si>
    <t>DS00200202020020703</t>
  </si>
  <si>
    <t>DS00200212020020702</t>
  </si>
  <si>
    <t>DS00200222020020701</t>
  </si>
  <si>
    <t>DS00200232020020701</t>
  </si>
  <si>
    <t>DS00200232020020702</t>
  </si>
  <si>
    <t>DS00200232020020703</t>
  </si>
  <si>
    <t>DS00200242020020701</t>
  </si>
  <si>
    <t>0603</t>
    <phoneticPr fontId="33" type="noConversion"/>
  </si>
  <si>
    <t>002</t>
    <phoneticPr fontId="33" type="noConversion"/>
  </si>
  <si>
    <t>0025</t>
    <phoneticPr fontId="33" type="noConversion"/>
  </si>
  <si>
    <t>0026</t>
    <phoneticPr fontId="33" type="noConversion"/>
  </si>
  <si>
    <t>0027</t>
    <phoneticPr fontId="33" type="noConversion"/>
  </si>
  <si>
    <t>0028</t>
    <phoneticPr fontId="33" type="noConversion"/>
  </si>
  <si>
    <t>DS00200252020020701</t>
  </si>
  <si>
    <t>DS00200262020020701</t>
  </si>
  <si>
    <t>DS00200272020020701</t>
  </si>
  <si>
    <t>DS00200272020020702</t>
  </si>
  <si>
    <t>DS00200282020020701</t>
  </si>
  <si>
    <t>0029</t>
    <phoneticPr fontId="33" type="noConversion"/>
  </si>
  <si>
    <t>DS00200292020020701</t>
  </si>
  <si>
    <t>100V</t>
    <phoneticPr fontId="33" type="noConversion"/>
  </si>
  <si>
    <t>X7R</t>
    <phoneticPr fontId="33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</si>
  <si>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00nF</t>
    </r>
    <phoneticPr fontId="33" type="noConversion"/>
  </si>
  <si>
    <t>01</t>
    <phoneticPr fontId="33" type="noConversion"/>
  </si>
  <si>
    <t>CC0805KKX5R7BB106</t>
    <phoneticPr fontId="33" type="noConversion"/>
  </si>
  <si>
    <t>02</t>
    <phoneticPr fontId="33" type="noConversion"/>
  </si>
  <si>
    <t>03</t>
    <phoneticPr fontId="33" type="noConversion"/>
  </si>
  <si>
    <t>CC0402KRX7R8BB103</t>
    <phoneticPr fontId="33" type="noConversion"/>
  </si>
  <si>
    <t>0402</t>
    <phoneticPr fontId="33" type="noConversion"/>
  </si>
  <si>
    <t>25V</t>
    <phoneticPr fontId="33" type="noConversion"/>
  </si>
  <si>
    <t>X7R</t>
    <phoneticPr fontId="33" type="noConversion"/>
  </si>
  <si>
    <t>CAP-0402 10nF 25V X7R</t>
    <phoneticPr fontId="33" type="noConversion"/>
  </si>
  <si>
    <t>0030</t>
    <phoneticPr fontId="33" type="noConversion"/>
  </si>
  <si>
    <t>CC0603KRX7R7BB104</t>
    <phoneticPr fontId="33" type="noConversion"/>
  </si>
  <si>
    <t>CAP-0603 100nF 16V X7R</t>
    <phoneticPr fontId="33" type="noConversion"/>
  </si>
  <si>
    <t>100nF</t>
    <phoneticPr fontId="33" type="noConversion"/>
  </si>
  <si>
    <t>0603</t>
    <phoneticPr fontId="33" type="noConversion"/>
  </si>
  <si>
    <t>002</t>
    <phoneticPr fontId="33" type="noConversion"/>
  </si>
  <si>
    <t>0031</t>
    <phoneticPr fontId="33" type="noConversion"/>
  </si>
  <si>
    <t>CC0402JRNPO9BN102</t>
    <phoneticPr fontId="33" type="noConversion"/>
  </si>
  <si>
    <t>1nF</t>
    <phoneticPr fontId="33" type="noConversion"/>
  </si>
  <si>
    <t>50V</t>
    <phoneticPr fontId="33" type="noConversion"/>
  </si>
  <si>
    <t>NPO</t>
    <phoneticPr fontId="33" type="noConversion"/>
  </si>
  <si>
    <t>0032</t>
    <phoneticPr fontId="33" type="noConversion"/>
  </si>
  <si>
    <t>CAP-0402 1nF 50V NPO</t>
    <phoneticPr fontId="33" type="noConversion"/>
  </si>
  <si>
    <t>CAP-0603 220nF 16V X7R</t>
    <phoneticPr fontId="33" type="noConversion"/>
  </si>
  <si>
    <t>CC0603KRX7R7BB224</t>
    <phoneticPr fontId="33" type="noConversion"/>
  </si>
  <si>
    <t>220nF</t>
    <phoneticPr fontId="33" type="noConversion"/>
  </si>
  <si>
    <t>0033</t>
    <phoneticPr fontId="33" type="noConversion"/>
  </si>
  <si>
    <t>CAP-0603 4.7uF 10V X5R</t>
    <phoneticPr fontId="33" type="noConversion"/>
  </si>
  <si>
    <t>DS00200082021031001</t>
  </si>
  <si>
    <t>DS00200272021031001</t>
  </si>
  <si>
    <t>DS00200272021031002</t>
  </si>
  <si>
    <t>DS00200272021031003</t>
  </si>
  <si>
    <t>DS00200202021031001</t>
  </si>
  <si>
    <t>DS00200202021031002</t>
  </si>
  <si>
    <t>DS00200302021031001</t>
  </si>
  <si>
    <t>DS00200312021031001</t>
  </si>
  <si>
    <t>DS00200322021031001</t>
  </si>
  <si>
    <t>DS00200332021031001</t>
  </si>
  <si>
    <t>DS00200222021031001</t>
  </si>
  <si>
    <t>DS00200222021031002</t>
  </si>
  <si>
    <t>16V</t>
    <phoneticPr fontId="33" type="noConversion"/>
  </si>
  <si>
    <t>10V</t>
    <phoneticPr fontId="33" type="noConversion"/>
  </si>
  <si>
    <t>DS00200022021051901</t>
    <phoneticPr fontId="33" type="noConversion"/>
  </si>
  <si>
    <t>DS00200022021051902</t>
    <phoneticPr fontId="33" type="noConversion"/>
  </si>
  <si>
    <t>CEA-6D6 100uF 35V</t>
    <phoneticPr fontId="33" type="noConversion"/>
  </si>
  <si>
    <t>SC1E476M6L005VR289</t>
    <phoneticPr fontId="33" type="noConversion"/>
  </si>
  <si>
    <t>RVD-35V101MF80U-R2</t>
    <phoneticPr fontId="33" type="noConversion"/>
  </si>
  <si>
    <t>47uF</t>
    <phoneticPr fontId="33" type="noConversion"/>
  </si>
  <si>
    <t>100uF</t>
    <phoneticPr fontId="33" type="noConversion"/>
  </si>
  <si>
    <t>25V</t>
    <phoneticPr fontId="33" type="noConversion"/>
  </si>
  <si>
    <t>35V</t>
    <phoneticPr fontId="33" type="noConversion"/>
  </si>
  <si>
    <t>DS00200212020020701</t>
    <phoneticPr fontId="33" type="noConversion"/>
  </si>
  <si>
    <t>C0402 15pF 50V NPO</t>
  </si>
  <si>
    <t>C0402 15pF 50V NPO</t>
    <phoneticPr fontId="33" type="noConversion"/>
  </si>
  <si>
    <t>0402</t>
  </si>
  <si>
    <t>0402</t>
    <phoneticPr fontId="33" type="noConversion"/>
  </si>
  <si>
    <t>50V</t>
    <phoneticPr fontId="33" type="noConversion"/>
  </si>
  <si>
    <t>15pF</t>
  </si>
  <si>
    <t>15pF</t>
    <phoneticPr fontId="33" type="noConversion"/>
  </si>
  <si>
    <t>NPO</t>
  </si>
  <si>
    <t>YAGEO</t>
  </si>
  <si>
    <t>DS0022112140005</t>
    <phoneticPr fontId="33" type="noConversion"/>
  </si>
  <si>
    <t>CC0402JRNPO9BN150</t>
    <phoneticPr fontId="33" type="noConversion"/>
  </si>
  <si>
    <t>CC0603JRNPO9BN200</t>
  </si>
  <si>
    <t>20pF</t>
  </si>
  <si>
    <t>0603</t>
  </si>
  <si>
    <t>CAP-0603 20pF 50V NPO</t>
    <phoneticPr fontId="33" type="noConversion"/>
  </si>
  <si>
    <t>DS0022112140006</t>
  </si>
  <si>
    <t>DS0022112140007</t>
  </si>
  <si>
    <t>100nF</t>
  </si>
  <si>
    <t>X7R</t>
  </si>
  <si>
    <t>CC0402KRX7R9BB104</t>
    <phoneticPr fontId="33" type="noConversion"/>
  </si>
  <si>
    <t>CAP-0603 100nF 16V X7R</t>
  </si>
  <si>
    <t>DS0022112140008</t>
  </si>
  <si>
    <t>CC0603KRX7R7BB104</t>
  </si>
  <si>
    <t>DS0022201050001</t>
    <phoneticPr fontId="33" type="noConversion"/>
  </si>
  <si>
    <t>CAP-0603 4.7nF 50V X7R</t>
  </si>
  <si>
    <t>CC0603KRX7R9BB472</t>
  </si>
  <si>
    <t>4.7nF</t>
  </si>
  <si>
    <t>DS0022201050002</t>
    <phoneticPr fontId="33" type="noConversion"/>
  </si>
  <si>
    <t>DS0022201050003</t>
    <phoneticPr fontId="33" type="noConversion"/>
  </si>
  <si>
    <t>CC0402JRNPO9BN120</t>
    <phoneticPr fontId="33" type="noConversion"/>
  </si>
  <si>
    <t>12pF</t>
    <phoneticPr fontId="33" type="noConversion"/>
  </si>
  <si>
    <t>0402</t>
    <phoneticPr fontId="33" type="noConversion"/>
  </si>
  <si>
    <t>50v</t>
    <phoneticPr fontId="33" type="noConversion"/>
  </si>
  <si>
    <t>CC0402JRNPO9BN200</t>
    <phoneticPr fontId="33" type="noConversion"/>
  </si>
  <si>
    <t>20pF</t>
    <phoneticPr fontId="33" type="noConversion"/>
  </si>
  <si>
    <t>50V</t>
    <phoneticPr fontId="33" type="noConversion"/>
  </si>
  <si>
    <t>DS0022201130001</t>
    <phoneticPr fontId="33" type="noConversion"/>
  </si>
  <si>
    <t>DS0022201130002</t>
    <phoneticPr fontId="33" type="noConversion"/>
  </si>
  <si>
    <t>CAP-1206 22uF 16V X5R</t>
    <phoneticPr fontId="33" type="noConversion"/>
  </si>
  <si>
    <t>CL31A226KOHNNNE</t>
  </si>
  <si>
    <t>22uF</t>
    <phoneticPr fontId="33" type="noConversion"/>
  </si>
  <si>
    <t>1206</t>
    <phoneticPr fontId="33" type="noConversion"/>
  </si>
  <si>
    <t>16V</t>
    <phoneticPr fontId="33" type="noConversion"/>
  </si>
  <si>
    <t>X5R</t>
    <phoneticPr fontId="33" type="noConversion"/>
  </si>
  <si>
    <t>Samsung </t>
  </si>
  <si>
    <t>CAP-0603 100pF 50V NPO</t>
    <phoneticPr fontId="33" type="noConversion"/>
  </si>
  <si>
    <t>CC0603JRNPO9BN101</t>
    <phoneticPr fontId="33" type="noConversion"/>
  </si>
  <si>
    <t>100pF</t>
    <phoneticPr fontId="33" type="noConversion"/>
  </si>
  <si>
    <t>0603</t>
    <phoneticPr fontId="33" type="noConversion"/>
  </si>
  <si>
    <t>50V</t>
    <phoneticPr fontId="33" type="noConversion"/>
  </si>
  <si>
    <t>CEA-5D5 47uF 16V</t>
    <phoneticPr fontId="33" type="noConversion"/>
  </si>
  <si>
    <t>47uF</t>
    <phoneticPr fontId="33" type="noConversion"/>
  </si>
  <si>
    <t>CEA-5D5</t>
    <phoneticPr fontId="33" type="noConversion"/>
  </si>
  <si>
    <t>16V</t>
    <phoneticPr fontId="33" type="noConversion"/>
  </si>
  <si>
    <t>DS002220208001</t>
    <phoneticPr fontId="33" type="noConversion"/>
  </si>
  <si>
    <t>DS002220725001</t>
    <phoneticPr fontId="33" type="noConversion"/>
  </si>
  <si>
    <t>DS002220725002</t>
    <phoneticPr fontId="33" type="noConversion"/>
  </si>
  <si>
    <t>DS002220725003</t>
    <phoneticPr fontId="33" type="noConversion"/>
  </si>
  <si>
    <t>CAP-0603 470p 50V NPO</t>
  </si>
  <si>
    <t>CAP-0603 470p 50V NPO</t>
    <phoneticPr fontId="33" type="noConversion"/>
  </si>
  <si>
    <t>CC0603JRNPO9BN471</t>
  </si>
  <si>
    <t>CC0603JRNPO9BN471</t>
    <phoneticPr fontId="33" type="noConversion"/>
  </si>
  <si>
    <t>470pF</t>
  </si>
  <si>
    <t>470pF</t>
    <phoneticPr fontId="33" type="noConversion"/>
  </si>
  <si>
    <t>0603</t>
    <phoneticPr fontId="33" type="noConversion"/>
  </si>
  <si>
    <t>50V</t>
    <phoneticPr fontId="33" type="noConversion"/>
  </si>
  <si>
    <t>NPO</t>
    <phoneticPr fontId="33" type="noConversion"/>
  </si>
  <si>
    <t>YAGEO</t>
    <phoneticPr fontId="33" type="noConversion"/>
  </si>
  <si>
    <t>CAP-0603 10uF 10V X5R</t>
    <phoneticPr fontId="33" type="noConversion"/>
  </si>
  <si>
    <t>CC0603KRX5R6BB106</t>
    <phoneticPr fontId="33" type="noConversion"/>
  </si>
  <si>
    <t>10uF</t>
    <phoneticPr fontId="33" type="noConversion"/>
  </si>
  <si>
    <t>10V</t>
    <phoneticPr fontId="33" type="noConversion"/>
  </si>
  <si>
    <t>X5R</t>
    <phoneticPr fontId="33" type="noConversion"/>
  </si>
  <si>
    <t>CAP-0603 1pF 50V NPO</t>
  </si>
  <si>
    <t>CAP-0603 1pF 50V NPO</t>
    <phoneticPr fontId="33" type="noConversion"/>
  </si>
  <si>
    <t>CC0603BRNPO9BN1R0</t>
  </si>
  <si>
    <t>CC0603BRNPO9BN1R0</t>
    <phoneticPr fontId="33" type="noConversion"/>
  </si>
  <si>
    <t>1pF</t>
  </si>
  <si>
    <t>1pF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</si>
</sst>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0.00_);[Red]\(0.00\)"/>
    <numFmt numFmtId="178" formatCode="0_);[Red]\(0\)"/>
    <numFmt numFmtId="179" formatCode="yyyy/mm/dd"/>
  </numFmts>
  <fonts count="41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/>
      <diagonal/>
    </border>
    <border>
      <left style="thick">
        <color theme="8"/>
      </left>
      <right style="thick">
        <color theme="8"/>
      </right>
      <top/>
      <bottom/>
      <diagonal/>
    </border>
  </borders>
  <cellStyleXfs count="3">
    <xf numFmtId="0" fontId="0" fillId="0" borderId="0"/>
    <xf numFmtId="0" fontId="32" fillId="0" borderId="0">
      <alignment vertical="center"/>
    </xf>
    <xf numFmtId="9" fontId="36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32" fillId="5" borderId="0" xfId="1" applyFill="1" applyBorder="1" applyAlignment="1">
      <alignment horizontal="center" vertical="center"/>
    </xf>
    <xf numFmtId="0" fontId="32" fillId="5" borderId="0" xfId="1" applyFont="1" applyFill="1" applyBorder="1" applyAlignment="1">
      <alignment horizontal="center" vertical="center"/>
    </xf>
    <xf numFmtId="0" fontId="32" fillId="4" borderId="0" xfId="1" applyFill="1" applyBorder="1" applyAlignment="1">
      <alignment horizontal="center" vertical="center"/>
    </xf>
    <xf numFmtId="0" fontId="32" fillId="3" borderId="0" xfId="1" applyFill="1" applyBorder="1" applyAlignment="1">
      <alignment horizontal="center" vertical="center"/>
    </xf>
    <xf numFmtId="0" fontId="32" fillId="2" borderId="0" xfId="1" applyFill="1" applyBorder="1" applyAlignment="1">
      <alignment horizontal="center" vertical="center"/>
    </xf>
    <xf numFmtId="0" fontId="32" fillId="0" borderId="0" xfId="1" applyBorder="1" applyAlignment="1">
      <alignment horizontal="center" vertical="center"/>
    </xf>
    <xf numFmtId="0" fontId="32" fillId="0" borderId="0" xfId="1" quotePrefix="1" applyBorder="1" applyAlignment="1">
      <alignment horizontal="center" vertical="center"/>
    </xf>
    <xf numFmtId="0" fontId="32" fillId="6" borderId="0" xfId="1" applyFill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30" fillId="4" borderId="0" xfId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28" fillId="0" borderId="0" xfId="1" applyFont="1" applyBorder="1" applyAlignment="1">
      <alignment horizontal="center" vertical="center"/>
    </xf>
    <xf numFmtId="0" fontId="27" fillId="0" borderId="0" xfId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32" fillId="0" borderId="0" xfId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2" fontId="32" fillId="0" borderId="0" xfId="1" applyNumberForma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32" fillId="0" borderId="0" xfId="1" quotePrefix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/>
    </xf>
    <xf numFmtId="0" fontId="29" fillId="0" borderId="0" xfId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0" fontId="27" fillId="0" borderId="0" xfId="1" applyFont="1" applyFill="1" applyBorder="1" applyAlignment="1">
      <alignment horizontal="center" vertical="center"/>
    </xf>
    <xf numFmtId="0" fontId="27" fillId="0" borderId="0" xfId="1" quotePrefix="1" applyFont="1" applyFill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9" fillId="7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1" fillId="8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8" borderId="0" xfId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9" fillId="0" borderId="0" xfId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center"/>
    </xf>
    <xf numFmtId="0" fontId="40" fillId="0" borderId="0" xfId="1" applyFont="1" applyFill="1" applyBorder="1" applyAlignment="1">
      <alignment horizontal="center" vertical="center"/>
    </xf>
    <xf numFmtId="49" fontId="27" fillId="0" borderId="0" xfId="1" quotePrefix="1" applyNumberFormat="1" applyFont="1" applyFill="1" applyBorder="1" applyAlignment="1">
      <alignment horizontal="center" vertical="center"/>
    </xf>
    <xf numFmtId="49" fontId="9" fillId="0" borderId="0" xfId="1" quotePrefix="1" applyNumberFormat="1" applyFont="1" applyFill="1" applyBorder="1" applyAlignment="1">
      <alignment horizontal="center" vertical="center"/>
    </xf>
    <xf numFmtId="49" fontId="32" fillId="5" borderId="0" xfId="1" applyNumberFormat="1" applyFont="1" applyFill="1" applyBorder="1" applyAlignment="1">
      <alignment horizontal="center" vertical="center"/>
    </xf>
    <xf numFmtId="49" fontId="26" fillId="0" borderId="0" xfId="1" quotePrefix="1" applyNumberFormat="1" applyFont="1" applyFill="1" applyBorder="1" applyAlignment="1">
      <alignment horizontal="center" vertical="center"/>
    </xf>
    <xf numFmtId="49" fontId="32" fillId="0" borderId="0" xfId="1" quotePrefix="1" applyNumberForma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76" fontId="11" fillId="8" borderId="0" xfId="1" applyNumberFormat="1" applyFont="1" applyFill="1" applyBorder="1" applyAlignment="1">
      <alignment horizontal="center" vertical="center"/>
    </xf>
    <xf numFmtId="176" fontId="32" fillId="0" borderId="0" xfId="1" applyNumberForma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5" fillId="7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32" fillId="3" borderId="1" xfId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32" fillId="0" borderId="2" xfId="1" applyBorder="1" applyAlignment="1">
      <alignment horizontal="center" vertical="center"/>
    </xf>
    <xf numFmtId="0" fontId="0" fillId="0" borderId="2" xfId="0" applyBorder="1"/>
    <xf numFmtId="0" fontId="4" fillId="0" borderId="0" xfId="1" applyFont="1" applyFill="1" applyBorder="1" applyAlignment="1">
      <alignment horizontal="center" vertical="center"/>
    </xf>
    <xf numFmtId="49" fontId="32" fillId="0" borderId="0" xfId="1" quotePrefix="1" applyNumberFormat="1" applyBorder="1" applyAlignment="1">
      <alignment horizontal="center" vertical="center"/>
    </xf>
    <xf numFmtId="49" fontId="32" fillId="0" borderId="0" xfId="1" applyNumberForma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center" vertical="center"/>
    </xf>
    <xf numFmtId="177" fontId="32" fillId="0" borderId="0" xfId="1" applyNumberFormat="1" applyFill="1" applyBorder="1" applyAlignment="1">
      <alignment horizontal="center" vertical="center"/>
    </xf>
    <xf numFmtId="178" fontId="32" fillId="0" borderId="0" xfId="1" applyNumberFormat="1" applyFill="1" applyBorder="1" applyAlignment="1">
      <alignment horizontal="center" vertical="center"/>
    </xf>
    <xf numFmtId="177" fontId="32" fillId="5" borderId="0" xfId="1" applyNumberFormat="1" applyFill="1" applyBorder="1" applyAlignment="1">
      <alignment horizontal="center" vertical="center"/>
    </xf>
    <xf numFmtId="177" fontId="32" fillId="0" borderId="0" xfId="2" applyNumberFormat="1" applyFont="1" applyFill="1" applyBorder="1" applyAlignment="1">
      <alignment horizontal="center" vertical="center"/>
    </xf>
    <xf numFmtId="177" fontId="32" fillId="0" borderId="0" xfId="1" applyNumberFormat="1" applyBorder="1" applyAlignment="1">
      <alignment horizontal="center" vertical="center"/>
    </xf>
    <xf numFmtId="177" fontId="0" fillId="0" borderId="0" xfId="0" applyNumberFormat="1"/>
    <xf numFmtId="0" fontId="3" fillId="0" borderId="0" xfId="1" applyFont="1" applyBorder="1" applyAlignment="1">
      <alignment horizontal="center" vertical="center"/>
    </xf>
    <xf numFmtId="179" fontId="0" fillId="0" borderId="0" xfId="0" applyNumberFormat="1"/>
    <xf numFmtId="179" fontId="11" fillId="8" borderId="0" xfId="1" applyNumberFormat="1" applyFont="1" applyFill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14" fontId="32" fillId="0" borderId="0" xfId="1" applyNumberFormat="1" applyBorder="1" applyAlignment="1">
      <alignment horizontal="center" vertical="center"/>
    </xf>
  </cellXfs>
  <cellStyles count="3">
    <cellStyle name="一般" xfId="0" builtinId="0"/>
    <cellStyle name="一般 2" xfId="1" xr:uid="{00000000-0005-0000-0000-000001000000}"/>
    <cellStyle name="百分比" xfId="2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9" tint="0.39997558519241921"/>
  </sheetPr>
  <dimension ref="A1:O25"/>
  <sheetViews>
    <sheetView zoomScale="115" zoomScaleNormal="115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40625" defaultRowHeight="16.5" x14ac:dyDescent="0.25"/>
  <cols>
    <col min="1" max="1" width="12.140625" style="6" bestFit="1" customWidth="1"/>
    <col min="2" max="2" width="26.85546875" style="6" customWidth="1"/>
    <col min="3" max="3" width="29.85546875" style="6" customWidth="1"/>
    <col min="4" max="4" width="16.85546875" style="6" customWidth="1"/>
    <col min="5" max="5" width="15.140625" style="76" customWidth="1"/>
    <col min="6" max="6" width="15" style="6" customWidth="1"/>
    <col min="7" max="7" width="15" style="82" customWidth="1"/>
    <col min="8" max="9" width="14.42578125" style="6" customWidth="1"/>
    <col min="10" max="10" width="26.42578125" style="6" customWidth="1"/>
    <col min="11" max="11" width="16.85546875" style="6" customWidth="1"/>
    <col min="12" max="12" width="14.85546875" style="6" customWidth="1"/>
    <col min="13" max="13" width="15.85546875" style="6" customWidth="1"/>
    <col min="14" max="14" width="21.42578125" style="6" customWidth="1"/>
    <col min="15" max="15" width="24" style="6" customWidth="1"/>
    <col min="16" max="16384" width="9.140625" style="6"/>
  </cols>
  <sheetData>
    <row r="1" spans="1:15" x14ac:dyDescent="0.25">
      <c r="A1" s="46" t="s">
        <v>201</v>
      </c>
      <c r="B1" s="8" t="s">
        <v>34</v>
      </c>
      <c r="C1" s="8" t="s">
        <v>8</v>
      </c>
      <c r="D1" s="2" t="s">
        <v>2</v>
      </c>
      <c r="E1" s="57" t="s">
        <v>3</v>
      </c>
      <c r="F1" s="2" t="s">
        <v>4</v>
      </c>
      <c r="G1" s="80" t="s">
        <v>5</v>
      </c>
      <c r="H1" s="1" t="s">
        <v>6</v>
      </c>
      <c r="I1" s="1" t="s">
        <v>7</v>
      </c>
      <c r="J1" s="4" t="s">
        <v>37</v>
      </c>
      <c r="K1" s="4" t="s">
        <v>38</v>
      </c>
      <c r="L1" s="4" t="s">
        <v>36</v>
      </c>
      <c r="M1" s="3" t="s">
        <v>11</v>
      </c>
      <c r="N1" s="5" t="s">
        <v>9</v>
      </c>
      <c r="O1" s="5" t="s">
        <v>10</v>
      </c>
    </row>
    <row r="2" spans="1:15" s="18" customFormat="1" x14ac:dyDescent="0.25">
      <c r="A2" s="6"/>
      <c r="B2" s="47" t="s">
        <v>159</v>
      </c>
      <c r="C2" s="26" t="s">
        <v>72</v>
      </c>
      <c r="D2" s="19" t="s">
        <v>64</v>
      </c>
      <c r="E2" s="58" t="s">
        <v>70</v>
      </c>
      <c r="F2" s="19" t="s">
        <v>73</v>
      </c>
      <c r="G2" s="81">
        <v>5</v>
      </c>
      <c r="H2" s="19" t="s">
        <v>65</v>
      </c>
      <c r="I2" s="20" t="s">
        <v>79</v>
      </c>
      <c r="J2" s="44">
        <f>SUMIFS(電容料盤!L:L, 電容料盤!F:F, '0402 電容'!D2, 電容料盤!G:G, '0402 電容'!E2, 電容料盤!H:H,'0402 電容'!F2, 電容料盤!I:I, '0402 電容'!G2)</f>
        <v>17523</v>
      </c>
      <c r="K2" s="18">
        <v>10000</v>
      </c>
      <c r="L2" s="21">
        <f t="shared" ref="L2:L9" si="0">J2/K2</f>
        <v>1.7523</v>
      </c>
      <c r="M2" s="18">
        <v>0.03</v>
      </c>
    </row>
    <row r="3" spans="1:15" s="18" customFormat="1" x14ac:dyDescent="0.25">
      <c r="A3" s="6"/>
      <c r="B3" s="74" t="s">
        <v>342</v>
      </c>
      <c r="C3" s="26"/>
      <c r="D3" s="74" t="s">
        <v>347</v>
      </c>
      <c r="E3" s="77" t="s">
        <v>344</v>
      </c>
      <c r="F3" s="74" t="s">
        <v>345</v>
      </c>
      <c r="G3" s="81">
        <v>5</v>
      </c>
      <c r="H3" s="19" t="s">
        <v>65</v>
      </c>
      <c r="I3" s="20" t="s">
        <v>79</v>
      </c>
      <c r="J3" s="44">
        <f>SUMIFS(電容料盤!L:L, 電容料盤!F:F, '0402 電容'!D3, 電容料盤!G:G, '0402 電容'!E3, 電容料盤!H:H,'0402 電容'!F3, 電容料盤!I:I, '0402 電容'!G3)</f>
        <v>9985</v>
      </c>
      <c r="L3" s="21"/>
    </row>
    <row r="4" spans="1:15" s="18" customFormat="1" x14ac:dyDescent="0.25">
      <c r="A4" s="6"/>
      <c r="B4" s="41" t="s">
        <v>192</v>
      </c>
      <c r="C4" s="26" t="s">
        <v>104</v>
      </c>
      <c r="D4" s="26" t="s">
        <v>105</v>
      </c>
      <c r="E4" s="58" t="s">
        <v>70</v>
      </c>
      <c r="F4" s="19" t="s">
        <v>43</v>
      </c>
      <c r="G4" s="81">
        <v>5</v>
      </c>
      <c r="H4" s="19" t="s">
        <v>65</v>
      </c>
      <c r="I4" s="18" t="s">
        <v>40</v>
      </c>
      <c r="J4" s="44">
        <f>SUMIFS(電容料盤!L:L, 電容料盤!F:F, '0402 電容'!D4, 電容料盤!G:G, '0402 電容'!E4, 電容料盤!H:H,'0402 電容'!F4, 電容料盤!I:I, '0402 電容'!G4)</f>
        <v>17448</v>
      </c>
      <c r="K4" s="18">
        <v>10000</v>
      </c>
      <c r="L4" s="21">
        <f t="shared" si="0"/>
        <v>1.7447999999999999</v>
      </c>
    </row>
    <row r="5" spans="1:15" s="18" customFormat="1" x14ac:dyDescent="0.25">
      <c r="A5" s="6"/>
      <c r="B5" s="27" t="s">
        <v>128</v>
      </c>
      <c r="C5" s="22" t="s">
        <v>97</v>
      </c>
      <c r="D5" s="23" t="s">
        <v>81</v>
      </c>
      <c r="E5" s="58" t="s">
        <v>70</v>
      </c>
      <c r="F5" s="19" t="s">
        <v>43</v>
      </c>
      <c r="G5" s="81">
        <v>5</v>
      </c>
      <c r="H5" s="19" t="s">
        <v>65</v>
      </c>
      <c r="I5" s="20" t="s">
        <v>79</v>
      </c>
      <c r="J5" s="44">
        <f>SUMIFS(電容料盤!L:L, 電容料盤!F:F, '0402 電容'!D5, 電容料盤!G:G, '0402 電容'!E5, 電容料盤!H:H,'0402 電容'!F5, 電容料盤!I:I, '0402 電容'!G5)</f>
        <v>17448</v>
      </c>
      <c r="K5" s="18">
        <v>10000</v>
      </c>
      <c r="L5" s="21">
        <f t="shared" si="0"/>
        <v>1.7447999999999999</v>
      </c>
    </row>
    <row r="6" spans="1:15" s="18" customFormat="1" x14ac:dyDescent="0.25">
      <c r="A6" s="6"/>
      <c r="B6" s="26" t="s">
        <v>129</v>
      </c>
      <c r="C6" s="24" t="s">
        <v>98</v>
      </c>
      <c r="D6" s="23" t="s">
        <v>82</v>
      </c>
      <c r="E6" s="58" t="s">
        <v>70</v>
      </c>
      <c r="F6" s="19" t="s">
        <v>43</v>
      </c>
      <c r="G6" s="81">
        <v>5</v>
      </c>
      <c r="H6" s="19" t="s">
        <v>65</v>
      </c>
      <c r="I6" s="18" t="s">
        <v>40</v>
      </c>
      <c r="J6" s="44">
        <f>SUMIFS(電容料盤!L:L, 電容料盤!F:F, '0402 電容'!D6, 電容料盤!G:G, '0402 電容'!E6, 電容料盤!H:H,'0402 電容'!F6, 電容料盤!I:I, '0402 電容'!G6)</f>
        <v>9798</v>
      </c>
      <c r="K6" s="18">
        <v>10000</v>
      </c>
      <c r="L6" s="21">
        <f t="shared" si="0"/>
        <v>0.9798</v>
      </c>
    </row>
    <row r="7" spans="1:15" s="18" customFormat="1" x14ac:dyDescent="0.25">
      <c r="A7" s="6"/>
      <c r="B7" s="26" t="s">
        <v>130</v>
      </c>
      <c r="C7" s="26" t="s">
        <v>106</v>
      </c>
      <c r="D7" s="26" t="s">
        <v>107</v>
      </c>
      <c r="E7" s="58" t="s">
        <v>70</v>
      </c>
      <c r="F7" s="19" t="s">
        <v>43</v>
      </c>
      <c r="G7" s="81">
        <v>5</v>
      </c>
      <c r="H7" s="19" t="s">
        <v>65</v>
      </c>
      <c r="I7" s="20" t="s">
        <v>79</v>
      </c>
      <c r="J7" s="44">
        <f>SUMIFS(電容料盤!L:L, 電容料盤!F:F, '0402 電容'!D7, 電容料盤!G:G, '0402 電容'!E7, 電容料盤!H:H,'0402 電容'!F7, 電容料盤!I:I, '0402 電容'!G7)</f>
        <v>10000</v>
      </c>
      <c r="K7" s="18">
        <v>10000</v>
      </c>
      <c r="L7" s="21">
        <f t="shared" si="0"/>
        <v>1</v>
      </c>
      <c r="M7" s="18">
        <v>0.03</v>
      </c>
    </row>
    <row r="8" spans="1:15" s="18" customFormat="1" x14ac:dyDescent="0.25">
      <c r="A8" s="6"/>
      <c r="B8" s="26" t="s">
        <v>131</v>
      </c>
      <c r="C8" s="26" t="s">
        <v>101</v>
      </c>
      <c r="D8" s="26" t="s">
        <v>108</v>
      </c>
      <c r="E8" s="58" t="s">
        <v>70</v>
      </c>
      <c r="F8" s="26" t="s">
        <v>109</v>
      </c>
      <c r="G8" s="81">
        <v>10</v>
      </c>
      <c r="H8" s="23" t="s">
        <v>68</v>
      </c>
      <c r="I8" s="20" t="s">
        <v>79</v>
      </c>
      <c r="J8" s="44">
        <f>SUMIFS(電容料盤!L:L, 電容料盤!F:F, '0402 電容'!D8, 電容料盤!G:G, '0402 電容'!E8, 電容料盤!H:H,'0402 電容'!F8, 電容料盤!I:I, '0402 電容'!G8)</f>
        <v>8920</v>
      </c>
      <c r="K8" s="18">
        <v>10000</v>
      </c>
      <c r="L8" s="21">
        <f t="shared" si="0"/>
        <v>0.89200000000000002</v>
      </c>
    </row>
    <row r="9" spans="1:15" s="18" customFormat="1" x14ac:dyDescent="0.25">
      <c r="A9" s="6"/>
      <c r="B9" s="26" t="s">
        <v>132</v>
      </c>
      <c r="C9" s="24" t="s">
        <v>103</v>
      </c>
      <c r="D9" s="23" t="s">
        <v>83</v>
      </c>
      <c r="E9" s="58" t="s">
        <v>70</v>
      </c>
      <c r="F9" s="23" t="s">
        <v>84</v>
      </c>
      <c r="G9" s="81">
        <v>10</v>
      </c>
      <c r="H9" s="23" t="s">
        <v>68</v>
      </c>
      <c r="I9" s="20" t="s">
        <v>79</v>
      </c>
      <c r="J9" s="44">
        <f>SUMIFS(電容料盤!L:L, 電容料盤!F:F, '0402 電容'!D9, 電容料盤!G:G, '0402 電容'!E9, 電容料盤!H:H,'0402 電容'!F9, 電容料盤!I:I, '0402 電容'!G9)</f>
        <v>9987</v>
      </c>
      <c r="K9" s="18">
        <v>10000</v>
      </c>
      <c r="L9" s="21">
        <f t="shared" si="0"/>
        <v>0.99870000000000003</v>
      </c>
    </row>
    <row r="10" spans="1:15" s="18" customFormat="1" x14ac:dyDescent="0.25">
      <c r="A10" s="6"/>
      <c r="B10" s="74" t="s">
        <v>160</v>
      </c>
      <c r="C10" s="26" t="s">
        <v>67</v>
      </c>
      <c r="D10" s="64" t="s">
        <v>302</v>
      </c>
      <c r="E10" s="58" t="s">
        <v>70</v>
      </c>
      <c r="F10" s="19" t="s">
        <v>71</v>
      </c>
      <c r="G10" s="81">
        <v>10</v>
      </c>
      <c r="H10" s="19" t="s">
        <v>68</v>
      </c>
      <c r="I10" s="19" t="s">
        <v>69</v>
      </c>
      <c r="J10" s="44">
        <f>SUMIFS(電容料盤!L:L, 電容料盤!F:F, '0402 電容'!D10, 電容料盤!G:G, '0402 電容'!E10, 電容料盤!H:H,'0402 電容'!F10, 電容料盤!I:I, '0402 電容'!G10)</f>
        <v>10887</v>
      </c>
      <c r="K10" s="18">
        <v>10000</v>
      </c>
      <c r="L10" s="21">
        <f t="shared" ref="L10:L12" si="1">J10/K10</f>
        <v>1.0887</v>
      </c>
      <c r="M10" s="18">
        <v>9.5000000000000001E-2</v>
      </c>
    </row>
    <row r="11" spans="1:15" s="18" customFormat="1" x14ac:dyDescent="0.25">
      <c r="A11" s="6"/>
      <c r="B11" s="26" t="s">
        <v>133</v>
      </c>
      <c r="C11" s="26" t="s">
        <v>111</v>
      </c>
      <c r="D11" s="64" t="s">
        <v>289</v>
      </c>
      <c r="E11" s="58" t="s">
        <v>70</v>
      </c>
      <c r="F11" s="26" t="s">
        <v>110</v>
      </c>
      <c r="G11" s="81">
        <v>10</v>
      </c>
      <c r="H11" s="19" t="s">
        <v>68</v>
      </c>
      <c r="I11" s="19" t="s">
        <v>69</v>
      </c>
      <c r="J11" s="44">
        <f>SUMIFS(電容料盤!L:L, 電容料盤!F:F, '0402 電容'!D11, 電容料盤!G:G, '0402 電容'!E11, 電容料盤!H:H,'0402 電容'!F11, 電容料盤!I:I, '0402 電容'!G11)</f>
        <v>5419</v>
      </c>
      <c r="K11" s="18">
        <v>10000</v>
      </c>
      <c r="L11" s="21">
        <f t="shared" ref="L11" si="2">J11/K11</f>
        <v>0.54190000000000005</v>
      </c>
      <c r="M11" s="18">
        <v>9.5000000000000001E-2</v>
      </c>
    </row>
    <row r="12" spans="1:15" s="18" customFormat="1" x14ac:dyDescent="0.25">
      <c r="A12" s="6"/>
      <c r="B12" s="26" t="s">
        <v>134</v>
      </c>
      <c r="C12" s="24" t="s">
        <v>102</v>
      </c>
      <c r="D12" s="20" t="s">
        <v>76</v>
      </c>
      <c r="E12" s="58" t="s">
        <v>70</v>
      </c>
      <c r="F12" s="20" t="s">
        <v>77</v>
      </c>
      <c r="G12" s="81">
        <v>10</v>
      </c>
      <c r="H12" s="20" t="s">
        <v>78</v>
      </c>
      <c r="I12" s="20" t="s">
        <v>80</v>
      </c>
      <c r="J12" s="44">
        <f>SUMIFS(電容料盤!L:L, 電容料盤!F:F, '0402 電容'!D12, 電容料盤!G:G, '0402 電容'!E12, 電容料盤!H:H,'0402 電容'!F12, 電容料盤!I:I, '0402 電容'!G12)</f>
        <v>9385</v>
      </c>
      <c r="K12" s="18">
        <v>10000</v>
      </c>
      <c r="L12" s="21">
        <f t="shared" si="1"/>
        <v>0.9385</v>
      </c>
      <c r="M12" s="18">
        <v>0.39</v>
      </c>
    </row>
    <row r="13" spans="1:15" s="18" customFormat="1" x14ac:dyDescent="0.25">
      <c r="A13" s="6"/>
      <c r="B13" s="26" t="s">
        <v>161</v>
      </c>
      <c r="C13" s="26" t="s">
        <v>162</v>
      </c>
      <c r="D13" s="22" t="s">
        <v>94</v>
      </c>
      <c r="E13" s="58" t="s">
        <v>70</v>
      </c>
      <c r="F13" s="22" t="s">
        <v>95</v>
      </c>
      <c r="G13" s="81">
        <v>10</v>
      </c>
      <c r="H13" s="22" t="s">
        <v>96</v>
      </c>
      <c r="I13" s="20" t="s">
        <v>79</v>
      </c>
      <c r="J13" s="44">
        <f>SUMIFS(電容料盤!L:L, 電容料盤!F:F, '0402 電容'!D13, 電容料盤!G:G, '0402 電容'!E13, 電容料盤!H:H,'0402 電容'!F13, 電容料盤!I:I, '0402 電容'!G13)</f>
        <v>7235</v>
      </c>
      <c r="K13" s="18">
        <v>10000</v>
      </c>
      <c r="L13" s="18">
        <f t="shared" ref="L13" si="3">J13/K13</f>
        <v>0.72350000000000003</v>
      </c>
      <c r="M13" s="18">
        <v>0.3</v>
      </c>
    </row>
    <row r="14" spans="1:15" x14ac:dyDescent="0.25">
      <c r="B14" s="18"/>
      <c r="E14" s="75"/>
    </row>
    <row r="15" spans="1:15" x14ac:dyDescent="0.25">
      <c r="B15" s="18"/>
      <c r="E15" s="75"/>
    </row>
    <row r="16" spans="1:15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</sheetData>
  <phoneticPr fontId="33" type="noConversion"/>
  <conditionalFormatting sqref="J2:J13">
    <cfRule type="cellIs" dxfId="21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theme="9" tint="0.39997558519241921"/>
  </sheetPr>
  <dimension ref="A1:O31"/>
  <sheetViews>
    <sheetView zoomScale="115" zoomScaleNormal="11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defaultColWidth="9.140625" defaultRowHeight="16.5" x14ac:dyDescent="0.25"/>
  <cols>
    <col min="1" max="1" width="12.140625" style="6" bestFit="1" customWidth="1"/>
    <col min="2" max="2" width="26.85546875" style="6" customWidth="1"/>
    <col min="3" max="3" width="29.85546875" style="6" customWidth="1"/>
    <col min="4" max="4" width="16.85546875" style="6" customWidth="1"/>
    <col min="5" max="5" width="15.140625" style="6" customWidth="1"/>
    <col min="6" max="7" width="15" style="6" customWidth="1"/>
    <col min="8" max="9" width="14.42578125" style="6" customWidth="1"/>
    <col min="10" max="10" width="26.42578125" style="6" customWidth="1"/>
    <col min="11" max="11" width="16.85546875" style="6" customWidth="1"/>
    <col min="12" max="12" width="14.85546875" style="6" customWidth="1"/>
    <col min="13" max="13" width="17.140625" style="6" customWidth="1"/>
    <col min="14" max="14" width="24.140625" style="6" customWidth="1"/>
    <col min="15" max="15" width="24" style="6" customWidth="1"/>
    <col min="16" max="16384" width="9.140625" style="6"/>
  </cols>
  <sheetData>
    <row r="1" spans="1:15" x14ac:dyDescent="0.25">
      <c r="A1" s="46" t="s">
        <v>201</v>
      </c>
      <c r="B1" s="8" t="s">
        <v>34</v>
      </c>
      <c r="C1" s="8" t="s">
        <v>8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4" t="s">
        <v>37</v>
      </c>
      <c r="K1" s="4" t="s">
        <v>38</v>
      </c>
      <c r="L1" s="4" t="s">
        <v>36</v>
      </c>
      <c r="M1" s="10" t="s">
        <v>44</v>
      </c>
      <c r="N1" s="5" t="s">
        <v>9</v>
      </c>
      <c r="O1" s="5" t="s">
        <v>10</v>
      </c>
    </row>
    <row r="2" spans="1:15" s="18" customFormat="1" x14ac:dyDescent="0.25">
      <c r="A2" s="6"/>
      <c r="B2" s="26" t="s">
        <v>414</v>
      </c>
      <c r="C2" s="26" t="s">
        <v>416</v>
      </c>
      <c r="D2" s="18" t="s">
        <v>418</v>
      </c>
      <c r="E2" s="25" t="s">
        <v>354</v>
      </c>
      <c r="F2" s="18">
        <v>50</v>
      </c>
      <c r="G2" s="18">
        <v>1</v>
      </c>
      <c r="H2" s="18" t="s">
        <v>348</v>
      </c>
      <c r="I2" s="18" t="s">
        <v>349</v>
      </c>
      <c r="J2" s="44">
        <f>SUMIFS(電容料盤!L:L, 電容料盤!F:F, '0603 電容'!D2, 電容料盤!G:G, '0603 電容'!E2, 電容料盤!H:H, F2, 電容料盤!I:I,G2)</f>
        <v>500</v>
      </c>
    </row>
    <row r="3" spans="1:15" s="18" customFormat="1" x14ac:dyDescent="0.25">
      <c r="A3" s="6"/>
      <c r="B3" s="26" t="s">
        <v>122</v>
      </c>
      <c r="C3" s="26" t="s">
        <v>123</v>
      </c>
      <c r="D3" s="18" t="s">
        <v>21</v>
      </c>
      <c r="E3" s="25" t="s">
        <v>1</v>
      </c>
      <c r="F3" s="18" t="s">
        <v>19</v>
      </c>
      <c r="G3" s="18">
        <v>10</v>
      </c>
      <c r="H3" s="18" t="s">
        <v>22</v>
      </c>
      <c r="I3" s="18" t="s">
        <v>0</v>
      </c>
      <c r="J3" s="44">
        <f>SUMIFS(電容料盤!L:L, 電容料盤!F:F, '0603 電容'!D3, 電容料盤!G:G, '0603 電容'!E3, 電容料盤!H:H, F3, 電容料盤!I:I,G3)</f>
        <v>2586</v>
      </c>
      <c r="K3" s="18">
        <v>4000</v>
      </c>
      <c r="L3" s="18">
        <f t="shared" ref="L3:L17" si="0">J3/K3</f>
        <v>0.64649999999999996</v>
      </c>
      <c r="M3" s="18">
        <v>0.05</v>
      </c>
    </row>
    <row r="4" spans="1:15" s="18" customFormat="1" x14ac:dyDescent="0.25">
      <c r="A4" s="6"/>
      <c r="B4" s="27" t="s">
        <v>124</v>
      </c>
      <c r="C4" s="26" t="s">
        <v>125</v>
      </c>
      <c r="D4" s="18" t="s">
        <v>23</v>
      </c>
      <c r="E4" s="25" t="s">
        <v>1</v>
      </c>
      <c r="F4" s="29" t="s">
        <v>43</v>
      </c>
      <c r="G4" s="18">
        <v>10</v>
      </c>
      <c r="H4" s="30" t="s">
        <v>61</v>
      </c>
      <c r="I4" s="18" t="s">
        <v>0</v>
      </c>
      <c r="J4" s="44">
        <f>SUMIFS(電容料盤!L:L, 電容料盤!F:F, '0603 電容'!D4, 電容料盤!G:G, '0603 電容'!E4, 電容料盤!H:H, F4, 電容料盤!I:I,G4)</f>
        <v>3980</v>
      </c>
      <c r="K4" s="18">
        <v>4000</v>
      </c>
      <c r="L4" s="18">
        <f t="shared" si="0"/>
        <v>0.995</v>
      </c>
      <c r="M4" s="18">
        <v>0.05</v>
      </c>
    </row>
    <row r="5" spans="1:15" s="18" customFormat="1" x14ac:dyDescent="0.25">
      <c r="A5" s="6"/>
      <c r="B5" s="26" t="s">
        <v>126</v>
      </c>
      <c r="C5" s="26" t="s">
        <v>127</v>
      </c>
      <c r="D5" s="30" t="s">
        <v>57</v>
      </c>
      <c r="E5" s="31" t="s">
        <v>59</v>
      </c>
      <c r="F5" s="30" t="s">
        <v>60</v>
      </c>
      <c r="G5" s="18">
        <v>10</v>
      </c>
      <c r="H5" s="30" t="s">
        <v>62</v>
      </c>
      <c r="I5" s="18" t="s">
        <v>0</v>
      </c>
      <c r="J5" s="44">
        <f>SUMIFS(電容料盤!L:L, 電容料盤!F:F, '0603 電容'!D5, 電容料盤!G:G, '0603 電容'!E5, 電容料盤!H:H, F5, 電容料盤!I:I,G5)</f>
        <v>3494</v>
      </c>
      <c r="K5" s="18">
        <v>4000</v>
      </c>
      <c r="L5" s="18">
        <f t="shared" si="0"/>
        <v>0.87350000000000005</v>
      </c>
      <c r="M5" s="18">
        <v>0.05</v>
      </c>
    </row>
    <row r="6" spans="1:15" s="18" customFormat="1" x14ac:dyDescent="0.25">
      <c r="A6" s="6"/>
      <c r="B6" s="38" t="s">
        <v>185</v>
      </c>
      <c r="C6" s="38" t="s">
        <v>182</v>
      </c>
      <c r="D6" s="38" t="s">
        <v>183</v>
      </c>
      <c r="E6" s="31">
        <v>603</v>
      </c>
      <c r="F6" s="38" t="s">
        <v>184</v>
      </c>
      <c r="G6" s="79">
        <v>5</v>
      </c>
      <c r="H6" s="30" t="s">
        <v>62</v>
      </c>
      <c r="I6" s="18" t="s">
        <v>0</v>
      </c>
      <c r="J6" s="44">
        <f>SUMIFS(電容料盤!L:L, 電容料盤!F:F, '0603 電容'!D6, 電容料盤!G:G, '0603 電容'!E6, 電容料盤!H:H, F6, 電容料盤!I:I,G6)</f>
        <v>6499</v>
      </c>
      <c r="K6" s="18">
        <v>4000</v>
      </c>
      <c r="L6" s="18">
        <f t="shared" ref="L6" si="1">J6/K6</f>
        <v>1.6247499999999999</v>
      </c>
    </row>
    <row r="7" spans="1:15" s="18" customFormat="1" x14ac:dyDescent="0.25">
      <c r="A7" s="88">
        <v>44767</v>
      </c>
      <c r="B7" s="38" t="s">
        <v>399</v>
      </c>
      <c r="C7" s="38" t="s">
        <v>401</v>
      </c>
      <c r="D7" s="38" t="s">
        <v>403</v>
      </c>
      <c r="E7" s="31" t="s">
        <v>354</v>
      </c>
      <c r="F7" s="38" t="s">
        <v>19</v>
      </c>
      <c r="G7" s="79">
        <v>5</v>
      </c>
      <c r="H7" s="30" t="s">
        <v>348</v>
      </c>
      <c r="I7" s="18" t="s">
        <v>349</v>
      </c>
      <c r="J7" s="44">
        <f>SUMIFS(電容料盤!L:L, 電容料盤!F:F, '0603 電容'!D7, 電容料盤!G:G, '0603 電容'!E7, 電容料盤!H:H, F7, 電容料盤!I:I,G7)</f>
        <v>500</v>
      </c>
    </row>
    <row r="8" spans="1:15" s="18" customFormat="1" x14ac:dyDescent="0.25">
      <c r="A8" s="6"/>
      <c r="B8" s="26" t="s">
        <v>121</v>
      </c>
      <c r="C8" s="26" t="s">
        <v>120</v>
      </c>
      <c r="D8" s="26" t="s">
        <v>119</v>
      </c>
      <c r="E8" s="25" t="s">
        <v>1</v>
      </c>
      <c r="F8" s="18" t="s">
        <v>19</v>
      </c>
      <c r="G8" s="18">
        <v>10</v>
      </c>
      <c r="H8" s="18" t="s">
        <v>20</v>
      </c>
      <c r="I8" s="18" t="s">
        <v>0</v>
      </c>
      <c r="J8" s="44">
        <f>SUMIFS(電容料盤!L:L, 電容料盤!F:F, '0603 電容'!D8, 電容料盤!G:G, '0603 電容'!E8, 電容料盤!H:H, F8, 電容料盤!I:I,G8)</f>
        <v>2455</v>
      </c>
      <c r="K8" s="18">
        <v>4000</v>
      </c>
      <c r="L8" s="18">
        <f t="shared" ref="L8" si="2">J8/K8</f>
        <v>0.61375000000000002</v>
      </c>
      <c r="M8" s="18">
        <v>0.05</v>
      </c>
    </row>
    <row r="9" spans="1:15" s="18" customFormat="1" x14ac:dyDescent="0.25">
      <c r="A9" s="6"/>
      <c r="B9" s="26" t="s">
        <v>140</v>
      </c>
      <c r="C9" s="26" t="s">
        <v>139</v>
      </c>
      <c r="D9" s="26" t="s">
        <v>138</v>
      </c>
      <c r="E9" s="25" t="s">
        <v>1</v>
      </c>
      <c r="F9" s="18" t="s">
        <v>19</v>
      </c>
      <c r="G9" s="18">
        <v>10</v>
      </c>
      <c r="H9" s="18" t="s">
        <v>20</v>
      </c>
      <c r="I9" s="18" t="s">
        <v>0</v>
      </c>
      <c r="J9" s="44">
        <f>SUMIFS(電容料盤!L:L, 電容料盤!F:F, '0603 電容'!D9, 電容料盤!G:G, '0603 電容'!E9, 電容料盤!H:H, F9, 電容料盤!I:I,G9)</f>
        <v>3986</v>
      </c>
      <c r="K9" s="18">
        <v>4000</v>
      </c>
      <c r="L9" s="18">
        <f t="shared" ref="L9" si="3">J9/K9</f>
        <v>0.99650000000000005</v>
      </c>
      <c r="M9" s="18">
        <v>0.05</v>
      </c>
    </row>
    <row r="10" spans="1:15" s="18" customFormat="1" x14ac:dyDescent="0.25">
      <c r="A10" s="6"/>
      <c r="B10" s="26" t="s">
        <v>143</v>
      </c>
      <c r="C10" s="26" t="s">
        <v>142</v>
      </c>
      <c r="D10" s="26" t="s">
        <v>141</v>
      </c>
      <c r="E10" s="25" t="s">
        <v>1</v>
      </c>
      <c r="F10" s="18" t="s">
        <v>19</v>
      </c>
      <c r="G10" s="18">
        <v>10</v>
      </c>
      <c r="H10" s="18" t="s">
        <v>20</v>
      </c>
      <c r="I10" s="18" t="s">
        <v>0</v>
      </c>
      <c r="J10" s="44">
        <f>SUMIFS(電容料盤!L:L, 電容料盤!F:F, '0603 電容'!D10, 電容料盤!G:G, '0603 電容'!E10, 電容料盤!H:H, F10, 電容料盤!I:I,G10)</f>
        <v>6895</v>
      </c>
      <c r="K10" s="18">
        <v>4000</v>
      </c>
      <c r="L10" s="18">
        <f t="shared" ref="L10" si="4">J10/K10</f>
        <v>1.7237499999999999</v>
      </c>
      <c r="M10" s="18">
        <v>0.05</v>
      </c>
    </row>
    <row r="11" spans="1:15" s="18" customFormat="1" x14ac:dyDescent="0.25">
      <c r="A11" s="6"/>
      <c r="B11" s="26" t="s">
        <v>158</v>
      </c>
      <c r="C11" s="26" t="s">
        <v>47</v>
      </c>
      <c r="D11" s="18" t="s">
        <v>18</v>
      </c>
      <c r="E11" s="25" t="s">
        <v>1</v>
      </c>
      <c r="F11" s="18" t="s">
        <v>19</v>
      </c>
      <c r="G11" s="18">
        <v>10</v>
      </c>
      <c r="H11" s="18" t="s">
        <v>20</v>
      </c>
      <c r="I11" s="18" t="s">
        <v>0</v>
      </c>
      <c r="J11" s="44">
        <f>SUMIFS(電容料盤!L:L, 電容料盤!F:F, '0603 電容'!D11, 電容料盤!G:G, '0603 電容'!E11, 電容料盤!H:H, F11, 電容料盤!I:I,G11)</f>
        <v>4400</v>
      </c>
      <c r="K11" s="18">
        <v>4000</v>
      </c>
      <c r="L11" s="18">
        <f t="shared" si="0"/>
        <v>1.1000000000000001</v>
      </c>
      <c r="M11" s="18">
        <v>0.05</v>
      </c>
    </row>
    <row r="12" spans="1:15" s="18" customFormat="1" x14ac:dyDescent="0.25">
      <c r="A12" s="6"/>
      <c r="B12" s="74" t="s">
        <v>148</v>
      </c>
      <c r="C12" s="28" t="s">
        <v>48</v>
      </c>
      <c r="D12" s="18" t="s">
        <v>25</v>
      </c>
      <c r="E12" s="25" t="s">
        <v>1</v>
      </c>
      <c r="F12" s="18" t="s">
        <v>16</v>
      </c>
      <c r="G12" s="18">
        <v>10</v>
      </c>
      <c r="H12" s="18" t="s">
        <v>20</v>
      </c>
      <c r="I12" s="18" t="s">
        <v>0</v>
      </c>
      <c r="J12" s="44">
        <f>SUMIFS(電容料盤!L:L, 電容料盤!F:F, '0603 電容'!D12, 電容料盤!G:G, '0603 電容'!E12, 電容料盤!H:H, F12, 電容料盤!I:I,G12)</f>
        <v>3269</v>
      </c>
      <c r="K12" s="18">
        <v>4000</v>
      </c>
      <c r="L12" s="18">
        <f t="shared" si="0"/>
        <v>0.81725000000000003</v>
      </c>
      <c r="M12" s="18">
        <v>0.06</v>
      </c>
    </row>
    <row r="13" spans="1:15" s="18" customFormat="1" x14ac:dyDescent="0.25">
      <c r="A13" s="6"/>
      <c r="B13" s="26" t="s">
        <v>149</v>
      </c>
      <c r="C13" s="26" t="s">
        <v>144</v>
      </c>
      <c r="D13" s="18" t="s">
        <v>25</v>
      </c>
      <c r="E13" s="25" t="s">
        <v>1</v>
      </c>
      <c r="F13" s="18" t="s">
        <v>16</v>
      </c>
      <c r="G13" s="18">
        <v>10</v>
      </c>
      <c r="H13" s="18" t="s">
        <v>20</v>
      </c>
      <c r="I13" s="22" t="s">
        <v>88</v>
      </c>
      <c r="J13" s="44">
        <f>SUMIFS(電容料盤!L:L, 電容料盤!F:F, '0603 電容'!D13, 電容料盤!G:G, '0603 電容'!E13, 電容料盤!H:H, F13, 電容料盤!I:I,G13)</f>
        <v>3269</v>
      </c>
      <c r="K13" s="18">
        <v>4000</v>
      </c>
      <c r="L13" s="18">
        <f t="shared" si="0"/>
        <v>0.81725000000000003</v>
      </c>
      <c r="M13" s="18">
        <v>0.25</v>
      </c>
    </row>
    <row r="14" spans="1:15" s="18" customFormat="1" x14ac:dyDescent="0.25">
      <c r="A14" s="6"/>
      <c r="B14" s="38" t="s">
        <v>190</v>
      </c>
      <c r="C14" s="38" t="s">
        <v>191</v>
      </c>
      <c r="D14" s="30" t="s">
        <v>55</v>
      </c>
      <c r="E14" s="25" t="s">
        <v>1</v>
      </c>
      <c r="F14" s="18" t="s">
        <v>19</v>
      </c>
      <c r="G14" s="18">
        <v>10</v>
      </c>
      <c r="H14" s="18" t="s">
        <v>20</v>
      </c>
      <c r="I14" s="19" t="s">
        <v>66</v>
      </c>
      <c r="J14" s="44">
        <f>SUMIFS(電容料盤!L:L, 電容料盤!F:F, '0603 電容'!D14, 電容料盤!G:G, '0603 電容'!E14, 電容料盤!H:H, F14, 電容料盤!I:I,G14)</f>
        <v>3716</v>
      </c>
      <c r="K14" s="18">
        <v>4000</v>
      </c>
      <c r="L14" s="18">
        <f t="shared" si="0"/>
        <v>0.92900000000000005</v>
      </c>
      <c r="M14" s="18">
        <v>0.06</v>
      </c>
      <c r="N14" s="18" t="s">
        <v>39</v>
      </c>
      <c r="O14" s="18" t="s">
        <v>40</v>
      </c>
    </row>
    <row r="15" spans="1:15" s="18" customFormat="1" x14ac:dyDescent="0.25">
      <c r="A15" s="6"/>
      <c r="B15" s="26" t="s">
        <v>147</v>
      </c>
      <c r="C15" s="30" t="s">
        <v>56</v>
      </c>
      <c r="D15" s="18" t="s">
        <v>25</v>
      </c>
      <c r="E15" s="31" t="s">
        <v>58</v>
      </c>
      <c r="F15" s="18" t="s">
        <v>19</v>
      </c>
      <c r="G15" s="18">
        <v>10</v>
      </c>
      <c r="H15" s="18" t="s">
        <v>20</v>
      </c>
      <c r="I15" s="22" t="s">
        <v>89</v>
      </c>
      <c r="J15" s="44">
        <f>SUMIFS(電容料盤!L:L, 電容料盤!F:F, '0603 電容'!D15, 電容料盤!G:G, '0603 電容'!E15, 電容料盤!H:H, F15, 電容料盤!I:I,G15)</f>
        <v>3716</v>
      </c>
      <c r="K15" s="18">
        <v>4000</v>
      </c>
      <c r="L15" s="18">
        <f t="shared" si="0"/>
        <v>0.92900000000000005</v>
      </c>
      <c r="M15" s="18">
        <v>0.06</v>
      </c>
      <c r="N15" s="30" t="s">
        <v>63</v>
      </c>
      <c r="O15" s="18" t="s">
        <v>0</v>
      </c>
    </row>
    <row r="16" spans="1:15" s="18" customFormat="1" x14ac:dyDescent="0.25">
      <c r="A16" s="6"/>
      <c r="B16" s="26" t="s">
        <v>146</v>
      </c>
      <c r="C16" s="38" t="s">
        <v>186</v>
      </c>
      <c r="D16" s="18" t="s">
        <v>12</v>
      </c>
      <c r="E16" s="25" t="s">
        <v>1</v>
      </c>
      <c r="F16" s="18" t="s">
        <v>13</v>
      </c>
      <c r="G16" s="18">
        <v>10</v>
      </c>
      <c r="H16" s="38" t="s">
        <v>187</v>
      </c>
      <c r="I16" s="18" t="s">
        <v>0</v>
      </c>
      <c r="J16" s="44">
        <f>SUMIFS(電容料盤!L:L, 電容料盤!F:F, '0603 電容'!D16, 電容料盤!G:G, '0603 電容'!E16, 電容料盤!H:H, F16, 電容料盤!I:I,G16)</f>
        <v>13622</v>
      </c>
      <c r="K16" s="18">
        <v>4000</v>
      </c>
      <c r="L16" s="18">
        <f t="shared" si="0"/>
        <v>3.4055</v>
      </c>
      <c r="M16" s="18">
        <v>0.85</v>
      </c>
    </row>
    <row r="17" spans="1:13" s="18" customFormat="1" x14ac:dyDescent="0.25">
      <c r="A17" s="6"/>
      <c r="B17" s="38" t="s">
        <v>188</v>
      </c>
      <c r="C17" s="38" t="s">
        <v>189</v>
      </c>
      <c r="D17" s="18" t="s">
        <v>12</v>
      </c>
      <c r="E17" s="25" t="s">
        <v>1</v>
      </c>
      <c r="F17" s="18" t="s">
        <v>13</v>
      </c>
      <c r="G17" s="18">
        <v>10</v>
      </c>
      <c r="H17" s="18" t="s">
        <v>14</v>
      </c>
      <c r="I17" s="18" t="s">
        <v>0</v>
      </c>
      <c r="J17" s="44">
        <f>SUMIFS(電容料盤!L:L, 電容料盤!F:F, '0603 電容'!D17, 電容料盤!G:G, '0603 電容'!E17, 電容料盤!H:H, F17, 電容料盤!I:I,G17)</f>
        <v>13622</v>
      </c>
      <c r="K17" s="18">
        <v>4000</v>
      </c>
      <c r="L17" s="18">
        <f t="shared" si="0"/>
        <v>3.4055</v>
      </c>
    </row>
    <row r="18" spans="1:13" s="18" customFormat="1" x14ac:dyDescent="0.25">
      <c r="A18" s="6"/>
      <c r="B18" s="26" t="s">
        <v>154</v>
      </c>
      <c r="C18" s="26" t="s">
        <v>153</v>
      </c>
      <c r="D18" s="18" t="s">
        <v>12</v>
      </c>
      <c r="E18" s="25" t="s">
        <v>1</v>
      </c>
      <c r="F18" s="18" t="s">
        <v>13</v>
      </c>
      <c r="G18" s="18">
        <v>10</v>
      </c>
      <c r="H18" s="18" t="s">
        <v>14</v>
      </c>
      <c r="I18" s="18" t="s">
        <v>0</v>
      </c>
      <c r="J18" s="44">
        <f>SUMIFS(電容料盤!L:L, 電容料盤!F:F, '0603 電容'!D18, 電容料盤!G:G, '0603 電容'!E18, 電容料盤!H:H, F18, 電容料盤!I:I,G18)</f>
        <v>13622</v>
      </c>
      <c r="K18" s="18">
        <v>4000</v>
      </c>
      <c r="L18" s="18">
        <f t="shared" ref="L18" si="5">J18/K18</f>
        <v>3.4055</v>
      </c>
      <c r="M18" s="18">
        <v>0.85</v>
      </c>
    </row>
    <row r="19" spans="1:13" s="18" customFormat="1" x14ac:dyDescent="0.25">
      <c r="A19" s="6"/>
      <c r="B19" s="26" t="s">
        <v>155</v>
      </c>
      <c r="C19" s="26" t="s">
        <v>156</v>
      </c>
      <c r="D19" s="19" t="s">
        <v>74</v>
      </c>
      <c r="E19" s="25" t="s">
        <v>1</v>
      </c>
      <c r="F19" s="18" t="s">
        <v>16</v>
      </c>
      <c r="G19" s="18">
        <v>10</v>
      </c>
      <c r="H19" s="18" t="s">
        <v>14</v>
      </c>
      <c r="I19" s="18" t="s">
        <v>0</v>
      </c>
      <c r="J19" s="44">
        <f>SUMIFS(電容料盤!L:L, 電容料盤!F:F, '0603 電容'!D19, 電容料盤!G:G, '0603 電容'!E19, 電容料盤!H:H, F19, 電容料盤!I:I,G19)</f>
        <v>6109</v>
      </c>
      <c r="K19" s="18">
        <v>4000</v>
      </c>
      <c r="L19" s="18">
        <f t="shared" ref="L19" si="6">J19/K19</f>
        <v>1.52725</v>
      </c>
      <c r="M19" s="18">
        <v>0.35</v>
      </c>
    </row>
    <row r="20" spans="1:13" s="18" customFormat="1" x14ac:dyDescent="0.25">
      <c r="A20" s="6"/>
      <c r="B20" s="39" t="s">
        <v>193</v>
      </c>
      <c r="C20" s="39" t="s">
        <v>194</v>
      </c>
      <c r="D20" s="18" t="s">
        <v>15</v>
      </c>
      <c r="E20" s="25" t="s">
        <v>1</v>
      </c>
      <c r="F20" s="64" t="s">
        <v>330</v>
      </c>
      <c r="G20" s="18">
        <v>10</v>
      </c>
      <c r="H20" s="18" t="s">
        <v>14</v>
      </c>
      <c r="I20" s="18" t="s">
        <v>0</v>
      </c>
      <c r="J20" s="44">
        <f>SUMIFS(電容料盤!L:L, 電容料盤!F:F, '0603 電容'!D20, 電容料盤!G:G, '0603 電容'!E20, 電容料盤!H:H, F20, 電容料盤!I:I,G20)</f>
        <v>6376</v>
      </c>
    </row>
    <row r="21" spans="1:13" s="18" customFormat="1" x14ac:dyDescent="0.25">
      <c r="A21" s="6"/>
      <c r="B21" s="26" t="s">
        <v>150</v>
      </c>
      <c r="C21" s="38" t="s">
        <v>181</v>
      </c>
      <c r="D21" s="18" t="s">
        <v>15</v>
      </c>
      <c r="E21" s="25" t="s">
        <v>1</v>
      </c>
      <c r="F21" s="18" t="s">
        <v>16</v>
      </c>
      <c r="G21" s="18">
        <v>10</v>
      </c>
      <c r="H21" s="18" t="s">
        <v>14</v>
      </c>
      <c r="I21" s="18" t="s">
        <v>0</v>
      </c>
      <c r="J21" s="44">
        <f>SUMIFS(電容料盤!L:L, 電容料盤!F:F, '0603 電容'!D21, 電容料盤!G:G, '0603 電容'!E21, 電容料盤!H:H, F21, 電容料盤!I:I,G21)</f>
        <v>9506</v>
      </c>
      <c r="K21" s="18">
        <v>4000</v>
      </c>
      <c r="L21" s="18">
        <f t="shared" ref="L21" si="7">J21/K21</f>
        <v>2.3765000000000001</v>
      </c>
      <c r="M21" s="18">
        <v>0.57999999999999996</v>
      </c>
    </row>
    <row r="22" spans="1:13" s="18" customFormat="1" x14ac:dyDescent="0.25">
      <c r="A22" s="6"/>
      <c r="B22" s="26" t="s">
        <v>151</v>
      </c>
      <c r="C22" s="23" t="s">
        <v>85</v>
      </c>
      <c r="D22" s="22" t="s">
        <v>87</v>
      </c>
      <c r="E22" s="25" t="s">
        <v>1</v>
      </c>
      <c r="F22" s="18" t="s">
        <v>16</v>
      </c>
      <c r="G22" s="18">
        <v>10</v>
      </c>
      <c r="H22" s="18" t="s">
        <v>14</v>
      </c>
      <c r="J22" s="44">
        <f>SUMIFS(電容料盤!L:L, 電容料盤!F:F, '0603 電容'!D22, 電容料盤!G:G, '0603 電容'!E22, 電容料盤!H:H, F22, 電容料盤!I:I,G22)</f>
        <v>9506</v>
      </c>
      <c r="K22" s="18">
        <v>4000</v>
      </c>
      <c r="L22" s="18">
        <f t="shared" ref="L22:L24" si="8">J22/K22</f>
        <v>2.3765000000000001</v>
      </c>
      <c r="M22" s="18">
        <v>0.57999999999999996</v>
      </c>
    </row>
    <row r="23" spans="1:13" s="18" customFormat="1" x14ac:dyDescent="0.25">
      <c r="A23" s="6"/>
      <c r="B23" s="27" t="s">
        <v>152</v>
      </c>
      <c r="C23" s="26" t="s">
        <v>145</v>
      </c>
      <c r="D23" s="22" t="s">
        <v>90</v>
      </c>
      <c r="E23" s="25" t="s">
        <v>1</v>
      </c>
      <c r="F23" s="18" t="s">
        <v>16</v>
      </c>
      <c r="G23" s="18">
        <v>10</v>
      </c>
      <c r="H23" s="18" t="s">
        <v>14</v>
      </c>
      <c r="I23" s="22" t="s">
        <v>88</v>
      </c>
      <c r="J23" s="44">
        <f>SUMIFS(電容料盤!L:L, 電容料盤!F:F, '0603 電容'!D23, 電容料盤!G:G, '0603 電容'!E23, 電容料盤!H:H, F23, 電容料盤!I:I,G23)</f>
        <v>9506</v>
      </c>
      <c r="K23" s="18">
        <v>4000</v>
      </c>
      <c r="L23" s="18">
        <f t="shared" si="8"/>
        <v>2.3765000000000001</v>
      </c>
      <c r="M23" s="18">
        <v>1.1000000000000001</v>
      </c>
    </row>
    <row r="24" spans="1:13" s="18" customFormat="1" x14ac:dyDescent="0.25">
      <c r="A24" s="6"/>
      <c r="B24" s="26" t="s">
        <v>157</v>
      </c>
      <c r="C24" s="26" t="s">
        <v>93</v>
      </c>
      <c r="D24" s="22" t="s">
        <v>91</v>
      </c>
      <c r="E24" s="25" t="s">
        <v>1</v>
      </c>
      <c r="F24" s="22" t="s">
        <v>92</v>
      </c>
      <c r="G24" s="18">
        <v>10</v>
      </c>
      <c r="H24" s="18" t="s">
        <v>14</v>
      </c>
      <c r="I24" s="18" t="s">
        <v>0</v>
      </c>
      <c r="J24" s="44">
        <f>SUMIFS(電容料盤!L:L, 電容料盤!F:F, '0603 電容'!D24, 電容料盤!G:G, '0603 電容'!E24, 電容料盤!H:H, F24, 電容料盤!I:I,G24)</f>
        <v>2736</v>
      </c>
      <c r="K24" s="18">
        <v>4000</v>
      </c>
      <c r="L24" s="18">
        <f t="shared" si="8"/>
        <v>0.68400000000000005</v>
      </c>
      <c r="M24" s="18">
        <v>1.8</v>
      </c>
    </row>
    <row r="25" spans="1:13" x14ac:dyDescent="0.25">
      <c r="B25" s="18"/>
    </row>
    <row r="26" spans="1:13" x14ac:dyDescent="0.25">
      <c r="B26" s="18"/>
    </row>
    <row r="27" spans="1:13" x14ac:dyDescent="0.25">
      <c r="B27" s="18"/>
    </row>
    <row r="28" spans="1:13" x14ac:dyDescent="0.25">
      <c r="B28" s="18"/>
    </row>
    <row r="29" spans="1:13" x14ac:dyDescent="0.25">
      <c r="B29" s="18"/>
    </row>
    <row r="30" spans="1:13" x14ac:dyDescent="0.25">
      <c r="B30" s="18"/>
    </row>
    <row r="31" spans="1:13" x14ac:dyDescent="0.25">
      <c r="B31" s="18"/>
    </row>
  </sheetData>
  <phoneticPr fontId="34" type="noConversion"/>
  <conditionalFormatting sqref="J2:J24">
    <cfRule type="cellIs" dxfId="20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theme="9" tint="0.39997558519241921"/>
  </sheetPr>
  <dimension ref="A1:O26"/>
  <sheetViews>
    <sheetView zoomScale="70" zoomScaleNormal="7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8" sqref="B8"/>
    </sheetView>
  </sheetViews>
  <sheetFormatPr defaultColWidth="9.140625" defaultRowHeight="16.5" x14ac:dyDescent="0.25"/>
  <cols>
    <col min="1" max="1" width="12.140625" style="6" bestFit="1" customWidth="1"/>
    <col min="2" max="2" width="30" style="6" bestFit="1" customWidth="1"/>
    <col min="3" max="3" width="29.85546875" style="6" customWidth="1"/>
    <col min="4" max="4" width="16.85546875" style="6" customWidth="1"/>
    <col min="5" max="5" width="15.140625" style="6" customWidth="1"/>
    <col min="6" max="7" width="15" style="6" customWidth="1"/>
    <col min="8" max="9" width="14.42578125" style="6" customWidth="1"/>
    <col min="10" max="10" width="26.42578125" style="6" customWidth="1"/>
    <col min="11" max="11" width="16.85546875" style="6" customWidth="1"/>
    <col min="12" max="12" width="14.85546875" style="6" customWidth="1"/>
    <col min="13" max="13" width="15.85546875" style="6" customWidth="1"/>
    <col min="14" max="14" width="25.42578125" style="6" customWidth="1"/>
    <col min="15" max="15" width="24" style="6" customWidth="1"/>
    <col min="16" max="16384" width="9.140625" style="6"/>
  </cols>
  <sheetData>
    <row r="1" spans="1:15" x14ac:dyDescent="0.25">
      <c r="A1" s="46" t="s">
        <v>201</v>
      </c>
      <c r="B1" s="8" t="s">
        <v>34</v>
      </c>
      <c r="C1" s="8" t="s">
        <v>8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4" t="s">
        <v>37</v>
      </c>
      <c r="K1" s="4" t="s">
        <v>38</v>
      </c>
      <c r="L1" s="4" t="s">
        <v>36</v>
      </c>
      <c r="M1" s="3" t="s">
        <v>11</v>
      </c>
      <c r="N1" s="5" t="s">
        <v>9</v>
      </c>
      <c r="O1" s="5" t="s">
        <v>10</v>
      </c>
    </row>
    <row r="2" spans="1:15" x14ac:dyDescent="0.25">
      <c r="B2" s="26" t="s">
        <v>135</v>
      </c>
      <c r="C2" s="24" t="s">
        <v>100</v>
      </c>
      <c r="D2" s="6" t="s">
        <v>15</v>
      </c>
      <c r="E2" s="7" t="s">
        <v>17</v>
      </c>
      <c r="F2" s="6" t="s">
        <v>16</v>
      </c>
      <c r="G2" s="6">
        <v>10</v>
      </c>
      <c r="H2" s="6" t="s">
        <v>14</v>
      </c>
      <c r="I2" s="6" t="s">
        <v>0</v>
      </c>
      <c r="J2" s="45">
        <f>SUMIFS(電容料盤!L:L, 電容料盤!F:F, '0805 電容'!D2, 電容料盤!G:G, '0805 電容'!E2, 電容料盤!H:H, '0805 電容'!F2)</f>
        <v>3000</v>
      </c>
      <c r="K2" s="6">
        <v>3000</v>
      </c>
      <c r="L2" s="6">
        <f t="shared" ref="L2:L4" si="0">J2/K2</f>
        <v>1</v>
      </c>
      <c r="M2" s="6">
        <v>1.1000000000000001</v>
      </c>
    </row>
    <row r="3" spans="1:15" x14ac:dyDescent="0.25">
      <c r="B3" s="26" t="s">
        <v>136</v>
      </c>
      <c r="C3" s="26" t="s">
        <v>115</v>
      </c>
      <c r="D3" s="32" t="s">
        <v>116</v>
      </c>
      <c r="E3" s="7" t="s">
        <v>17</v>
      </c>
      <c r="F3" s="32" t="s">
        <v>117</v>
      </c>
      <c r="G3" s="6">
        <v>10</v>
      </c>
      <c r="H3" s="6" t="s">
        <v>14</v>
      </c>
      <c r="I3" s="32" t="s">
        <v>118</v>
      </c>
      <c r="J3" s="45">
        <f>SUMIFS(電容料盤!L:L, 電容料盤!F:F, '0805 電容'!D3, 電容料盤!G:G, '0805 電容'!E3, 電容料盤!H:H, '0805 電容'!F3)</f>
        <v>2899</v>
      </c>
      <c r="K3" s="6">
        <v>3000</v>
      </c>
      <c r="L3" s="6">
        <f t="shared" ref="L3" si="1">J3/K3</f>
        <v>0.96633333333333338</v>
      </c>
    </row>
    <row r="4" spans="1:15" x14ac:dyDescent="0.25">
      <c r="B4" s="36" t="s">
        <v>137</v>
      </c>
      <c r="C4" s="36" t="s">
        <v>175</v>
      </c>
      <c r="D4" s="6" t="s">
        <v>24</v>
      </c>
      <c r="E4" s="7" t="s">
        <v>17</v>
      </c>
      <c r="F4" s="6" t="s">
        <v>16</v>
      </c>
      <c r="G4" s="6">
        <v>10</v>
      </c>
      <c r="H4" s="6" t="s">
        <v>14</v>
      </c>
      <c r="I4" s="6" t="s">
        <v>0</v>
      </c>
      <c r="J4" s="45">
        <f>SUMIFS(電容料盤!L:L, 電容料盤!F:F, '0805 電容'!D4, 電容料盤!G:G, '0805 電容'!E4, 電容料盤!H:H, '0805 電容'!F4)</f>
        <v>12432</v>
      </c>
      <c r="K4" s="6">
        <v>3000</v>
      </c>
      <c r="L4" s="6">
        <f t="shared" si="0"/>
        <v>4.1440000000000001</v>
      </c>
      <c r="M4" s="16">
        <v>0.38</v>
      </c>
      <c r="N4" s="15" t="s">
        <v>75</v>
      </c>
      <c r="O4" s="6" t="s">
        <v>40</v>
      </c>
    </row>
    <row r="5" spans="1:15" x14ac:dyDescent="0.25">
      <c r="B5" s="26" t="s">
        <v>137</v>
      </c>
      <c r="C5" s="26" t="s">
        <v>113</v>
      </c>
      <c r="D5" s="6" t="s">
        <v>24</v>
      </c>
      <c r="E5" s="7" t="s">
        <v>17</v>
      </c>
      <c r="F5" s="6" t="s">
        <v>16</v>
      </c>
      <c r="G5" s="6">
        <v>10</v>
      </c>
      <c r="H5" s="6" t="s">
        <v>14</v>
      </c>
      <c r="I5" s="6" t="s">
        <v>40</v>
      </c>
      <c r="J5" s="45">
        <f>SUMIFS(電容料盤!L:L, 電容料盤!F:F, '0805 電容'!D5, 電容料盤!G:G, '0805 電容'!E5, 電容料盤!H:H, '0805 電容'!F5)</f>
        <v>12432</v>
      </c>
      <c r="K5" s="6">
        <v>3000</v>
      </c>
      <c r="L5" s="6">
        <f t="shared" ref="L5" si="2">J5/K5</f>
        <v>4.1440000000000001</v>
      </c>
      <c r="M5" s="16" t="s">
        <v>86</v>
      </c>
      <c r="N5" s="12" t="s">
        <v>49</v>
      </c>
      <c r="O5" s="6" t="s">
        <v>0</v>
      </c>
    </row>
    <row r="6" spans="1:15" x14ac:dyDescent="0.25">
      <c r="B6" s="34" t="s">
        <v>174</v>
      </c>
      <c r="C6" s="26" t="s">
        <v>114</v>
      </c>
      <c r="D6" s="6" t="s">
        <v>24</v>
      </c>
      <c r="E6" s="7" t="s">
        <v>17</v>
      </c>
      <c r="F6" s="32" t="s">
        <v>112</v>
      </c>
      <c r="G6" s="6">
        <v>10</v>
      </c>
      <c r="H6" s="6" t="s">
        <v>14</v>
      </c>
      <c r="I6" s="6" t="s">
        <v>40</v>
      </c>
      <c r="J6" s="45">
        <f>SUMIFS(電容料盤!L:L, 電容料盤!F:F, '0805 電容'!D6, 電容料盤!G:G, '0805 電容'!E6, 電容料盤!H:H, '0805 電容'!F6)</f>
        <v>2348</v>
      </c>
      <c r="K6" s="6">
        <v>3000</v>
      </c>
      <c r="L6" s="6">
        <f t="shared" ref="L6" si="3">J6/K6</f>
        <v>0.78266666666666662</v>
      </c>
      <c r="M6" s="16" t="s">
        <v>86</v>
      </c>
      <c r="N6" s="12" t="s">
        <v>49</v>
      </c>
      <c r="O6" s="6" t="s">
        <v>0</v>
      </c>
    </row>
    <row r="7" spans="1:15" x14ac:dyDescent="0.25">
      <c r="B7" s="18"/>
      <c r="C7" s="18"/>
      <c r="E7" s="7"/>
    </row>
    <row r="8" spans="1:15" x14ac:dyDescent="0.25">
      <c r="B8" s="18"/>
      <c r="C8" s="18"/>
    </row>
    <row r="9" spans="1:15" x14ac:dyDescent="0.25">
      <c r="B9" s="18"/>
      <c r="C9" s="18"/>
    </row>
    <row r="10" spans="1:15" x14ac:dyDescent="0.25">
      <c r="B10" s="18"/>
      <c r="C10" s="18"/>
    </row>
    <row r="11" spans="1:15" x14ac:dyDescent="0.25">
      <c r="B11" s="18"/>
      <c r="C11" s="18"/>
    </row>
    <row r="12" spans="1:15" x14ac:dyDescent="0.25">
      <c r="B12" s="18"/>
      <c r="C12" s="18"/>
    </row>
    <row r="13" spans="1:15" x14ac:dyDescent="0.25">
      <c r="B13" s="18"/>
      <c r="C13" s="18"/>
    </row>
    <row r="14" spans="1:15" x14ac:dyDescent="0.25">
      <c r="B14" s="18"/>
      <c r="C14" s="18"/>
    </row>
    <row r="15" spans="1:15" x14ac:dyDescent="0.25">
      <c r="B15" s="18"/>
      <c r="C15" s="18"/>
    </row>
    <row r="16" spans="1:15" x14ac:dyDescent="0.25">
      <c r="B16" s="18"/>
      <c r="C16" s="18"/>
    </row>
    <row r="17" spans="2:3" x14ac:dyDescent="0.25">
      <c r="B17" s="18"/>
      <c r="C17" s="18"/>
    </row>
    <row r="18" spans="2:3" x14ac:dyDescent="0.25">
      <c r="B18" s="18"/>
      <c r="C18" s="18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8"/>
      <c r="C24" s="18"/>
    </row>
    <row r="25" spans="2:3" x14ac:dyDescent="0.25">
      <c r="B25" s="18"/>
      <c r="C25" s="18"/>
    </row>
    <row r="26" spans="2:3" x14ac:dyDescent="0.25">
      <c r="B26" s="18"/>
      <c r="C26" s="18"/>
    </row>
  </sheetData>
  <phoneticPr fontId="33" type="noConversion"/>
  <conditionalFormatting sqref="J2:J6">
    <cfRule type="cellIs" dxfId="19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>
    <tabColor theme="7" tint="0.39997558519241921"/>
  </sheetPr>
  <dimension ref="A1:P11"/>
  <sheetViews>
    <sheetView zoomScale="55" zoomScaleNormal="55" workbookViewId="0">
      <pane ySplit="1" topLeftCell="A2" activePane="bottomLeft" state="frozen"/>
      <selection activeCell="E30" sqref="E30"/>
      <selection pane="bottomLeft" activeCell="J2" sqref="J2"/>
    </sheetView>
  </sheetViews>
  <sheetFormatPr defaultColWidth="9.140625" defaultRowHeight="16.5" x14ac:dyDescent="0.25"/>
  <cols>
    <col min="1" max="1" width="12.140625" style="6" bestFit="1" customWidth="1"/>
    <col min="2" max="2" width="24.85546875" style="6" customWidth="1"/>
    <col min="3" max="3" width="29.85546875" style="6" customWidth="1"/>
    <col min="4" max="4" width="16.85546875" style="6" customWidth="1"/>
    <col min="5" max="5" width="15.140625" style="6" customWidth="1"/>
    <col min="6" max="7" width="15" style="6" customWidth="1"/>
    <col min="8" max="9" width="14.42578125" style="6" customWidth="1"/>
    <col min="10" max="10" width="26.42578125" style="6" customWidth="1"/>
    <col min="11" max="11" width="16.85546875" style="6" customWidth="1"/>
    <col min="12" max="12" width="14.85546875" style="6" customWidth="1"/>
    <col min="13" max="13" width="15.85546875" style="6" customWidth="1"/>
    <col min="14" max="14" width="20.140625" style="6" customWidth="1"/>
    <col min="15" max="15" width="21.42578125" style="6" customWidth="1"/>
    <col min="16" max="16" width="24" style="6" customWidth="1"/>
    <col min="17" max="16384" width="9.140625" style="6"/>
  </cols>
  <sheetData>
    <row r="1" spans="1:16" x14ac:dyDescent="0.25">
      <c r="A1" s="46" t="s">
        <v>201</v>
      </c>
      <c r="B1" s="8" t="s">
        <v>34</v>
      </c>
      <c r="C1" s="8" t="s">
        <v>8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4" t="s">
        <v>37</v>
      </c>
      <c r="K1" s="4" t="s">
        <v>38</v>
      </c>
      <c r="L1" s="4" t="s">
        <v>36</v>
      </c>
      <c r="M1" s="3" t="s">
        <v>11</v>
      </c>
      <c r="N1" s="10" t="s">
        <v>45</v>
      </c>
      <c r="O1" s="5" t="s">
        <v>9</v>
      </c>
      <c r="P1" s="5" t="s">
        <v>10</v>
      </c>
    </row>
    <row r="2" spans="1:16" x14ac:dyDescent="0.25">
      <c r="B2" s="40" t="s">
        <v>195</v>
      </c>
      <c r="C2" s="40" t="s">
        <v>196</v>
      </c>
      <c r="D2" s="40" t="s">
        <v>197</v>
      </c>
      <c r="E2" s="7">
        <v>1206</v>
      </c>
      <c r="F2" s="60" t="s">
        <v>287</v>
      </c>
      <c r="G2" s="6">
        <v>10</v>
      </c>
      <c r="H2" s="60" t="s">
        <v>288</v>
      </c>
      <c r="I2" s="6" t="s">
        <v>40</v>
      </c>
      <c r="J2" s="6">
        <f>SUMIFS(電容料盤!L:L, 電容料盤!F:F, '1206 電容'!D2, 電容料盤!G:G, '1206 電容'!E2, 電容料盤!H:H, '1206 電容'!F2)</f>
        <v>488</v>
      </c>
    </row>
    <row r="3" spans="1:16" x14ac:dyDescent="0.25">
      <c r="E3" s="7"/>
    </row>
    <row r="4" spans="1:16" x14ac:dyDescent="0.25">
      <c r="E4" s="7"/>
    </row>
    <row r="5" spans="1:16" x14ac:dyDescent="0.25">
      <c r="E5" s="7"/>
    </row>
    <row r="6" spans="1:16" x14ac:dyDescent="0.25">
      <c r="E6" s="7"/>
    </row>
    <row r="7" spans="1:16" x14ac:dyDescent="0.25">
      <c r="E7" s="7"/>
      <c r="F7" s="9"/>
    </row>
    <row r="8" spans="1:16" x14ac:dyDescent="0.25">
      <c r="E8" s="7"/>
    </row>
    <row r="9" spans="1:16" x14ac:dyDescent="0.25">
      <c r="E9" s="7"/>
    </row>
    <row r="10" spans="1:16" x14ac:dyDescent="0.25">
      <c r="E10" s="7"/>
    </row>
    <row r="11" spans="1:16" x14ac:dyDescent="0.25">
      <c r="E11" s="7"/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>
    <tabColor theme="9" tint="0.39997558519241921"/>
  </sheetPr>
  <dimension ref="A1:P16"/>
  <sheetViews>
    <sheetView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9.140625" defaultRowHeight="16.5" x14ac:dyDescent="0.25"/>
  <cols>
    <col min="1" max="1" width="17.42578125" style="62" bestFit="1" customWidth="1"/>
    <col min="2" max="2" width="24.85546875" style="6" customWidth="1"/>
    <col min="3" max="3" width="29.85546875" style="6" customWidth="1"/>
    <col min="4" max="4" width="16.85546875" style="6" customWidth="1"/>
    <col min="5" max="5" width="15.140625" style="6" customWidth="1"/>
    <col min="6" max="7" width="15" style="6" customWidth="1"/>
    <col min="8" max="9" width="14.42578125" style="6" customWidth="1"/>
    <col min="10" max="10" width="26.42578125" style="6" customWidth="1"/>
    <col min="11" max="11" width="16.85546875" style="6" customWidth="1"/>
    <col min="12" max="12" width="14.85546875" style="6" customWidth="1"/>
    <col min="13" max="13" width="15.85546875" style="6" customWidth="1"/>
    <col min="14" max="14" width="20.140625" style="6" customWidth="1"/>
    <col min="15" max="15" width="21.42578125" style="6" customWidth="1"/>
    <col min="16" max="16" width="24" style="6" customWidth="1"/>
    <col min="17" max="16384" width="9.140625" style="6"/>
  </cols>
  <sheetData>
    <row r="1" spans="1:16" x14ac:dyDescent="0.25">
      <c r="A1" s="61" t="s">
        <v>201</v>
      </c>
      <c r="B1" s="8" t="s">
        <v>34</v>
      </c>
      <c r="C1" s="8" t="s">
        <v>8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4" t="s">
        <v>37</v>
      </c>
      <c r="K1" s="4" t="s">
        <v>38</v>
      </c>
      <c r="L1" s="4" t="s">
        <v>36</v>
      </c>
      <c r="M1" s="3" t="s">
        <v>11</v>
      </c>
      <c r="N1" s="10" t="s">
        <v>45</v>
      </c>
      <c r="O1" s="5" t="s">
        <v>9</v>
      </c>
      <c r="P1" s="5" t="s">
        <v>10</v>
      </c>
    </row>
    <row r="2" spans="1:16" x14ac:dyDescent="0.25">
      <c r="A2" s="62">
        <v>44502</v>
      </c>
      <c r="B2" s="65" t="s">
        <v>176</v>
      </c>
      <c r="C2" s="37" t="s">
        <v>177</v>
      </c>
      <c r="D2" s="6" t="s">
        <v>26</v>
      </c>
      <c r="E2" s="6" t="s">
        <v>27</v>
      </c>
      <c r="F2" s="33" t="s">
        <v>163</v>
      </c>
      <c r="G2" s="6">
        <v>20</v>
      </c>
      <c r="H2" s="6" t="s">
        <v>29</v>
      </c>
      <c r="I2" s="13" t="s">
        <v>53</v>
      </c>
      <c r="J2" s="45">
        <v>39</v>
      </c>
      <c r="K2" s="6">
        <v>1000</v>
      </c>
      <c r="L2" s="6">
        <f t="shared" ref="L2" si="0">J2/K2</f>
        <v>3.9E-2</v>
      </c>
      <c r="M2" s="6">
        <v>0.95</v>
      </c>
    </row>
    <row r="3" spans="1:16" x14ac:dyDescent="0.25">
      <c r="B3" s="13" t="s">
        <v>50</v>
      </c>
      <c r="C3" s="13" t="s">
        <v>51</v>
      </c>
      <c r="D3" s="6" t="s">
        <v>26</v>
      </c>
      <c r="E3" s="6" t="s">
        <v>27</v>
      </c>
      <c r="F3" s="6" t="s">
        <v>41</v>
      </c>
      <c r="G3" s="6">
        <v>20</v>
      </c>
      <c r="H3" s="6" t="s">
        <v>29</v>
      </c>
      <c r="I3" s="13" t="s">
        <v>53</v>
      </c>
      <c r="J3" s="45">
        <v>0</v>
      </c>
      <c r="K3" s="6">
        <v>1000</v>
      </c>
      <c r="L3" s="6">
        <f t="shared" ref="L3:L8" si="1">J3/K3</f>
        <v>0</v>
      </c>
      <c r="M3" s="6">
        <v>0.95</v>
      </c>
    </row>
    <row r="4" spans="1:16" x14ac:dyDescent="0.25">
      <c r="A4" s="62">
        <v>44690</v>
      </c>
      <c r="B4" s="6" t="s">
        <v>35</v>
      </c>
      <c r="C4" s="13" t="s">
        <v>52</v>
      </c>
      <c r="D4" s="6" t="s">
        <v>31</v>
      </c>
      <c r="E4" s="6" t="s">
        <v>27</v>
      </c>
      <c r="F4" s="6" t="s">
        <v>28</v>
      </c>
      <c r="G4" s="6">
        <v>20</v>
      </c>
      <c r="H4" s="6" t="s">
        <v>29</v>
      </c>
      <c r="I4" s="6" t="s">
        <v>30</v>
      </c>
      <c r="J4" s="45">
        <v>100</v>
      </c>
      <c r="K4" s="6">
        <v>900</v>
      </c>
      <c r="L4" s="6">
        <f t="shared" si="1"/>
        <v>0.1111111111111111</v>
      </c>
      <c r="M4" s="6">
        <v>1.5</v>
      </c>
    </row>
    <row r="5" spans="1:16" x14ac:dyDescent="0.25">
      <c r="A5" s="87"/>
      <c r="B5" s="33" t="s">
        <v>164</v>
      </c>
      <c r="C5" s="33" t="s">
        <v>166</v>
      </c>
      <c r="D5" s="6" t="s">
        <v>31</v>
      </c>
      <c r="E5" s="33" t="s">
        <v>167</v>
      </c>
      <c r="F5" s="33" t="s">
        <v>165</v>
      </c>
      <c r="G5" s="6">
        <v>20</v>
      </c>
      <c r="H5" s="6" t="s">
        <v>29</v>
      </c>
      <c r="I5" s="6" t="s">
        <v>30</v>
      </c>
      <c r="J5" s="45">
        <v>490</v>
      </c>
      <c r="K5" s="6">
        <v>900</v>
      </c>
      <c r="L5" s="6">
        <f t="shared" ref="L5:L7" si="2">J5/K5</f>
        <v>0.5444444444444444</v>
      </c>
      <c r="M5" s="6">
        <v>2.8</v>
      </c>
    </row>
    <row r="6" spans="1:16" x14ac:dyDescent="0.25">
      <c r="B6" s="43" t="s">
        <v>198</v>
      </c>
      <c r="C6" s="43" t="s">
        <v>199</v>
      </c>
      <c r="D6" s="43" t="s">
        <v>200</v>
      </c>
      <c r="E6" s="6" t="s">
        <v>33</v>
      </c>
      <c r="F6" s="33" t="s">
        <v>165</v>
      </c>
      <c r="G6" s="6">
        <v>20</v>
      </c>
      <c r="H6" s="6" t="s">
        <v>29</v>
      </c>
      <c r="I6" s="6" t="s">
        <v>30</v>
      </c>
      <c r="J6" s="45">
        <v>490</v>
      </c>
      <c r="K6" s="6">
        <v>500</v>
      </c>
      <c r="L6" s="6">
        <f t="shared" si="2"/>
        <v>0.98</v>
      </c>
    </row>
    <row r="7" spans="1:16" x14ac:dyDescent="0.25">
      <c r="B7" s="42" t="s">
        <v>178</v>
      </c>
      <c r="C7" s="37" t="s">
        <v>179</v>
      </c>
      <c r="D7" s="6" t="s">
        <v>32</v>
      </c>
      <c r="E7" s="6" t="s">
        <v>33</v>
      </c>
      <c r="F7" s="37" t="s">
        <v>180</v>
      </c>
      <c r="G7" s="6">
        <v>20</v>
      </c>
      <c r="H7" s="6" t="s">
        <v>29</v>
      </c>
      <c r="I7" s="6" t="s">
        <v>30</v>
      </c>
      <c r="J7" s="45">
        <v>57</v>
      </c>
      <c r="K7" s="6">
        <v>500</v>
      </c>
      <c r="L7" s="6">
        <f t="shared" si="2"/>
        <v>0.114</v>
      </c>
    </row>
    <row r="8" spans="1:16" x14ac:dyDescent="0.25">
      <c r="B8" s="6" t="s">
        <v>42</v>
      </c>
      <c r="C8" s="14" t="s">
        <v>54</v>
      </c>
      <c r="D8" s="6" t="s">
        <v>32</v>
      </c>
      <c r="E8" s="6" t="s">
        <v>33</v>
      </c>
      <c r="F8" s="6" t="s">
        <v>41</v>
      </c>
      <c r="G8" s="6">
        <v>20</v>
      </c>
      <c r="H8" s="6" t="s">
        <v>29</v>
      </c>
      <c r="I8" s="11" t="s">
        <v>46</v>
      </c>
      <c r="J8" s="45">
        <v>0</v>
      </c>
      <c r="K8" s="6">
        <v>500</v>
      </c>
      <c r="L8" s="6">
        <f t="shared" si="1"/>
        <v>0</v>
      </c>
      <c r="M8" s="6">
        <v>2.7</v>
      </c>
    </row>
    <row r="9" spans="1:16" x14ac:dyDescent="0.25">
      <c r="B9" s="33" t="s">
        <v>170</v>
      </c>
      <c r="C9" s="33" t="s">
        <v>171</v>
      </c>
      <c r="D9" s="6" t="s">
        <v>32</v>
      </c>
      <c r="E9" s="33" t="s">
        <v>169</v>
      </c>
      <c r="F9" s="33" t="s">
        <v>168</v>
      </c>
      <c r="G9" s="6">
        <v>20</v>
      </c>
      <c r="H9" s="6" t="s">
        <v>29</v>
      </c>
      <c r="I9" s="11" t="s">
        <v>30</v>
      </c>
      <c r="J9" s="45">
        <v>480</v>
      </c>
      <c r="K9" s="6">
        <v>500</v>
      </c>
      <c r="L9" s="6">
        <f t="shared" ref="L9" si="3">J9/K9</f>
        <v>0.96</v>
      </c>
      <c r="M9" s="6">
        <v>3.6</v>
      </c>
    </row>
    <row r="10" spans="1:16" x14ac:dyDescent="0.25">
      <c r="B10" s="35" t="s">
        <v>173</v>
      </c>
      <c r="C10" s="33" t="s">
        <v>171</v>
      </c>
      <c r="D10" s="33" t="s">
        <v>172</v>
      </c>
      <c r="E10" s="33" t="s">
        <v>169</v>
      </c>
      <c r="F10" s="33" t="s">
        <v>163</v>
      </c>
      <c r="G10" s="6">
        <v>20</v>
      </c>
      <c r="H10" s="6" t="s">
        <v>29</v>
      </c>
      <c r="I10" s="11" t="s">
        <v>30</v>
      </c>
      <c r="J10" s="45">
        <v>400</v>
      </c>
      <c r="K10" s="6">
        <v>500</v>
      </c>
      <c r="L10" s="6">
        <f t="shared" ref="L10" si="4">J10/K10</f>
        <v>0.8</v>
      </c>
      <c r="M10" s="6">
        <v>3.6</v>
      </c>
    </row>
    <row r="11" spans="1:16" x14ac:dyDescent="0.25">
      <c r="B11" s="84" t="s">
        <v>391</v>
      </c>
      <c r="D11" s="84" t="s">
        <v>392</v>
      </c>
      <c r="E11" s="84" t="s">
        <v>393</v>
      </c>
      <c r="F11" s="84" t="s">
        <v>394</v>
      </c>
      <c r="I11" s="11" t="s">
        <v>30</v>
      </c>
      <c r="J11" s="6">
        <v>1000</v>
      </c>
    </row>
    <row r="16" spans="1:16" x14ac:dyDescent="0.25">
      <c r="K16" s="17" t="s">
        <v>99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A6D6-2754-4271-93AC-E11E312ED314}">
  <sheetPr filterMode="1">
    <tabColor rgb="FFFF0000"/>
  </sheetPr>
  <dimension ref="A1:U67"/>
  <sheetViews>
    <sheetView tabSelected="1" zoomScaleNormal="100" workbookViewId="0">
      <pane ySplit="1" topLeftCell="A9" activePane="bottomLeft" state="frozen"/>
      <selection pane="bottomLeft" activeCell="A38" sqref="A38"/>
    </sheetView>
  </sheetViews>
  <sheetFormatPr defaultColWidth="9" defaultRowHeight="15.75" x14ac:dyDescent="0.25"/>
  <cols>
    <col min="1" max="1" width="14.140625" style="85" customWidth="1"/>
    <col min="2" max="3" width="22.85546875" bestFit="1" customWidth="1"/>
    <col min="4" max="4" width="28.85546875" customWidth="1"/>
    <col min="5" max="5" width="27.140625" customWidth="1"/>
    <col min="6" max="6" width="11.85546875" customWidth="1"/>
    <col min="7" max="7" width="6.140625" style="50" customWidth="1"/>
    <col min="8" max="8" width="9.140625" customWidth="1"/>
    <col min="9" max="9" width="10.140625" style="83" customWidth="1"/>
    <col min="10" max="10" width="6.140625" customWidth="1"/>
    <col min="11" max="11" width="10" customWidth="1"/>
    <col min="12" max="12" width="11" style="73" bestFit="1" customWidth="1"/>
    <col min="13" max="13" width="11" bestFit="1" customWidth="1"/>
    <col min="14" max="14" width="14.85546875" bestFit="1" customWidth="1"/>
    <col min="15" max="15" width="15.85546875" bestFit="1" customWidth="1"/>
    <col min="16" max="16" width="25.5703125" bestFit="1" customWidth="1"/>
    <col min="17" max="17" width="10" bestFit="1" customWidth="1"/>
    <col min="18" max="18" width="10.140625" style="51" bestFit="1" customWidth="1"/>
    <col min="19" max="19" width="10.140625" style="50" bestFit="1" customWidth="1"/>
    <col min="20" max="20" width="10.140625" bestFit="1" customWidth="1"/>
    <col min="21" max="21" width="6" style="50" bestFit="1" customWidth="1"/>
  </cols>
  <sheetData>
    <row r="1" spans="1:21" ht="17.25" thickTop="1" x14ac:dyDescent="0.25">
      <c r="A1" s="86" t="s">
        <v>201</v>
      </c>
      <c r="B1" s="46" t="s">
        <v>223</v>
      </c>
      <c r="C1" s="48" t="s">
        <v>202</v>
      </c>
      <c r="D1" s="8" t="s">
        <v>34</v>
      </c>
      <c r="E1" s="8" t="s">
        <v>8</v>
      </c>
      <c r="F1" s="2" t="s">
        <v>2</v>
      </c>
      <c r="G1" s="57" t="s">
        <v>3</v>
      </c>
      <c r="H1" s="2" t="s">
        <v>4</v>
      </c>
      <c r="I1" s="80" t="s">
        <v>5</v>
      </c>
      <c r="J1" s="1" t="s">
        <v>6</v>
      </c>
      <c r="K1" s="1" t="s">
        <v>7</v>
      </c>
      <c r="L1" s="68" t="s">
        <v>37</v>
      </c>
      <c r="M1" s="4" t="s">
        <v>38</v>
      </c>
      <c r="N1" s="4" t="s">
        <v>36</v>
      </c>
      <c r="O1" s="10" t="s">
        <v>11</v>
      </c>
      <c r="P1" s="5" t="s">
        <v>9</v>
      </c>
      <c r="Q1" s="5" t="s">
        <v>10</v>
      </c>
      <c r="R1" s="51" t="s">
        <v>203</v>
      </c>
      <c r="S1" s="50" t="s">
        <v>205</v>
      </c>
      <c r="T1" t="s">
        <v>206</v>
      </c>
      <c r="U1" s="50" t="s">
        <v>204</v>
      </c>
    </row>
    <row r="2" spans="1:21" ht="16.5" hidden="1" x14ac:dyDescent="0.25">
      <c r="A2" s="85">
        <v>44690</v>
      </c>
      <c r="B2" t="s">
        <v>224</v>
      </c>
      <c r="C2" t="str">
        <f>"DS" &amp; R2 &amp; S2 &amp; T2 &amp; U2</f>
        <v>DS00200012020020701</v>
      </c>
      <c r="D2" s="47" t="s">
        <v>159</v>
      </c>
      <c r="E2" s="26" t="s">
        <v>72</v>
      </c>
      <c r="F2" s="19" t="s">
        <v>64</v>
      </c>
      <c r="G2" s="58" t="s">
        <v>70</v>
      </c>
      <c r="H2" s="19" t="s">
        <v>43</v>
      </c>
      <c r="I2" s="81">
        <v>5</v>
      </c>
      <c r="J2" s="19" t="s">
        <v>65</v>
      </c>
      <c r="K2" s="20" t="s">
        <v>79</v>
      </c>
      <c r="L2" s="69">
        <v>7545</v>
      </c>
      <c r="M2" s="18">
        <v>10000</v>
      </c>
      <c r="N2" s="21">
        <f t="shared" ref="N2:N11" si="0">L2/M2</f>
        <v>0.75449999999999995</v>
      </c>
      <c r="O2" s="18">
        <v>0.03</v>
      </c>
      <c r="P2" s="18"/>
      <c r="R2" s="49" t="s">
        <v>207</v>
      </c>
      <c r="S2" s="49" t="s">
        <v>208</v>
      </c>
      <c r="T2" s="50" t="s">
        <v>210</v>
      </c>
      <c r="U2" s="50" t="s">
        <v>209</v>
      </c>
    </row>
    <row r="3" spans="1:21" ht="16.5" hidden="1" x14ac:dyDescent="0.25">
      <c r="A3" s="85">
        <v>44677</v>
      </c>
      <c r="B3" t="s">
        <v>225</v>
      </c>
      <c r="C3" t="str">
        <f t="shared" ref="C3:C52" si="1">"DS" &amp; R3 &amp; S3 &amp; T3 &amp; U3</f>
        <v>DS00200022020020701</v>
      </c>
      <c r="D3" s="41" t="s">
        <v>192</v>
      </c>
      <c r="E3" s="26" t="s">
        <v>104</v>
      </c>
      <c r="F3" s="26" t="s">
        <v>105</v>
      </c>
      <c r="G3" s="58" t="s">
        <v>70</v>
      </c>
      <c r="H3" s="19" t="s">
        <v>43</v>
      </c>
      <c r="I3" s="81">
        <v>5</v>
      </c>
      <c r="J3" s="19" t="s">
        <v>65</v>
      </c>
      <c r="K3" s="18" t="s">
        <v>40</v>
      </c>
      <c r="L3" s="69">
        <v>7694</v>
      </c>
      <c r="M3" s="18">
        <v>10000</v>
      </c>
      <c r="N3" s="21">
        <f t="shared" si="0"/>
        <v>0.76939999999999997</v>
      </c>
      <c r="O3" s="18"/>
      <c r="R3" s="49" t="s">
        <v>207</v>
      </c>
      <c r="S3" s="51" t="s">
        <v>211</v>
      </c>
      <c r="T3" s="50" t="s">
        <v>210</v>
      </c>
      <c r="U3" s="50" t="s">
        <v>209</v>
      </c>
    </row>
    <row r="4" spans="1:21" ht="16.5" hidden="1" x14ac:dyDescent="0.25">
      <c r="A4" s="85">
        <v>44354</v>
      </c>
      <c r="B4" t="s">
        <v>226</v>
      </c>
      <c r="C4" t="str">
        <f t="shared" si="1"/>
        <v>DS00200032020020701</v>
      </c>
      <c r="D4" s="26" t="s">
        <v>129</v>
      </c>
      <c r="E4" s="24" t="s">
        <v>98</v>
      </c>
      <c r="F4" s="23" t="s">
        <v>82</v>
      </c>
      <c r="G4" s="58" t="s">
        <v>70</v>
      </c>
      <c r="H4" s="19" t="s">
        <v>43</v>
      </c>
      <c r="I4" s="81">
        <v>5</v>
      </c>
      <c r="J4" s="19" t="s">
        <v>65</v>
      </c>
      <c r="K4" s="18" t="s">
        <v>40</v>
      </c>
      <c r="L4" s="69">
        <v>9798</v>
      </c>
      <c r="M4" s="18">
        <v>10000</v>
      </c>
      <c r="N4" s="21">
        <f t="shared" si="0"/>
        <v>0.9798</v>
      </c>
      <c r="O4" s="18"/>
      <c r="R4" s="49" t="s">
        <v>207</v>
      </c>
      <c r="S4" s="51" t="s">
        <v>212</v>
      </c>
      <c r="T4" s="50" t="s">
        <v>210</v>
      </c>
      <c r="U4" s="50" t="s">
        <v>209</v>
      </c>
    </row>
    <row r="5" spans="1:21" ht="16.5" hidden="1" x14ac:dyDescent="0.25">
      <c r="A5" s="85">
        <v>20210207</v>
      </c>
      <c r="B5" t="s">
        <v>227</v>
      </c>
      <c r="C5" t="str">
        <f t="shared" si="1"/>
        <v>DS00200042020020701</v>
      </c>
      <c r="D5" s="26" t="s">
        <v>130</v>
      </c>
      <c r="E5" s="26" t="s">
        <v>106</v>
      </c>
      <c r="F5" s="26" t="s">
        <v>107</v>
      </c>
      <c r="G5" s="58" t="s">
        <v>70</v>
      </c>
      <c r="H5" s="19" t="s">
        <v>43</v>
      </c>
      <c r="I5" s="81">
        <v>5</v>
      </c>
      <c r="J5" s="19" t="s">
        <v>65</v>
      </c>
      <c r="K5" s="20" t="s">
        <v>79</v>
      </c>
      <c r="L5" s="69">
        <v>10000</v>
      </c>
      <c r="M5" s="18">
        <v>10000</v>
      </c>
      <c r="N5" s="21">
        <f t="shared" si="0"/>
        <v>1</v>
      </c>
      <c r="O5" s="18">
        <v>0.03</v>
      </c>
      <c r="R5" s="49" t="s">
        <v>207</v>
      </c>
      <c r="S5" s="51" t="s">
        <v>213</v>
      </c>
      <c r="T5" s="50" t="s">
        <v>210</v>
      </c>
      <c r="U5" s="50" t="s">
        <v>209</v>
      </c>
    </row>
    <row r="6" spans="1:21" ht="16.5" hidden="1" x14ac:dyDescent="0.25">
      <c r="A6" s="85">
        <v>44690</v>
      </c>
      <c r="B6" t="s">
        <v>228</v>
      </c>
      <c r="C6" t="str">
        <f t="shared" si="1"/>
        <v>DS00200052020020701</v>
      </c>
      <c r="D6" s="26" t="s">
        <v>131</v>
      </c>
      <c r="E6" s="26" t="s">
        <v>101</v>
      </c>
      <c r="F6" s="26" t="s">
        <v>108</v>
      </c>
      <c r="G6" s="58" t="s">
        <v>70</v>
      </c>
      <c r="H6" s="26" t="s">
        <v>43</v>
      </c>
      <c r="I6" s="81">
        <v>10</v>
      </c>
      <c r="J6" s="23" t="s">
        <v>68</v>
      </c>
      <c r="K6" s="20" t="s">
        <v>79</v>
      </c>
      <c r="L6" s="69">
        <v>8920</v>
      </c>
      <c r="M6" s="18">
        <v>10000</v>
      </c>
      <c r="N6" s="21">
        <f t="shared" si="0"/>
        <v>0.89200000000000002</v>
      </c>
      <c r="O6" s="18"/>
      <c r="R6" s="49" t="s">
        <v>207</v>
      </c>
      <c r="S6" s="51" t="s">
        <v>214</v>
      </c>
      <c r="T6" s="50" t="s">
        <v>210</v>
      </c>
      <c r="U6" s="50" t="s">
        <v>209</v>
      </c>
    </row>
    <row r="7" spans="1:21" ht="16.5" hidden="1" x14ac:dyDescent="0.25">
      <c r="A7" s="85">
        <v>20210317</v>
      </c>
      <c r="B7" t="s">
        <v>229</v>
      </c>
      <c r="C7" t="str">
        <f t="shared" si="1"/>
        <v>DS00200062020020701</v>
      </c>
      <c r="D7" s="26" t="s">
        <v>132</v>
      </c>
      <c r="E7" s="24" t="s">
        <v>103</v>
      </c>
      <c r="F7" s="23" t="s">
        <v>83</v>
      </c>
      <c r="G7" s="58" t="s">
        <v>70</v>
      </c>
      <c r="H7" s="23" t="s">
        <v>84</v>
      </c>
      <c r="I7" s="81">
        <v>10</v>
      </c>
      <c r="J7" s="23" t="s">
        <v>68</v>
      </c>
      <c r="K7" s="20" t="s">
        <v>79</v>
      </c>
      <c r="L7" s="69">
        <v>9987</v>
      </c>
      <c r="M7" s="18">
        <v>10000</v>
      </c>
      <c r="N7" s="21">
        <f t="shared" si="0"/>
        <v>0.99870000000000003</v>
      </c>
      <c r="O7" s="18"/>
      <c r="R7" s="49" t="s">
        <v>207</v>
      </c>
      <c r="S7" s="51" t="s">
        <v>215</v>
      </c>
      <c r="T7" s="50" t="s">
        <v>210</v>
      </c>
      <c r="U7" s="50" t="s">
        <v>209</v>
      </c>
    </row>
    <row r="8" spans="1:21" ht="16.5" hidden="1" x14ac:dyDescent="0.25">
      <c r="A8" s="85">
        <v>44642</v>
      </c>
      <c r="B8" t="s">
        <v>230</v>
      </c>
      <c r="C8" t="str">
        <f t="shared" si="1"/>
        <v>DS00200072020020701</v>
      </c>
      <c r="D8" s="26" t="s">
        <v>160</v>
      </c>
      <c r="E8" s="26" t="s">
        <v>67</v>
      </c>
      <c r="F8" s="63" t="s">
        <v>289</v>
      </c>
      <c r="G8" s="58" t="s">
        <v>70</v>
      </c>
      <c r="H8" s="19" t="s">
        <v>43</v>
      </c>
      <c r="I8" s="81">
        <v>10</v>
      </c>
      <c r="J8" s="19" t="s">
        <v>68</v>
      </c>
      <c r="K8" s="19" t="s">
        <v>69</v>
      </c>
      <c r="L8" s="69">
        <v>887</v>
      </c>
      <c r="M8" s="18">
        <v>10000</v>
      </c>
      <c r="N8" s="21">
        <f t="shared" si="0"/>
        <v>8.8700000000000001E-2</v>
      </c>
      <c r="O8" s="18">
        <v>9.5000000000000001E-2</v>
      </c>
      <c r="R8" s="49" t="s">
        <v>207</v>
      </c>
      <c r="S8" s="51" t="s">
        <v>216</v>
      </c>
      <c r="T8" s="50" t="s">
        <v>210</v>
      </c>
      <c r="U8" s="50" t="s">
        <v>209</v>
      </c>
    </row>
    <row r="9" spans="1:21" ht="16.5" x14ac:dyDescent="0.25">
      <c r="A9" s="85">
        <v>44781</v>
      </c>
      <c r="B9" t="s">
        <v>231</v>
      </c>
      <c r="C9" t="str">
        <f t="shared" si="1"/>
        <v>DS00200082020020701</v>
      </c>
      <c r="D9" s="26" t="s">
        <v>133</v>
      </c>
      <c r="E9" s="26" t="s">
        <v>111</v>
      </c>
      <c r="F9" s="63" t="s">
        <v>289</v>
      </c>
      <c r="G9" s="58" t="s">
        <v>70</v>
      </c>
      <c r="H9" s="26" t="s">
        <v>110</v>
      </c>
      <c r="I9" s="81">
        <v>10</v>
      </c>
      <c r="J9" s="19" t="s">
        <v>68</v>
      </c>
      <c r="K9" s="20" t="s">
        <v>79</v>
      </c>
      <c r="L9" s="69">
        <v>5005</v>
      </c>
      <c r="M9" s="18">
        <v>10000</v>
      </c>
      <c r="N9" s="21">
        <f t="shared" si="0"/>
        <v>0.50049999999999994</v>
      </c>
      <c r="O9" s="18">
        <v>9.5000000000000001E-2</v>
      </c>
      <c r="R9" s="49" t="s">
        <v>207</v>
      </c>
      <c r="S9" s="51" t="s">
        <v>217</v>
      </c>
      <c r="T9" s="50" t="s">
        <v>210</v>
      </c>
      <c r="U9" s="50" t="s">
        <v>209</v>
      </c>
    </row>
    <row r="10" spans="1:21" ht="16.5" hidden="1" x14ac:dyDescent="0.25">
      <c r="A10" s="85">
        <v>44642</v>
      </c>
      <c r="B10" t="s">
        <v>232</v>
      </c>
      <c r="C10" t="str">
        <f t="shared" si="1"/>
        <v>DS00200092020020701</v>
      </c>
      <c r="D10" s="26" t="s">
        <v>134</v>
      </c>
      <c r="E10" s="24" t="s">
        <v>102</v>
      </c>
      <c r="F10" s="20" t="s">
        <v>76</v>
      </c>
      <c r="G10" s="58" t="s">
        <v>70</v>
      </c>
      <c r="H10" s="20" t="s">
        <v>77</v>
      </c>
      <c r="I10" s="81">
        <v>10</v>
      </c>
      <c r="J10" s="20" t="s">
        <v>78</v>
      </c>
      <c r="K10" s="20" t="s">
        <v>79</v>
      </c>
      <c r="L10" s="69">
        <v>9385</v>
      </c>
      <c r="M10" s="18">
        <v>10000</v>
      </c>
      <c r="N10" s="21">
        <f t="shared" si="0"/>
        <v>0.9385</v>
      </c>
      <c r="O10" s="18">
        <v>0.39</v>
      </c>
      <c r="R10" s="49" t="s">
        <v>207</v>
      </c>
      <c r="S10" s="51" t="s">
        <v>218</v>
      </c>
      <c r="T10" s="50" t="s">
        <v>210</v>
      </c>
      <c r="U10" s="50" t="s">
        <v>209</v>
      </c>
    </row>
    <row r="11" spans="1:21" ht="16.5" hidden="1" x14ac:dyDescent="0.25">
      <c r="A11" s="85">
        <v>44677</v>
      </c>
      <c r="B11" t="s">
        <v>233</v>
      </c>
      <c r="C11" t="str">
        <f t="shared" si="1"/>
        <v>DS00200102020020701</v>
      </c>
      <c r="D11" s="26" t="s">
        <v>161</v>
      </c>
      <c r="E11" s="26" t="s">
        <v>162</v>
      </c>
      <c r="F11" s="22" t="s">
        <v>94</v>
      </c>
      <c r="G11" s="58" t="s">
        <v>70</v>
      </c>
      <c r="H11" s="22" t="s">
        <v>95</v>
      </c>
      <c r="I11" s="81">
        <v>10</v>
      </c>
      <c r="J11" s="22" t="s">
        <v>78</v>
      </c>
      <c r="K11" s="20" t="s">
        <v>79</v>
      </c>
      <c r="L11" s="69">
        <v>7235</v>
      </c>
      <c r="M11" s="18">
        <v>10000</v>
      </c>
      <c r="N11" s="18">
        <f t="shared" si="0"/>
        <v>0.72350000000000003</v>
      </c>
      <c r="O11" s="18">
        <v>0.3</v>
      </c>
      <c r="R11" s="49" t="s">
        <v>207</v>
      </c>
      <c r="S11" s="51" t="s">
        <v>219</v>
      </c>
      <c r="T11" s="50" t="s">
        <v>210</v>
      </c>
      <c r="U11" s="50" t="s">
        <v>209</v>
      </c>
    </row>
    <row r="12" spans="1:21" ht="16.5" hidden="1" x14ac:dyDescent="0.25">
      <c r="A12" s="85">
        <v>44690</v>
      </c>
      <c r="B12" t="s">
        <v>234</v>
      </c>
      <c r="C12" t="str">
        <f t="shared" si="1"/>
        <v>DS00200112020020701</v>
      </c>
      <c r="D12" s="52" t="s">
        <v>220</v>
      </c>
      <c r="E12" s="52" t="s">
        <v>221</v>
      </c>
      <c r="F12" s="22" t="s">
        <v>94</v>
      </c>
      <c r="G12" s="58" t="s">
        <v>70</v>
      </c>
      <c r="H12" s="20" t="s">
        <v>77</v>
      </c>
      <c r="I12" s="81">
        <v>10</v>
      </c>
      <c r="J12" s="22" t="s">
        <v>78</v>
      </c>
      <c r="K12" s="18" t="s">
        <v>40</v>
      </c>
      <c r="L12" s="70">
        <v>9710</v>
      </c>
      <c r="M12" s="18">
        <v>10000</v>
      </c>
      <c r="N12" s="18">
        <f t="shared" ref="N12:N28" si="2">L12/M12</f>
        <v>0.97099999999999997</v>
      </c>
      <c r="O12" s="18">
        <v>0.2</v>
      </c>
      <c r="R12" s="49" t="s">
        <v>207</v>
      </c>
      <c r="S12" s="51" t="s">
        <v>222</v>
      </c>
      <c r="T12" s="50" t="s">
        <v>210</v>
      </c>
      <c r="U12" s="50" t="s">
        <v>209</v>
      </c>
    </row>
    <row r="13" spans="1:21" ht="16.5" hidden="1" x14ac:dyDescent="0.25">
      <c r="A13" s="85">
        <v>20210207</v>
      </c>
      <c r="B13" t="s">
        <v>253</v>
      </c>
      <c r="C13" t="str">
        <f t="shared" si="1"/>
        <v>DS00200122020020701</v>
      </c>
      <c r="D13" s="26" t="s">
        <v>122</v>
      </c>
      <c r="E13" s="26" t="s">
        <v>123</v>
      </c>
      <c r="F13" s="18" t="s">
        <v>21</v>
      </c>
      <c r="G13" s="59" t="s">
        <v>1</v>
      </c>
      <c r="H13" s="18" t="s">
        <v>19</v>
      </c>
      <c r="I13" s="78">
        <v>10</v>
      </c>
      <c r="J13" s="18" t="s">
        <v>22</v>
      </c>
      <c r="K13" s="18" t="s">
        <v>0</v>
      </c>
      <c r="L13" s="69">
        <v>2586</v>
      </c>
      <c r="M13" s="18">
        <v>4000</v>
      </c>
      <c r="N13" s="18">
        <f t="shared" si="2"/>
        <v>0.64649999999999996</v>
      </c>
      <c r="O13" s="18">
        <v>0.05</v>
      </c>
      <c r="R13" s="49" t="s">
        <v>207</v>
      </c>
      <c r="S13" s="50" t="s">
        <v>235</v>
      </c>
      <c r="T13" s="50" t="s">
        <v>210</v>
      </c>
      <c r="U13" s="50" t="s">
        <v>209</v>
      </c>
    </row>
    <row r="14" spans="1:21" ht="16.5" hidden="1" x14ac:dyDescent="0.25">
      <c r="A14" s="85">
        <v>20210207</v>
      </c>
      <c r="B14" t="s">
        <v>254</v>
      </c>
      <c r="C14" t="str">
        <f t="shared" si="1"/>
        <v>DS00200132020020701</v>
      </c>
      <c r="D14" s="26" t="s">
        <v>126</v>
      </c>
      <c r="E14" s="26" t="s">
        <v>127</v>
      </c>
      <c r="F14" s="30" t="s">
        <v>57</v>
      </c>
      <c r="G14" s="55" t="s">
        <v>59</v>
      </c>
      <c r="H14" s="30" t="s">
        <v>60</v>
      </c>
      <c r="I14" s="81">
        <v>10</v>
      </c>
      <c r="J14" s="30" t="s">
        <v>62</v>
      </c>
      <c r="K14" s="18" t="s">
        <v>0</v>
      </c>
      <c r="L14" s="69">
        <v>3494</v>
      </c>
      <c r="M14" s="18">
        <v>4000</v>
      </c>
      <c r="N14" s="18">
        <f t="shared" si="2"/>
        <v>0.87350000000000005</v>
      </c>
      <c r="O14" s="18">
        <v>0.05</v>
      </c>
      <c r="R14" s="49" t="s">
        <v>207</v>
      </c>
      <c r="S14" s="50" t="s">
        <v>236</v>
      </c>
      <c r="T14" s="50" t="s">
        <v>210</v>
      </c>
      <c r="U14" s="50" t="s">
        <v>209</v>
      </c>
    </row>
    <row r="15" spans="1:21" ht="16.5" hidden="1" x14ac:dyDescent="0.25">
      <c r="A15" s="85">
        <v>44354</v>
      </c>
      <c r="B15" t="s">
        <v>255</v>
      </c>
      <c r="C15" t="str">
        <f t="shared" si="1"/>
        <v>DS00200142020020701</v>
      </c>
      <c r="D15" s="38" t="s">
        <v>185</v>
      </c>
      <c r="E15" s="38" t="s">
        <v>182</v>
      </c>
      <c r="F15" s="38" t="s">
        <v>107</v>
      </c>
      <c r="G15" s="56" t="s">
        <v>274</v>
      </c>
      <c r="H15" s="38" t="s">
        <v>60</v>
      </c>
      <c r="I15" s="81">
        <v>5</v>
      </c>
      <c r="J15" s="30" t="s">
        <v>62</v>
      </c>
      <c r="K15" s="18" t="s">
        <v>0</v>
      </c>
      <c r="L15" s="69">
        <v>6499</v>
      </c>
      <c r="M15" s="18">
        <v>4000</v>
      </c>
      <c r="N15" s="18">
        <f t="shared" si="2"/>
        <v>1.6247499999999999</v>
      </c>
      <c r="O15" s="18"/>
      <c r="R15" s="49" t="s">
        <v>207</v>
      </c>
      <c r="S15" s="50" t="s">
        <v>237</v>
      </c>
      <c r="T15" s="50" t="s">
        <v>210</v>
      </c>
      <c r="U15" s="50" t="s">
        <v>209</v>
      </c>
    </row>
    <row r="16" spans="1:21" ht="16.5" hidden="1" x14ac:dyDescent="0.25">
      <c r="A16" s="85">
        <v>20210317</v>
      </c>
      <c r="B16" t="s">
        <v>256</v>
      </c>
      <c r="C16" t="str">
        <f t="shared" si="1"/>
        <v>DS00200152020020701</v>
      </c>
      <c r="D16" s="26" t="s">
        <v>121</v>
      </c>
      <c r="E16" s="26" t="s">
        <v>120</v>
      </c>
      <c r="F16" s="26" t="s">
        <v>119</v>
      </c>
      <c r="G16" s="59" t="s">
        <v>1</v>
      </c>
      <c r="H16" s="18" t="s">
        <v>19</v>
      </c>
      <c r="I16" s="78">
        <v>10</v>
      </c>
      <c r="J16" s="18" t="s">
        <v>20</v>
      </c>
      <c r="K16" s="18" t="s">
        <v>0</v>
      </c>
      <c r="L16" s="69">
        <v>2455</v>
      </c>
      <c r="M16" s="18">
        <v>4000</v>
      </c>
      <c r="N16" s="18">
        <f t="shared" si="2"/>
        <v>0.61375000000000002</v>
      </c>
      <c r="O16" s="18">
        <v>0.05</v>
      </c>
      <c r="R16" s="49" t="s">
        <v>207</v>
      </c>
      <c r="S16" s="50" t="s">
        <v>238</v>
      </c>
      <c r="T16" s="50" t="s">
        <v>210</v>
      </c>
      <c r="U16" s="50" t="s">
        <v>209</v>
      </c>
    </row>
    <row r="17" spans="1:21" ht="16.5" hidden="1" x14ac:dyDescent="0.25">
      <c r="A17" s="85">
        <v>20210207</v>
      </c>
      <c r="B17" t="s">
        <v>257</v>
      </c>
      <c r="C17" t="str">
        <f t="shared" si="1"/>
        <v>DS00200162020020701</v>
      </c>
      <c r="D17" s="26" t="s">
        <v>140</v>
      </c>
      <c r="E17" s="26" t="s">
        <v>139</v>
      </c>
      <c r="F17" s="26" t="s">
        <v>138</v>
      </c>
      <c r="G17" s="59" t="s">
        <v>1</v>
      </c>
      <c r="H17" s="18" t="s">
        <v>19</v>
      </c>
      <c r="I17" s="78">
        <v>10</v>
      </c>
      <c r="J17" s="18" t="s">
        <v>20</v>
      </c>
      <c r="K17" s="18" t="s">
        <v>0</v>
      </c>
      <c r="L17" s="69">
        <v>3986</v>
      </c>
      <c r="M17" s="18">
        <v>4000</v>
      </c>
      <c r="N17" s="18">
        <f t="shared" si="2"/>
        <v>0.99650000000000005</v>
      </c>
      <c r="O17" s="18">
        <v>0.05</v>
      </c>
      <c r="R17" s="49" t="s">
        <v>207</v>
      </c>
      <c r="S17" s="50" t="s">
        <v>239</v>
      </c>
      <c r="T17" s="50" t="s">
        <v>210</v>
      </c>
      <c r="U17" s="50" t="s">
        <v>209</v>
      </c>
    </row>
    <row r="18" spans="1:21" ht="16.5" hidden="1" x14ac:dyDescent="0.25">
      <c r="A18" s="85">
        <v>44690</v>
      </c>
      <c r="B18" t="s">
        <v>258</v>
      </c>
      <c r="C18" t="str">
        <f t="shared" si="1"/>
        <v>DS00200172020020701</v>
      </c>
      <c r="D18" s="26" t="s">
        <v>143</v>
      </c>
      <c r="E18" s="26" t="s">
        <v>142</v>
      </c>
      <c r="F18" s="26" t="s">
        <v>141</v>
      </c>
      <c r="G18" s="59" t="s">
        <v>1</v>
      </c>
      <c r="H18" s="18" t="s">
        <v>19</v>
      </c>
      <c r="I18" s="78">
        <v>10</v>
      </c>
      <c r="J18" s="18" t="s">
        <v>20</v>
      </c>
      <c r="K18" s="18" t="s">
        <v>0</v>
      </c>
      <c r="L18" s="69">
        <v>2904</v>
      </c>
      <c r="M18" s="18">
        <v>4000</v>
      </c>
      <c r="N18" s="18">
        <f t="shared" si="2"/>
        <v>0.72599999999999998</v>
      </c>
      <c r="O18" s="18">
        <v>0.05</v>
      </c>
      <c r="R18" s="49" t="s">
        <v>207</v>
      </c>
      <c r="S18" s="50" t="s">
        <v>240</v>
      </c>
      <c r="T18" s="50" t="s">
        <v>210</v>
      </c>
      <c r="U18" s="50" t="s">
        <v>209</v>
      </c>
    </row>
    <row r="19" spans="1:21" ht="16.5" x14ac:dyDescent="0.25">
      <c r="A19" s="85">
        <v>44781</v>
      </c>
      <c r="B19" t="s">
        <v>259</v>
      </c>
      <c r="C19" t="str">
        <f t="shared" si="1"/>
        <v>DS00200182020020701</v>
      </c>
      <c r="D19" s="26" t="s">
        <v>158</v>
      </c>
      <c r="E19" s="26" t="s">
        <v>47</v>
      </c>
      <c r="F19" s="18" t="s">
        <v>18</v>
      </c>
      <c r="G19" s="59" t="s">
        <v>1</v>
      </c>
      <c r="H19" s="18" t="s">
        <v>19</v>
      </c>
      <c r="I19" s="78">
        <v>10</v>
      </c>
      <c r="J19" s="18" t="s">
        <v>20</v>
      </c>
      <c r="K19" s="18" t="s">
        <v>0</v>
      </c>
      <c r="L19" s="69">
        <v>400</v>
      </c>
      <c r="M19" s="18">
        <v>4000</v>
      </c>
      <c r="N19" s="18">
        <f t="shared" si="2"/>
        <v>0.1</v>
      </c>
      <c r="O19" s="18">
        <v>0.05</v>
      </c>
      <c r="R19" s="49" t="s">
        <v>207</v>
      </c>
      <c r="S19" s="50" t="s">
        <v>241</v>
      </c>
      <c r="T19" s="50" t="s">
        <v>210</v>
      </c>
      <c r="U19" s="50" t="s">
        <v>209</v>
      </c>
    </row>
    <row r="20" spans="1:21" ht="16.5" hidden="1" x14ac:dyDescent="0.25">
      <c r="A20" s="85">
        <v>20210207</v>
      </c>
      <c r="B20" t="s">
        <v>260</v>
      </c>
      <c r="C20" t="str">
        <f t="shared" si="1"/>
        <v>DS00200182020020702</v>
      </c>
      <c r="D20" s="26" t="s">
        <v>158</v>
      </c>
      <c r="E20" s="26" t="s">
        <v>47</v>
      </c>
      <c r="F20" s="18" t="s">
        <v>18</v>
      </c>
      <c r="G20" s="59" t="s">
        <v>1</v>
      </c>
      <c r="H20" s="18" t="s">
        <v>19</v>
      </c>
      <c r="I20" s="78">
        <v>10</v>
      </c>
      <c r="J20" s="18" t="s">
        <v>20</v>
      </c>
      <c r="K20" s="18" t="s">
        <v>0</v>
      </c>
      <c r="L20" s="69">
        <v>4000</v>
      </c>
      <c r="M20" s="18">
        <v>4000</v>
      </c>
      <c r="N20" s="18">
        <f t="shared" si="2"/>
        <v>1</v>
      </c>
      <c r="O20" s="18">
        <v>0.05</v>
      </c>
      <c r="R20" s="49" t="s">
        <v>207</v>
      </c>
      <c r="S20" s="50" t="s">
        <v>241</v>
      </c>
      <c r="T20" s="50" t="s">
        <v>210</v>
      </c>
      <c r="U20" s="50" t="s">
        <v>242</v>
      </c>
    </row>
    <row r="21" spans="1:21" ht="16.5" x14ac:dyDescent="0.25">
      <c r="A21" s="85">
        <v>44781</v>
      </c>
      <c r="B21" t="s">
        <v>261</v>
      </c>
      <c r="C21" t="str">
        <f t="shared" si="1"/>
        <v>DS00200192020020701</v>
      </c>
      <c r="D21" s="52" t="s">
        <v>147</v>
      </c>
      <c r="E21" s="52" t="s">
        <v>63</v>
      </c>
      <c r="F21" s="18" t="s">
        <v>25</v>
      </c>
      <c r="G21" s="59" t="s">
        <v>1</v>
      </c>
      <c r="H21" s="52" t="s">
        <v>246</v>
      </c>
      <c r="I21" s="78">
        <v>10</v>
      </c>
      <c r="J21" s="18" t="s">
        <v>20</v>
      </c>
      <c r="K21" s="18" t="s">
        <v>0</v>
      </c>
      <c r="L21" s="69">
        <v>581</v>
      </c>
      <c r="M21" s="18">
        <v>4000</v>
      </c>
      <c r="N21" s="18">
        <f t="shared" si="2"/>
        <v>0.14524999999999999</v>
      </c>
      <c r="O21" s="18">
        <v>0.06</v>
      </c>
      <c r="R21" s="49" t="s">
        <v>207</v>
      </c>
      <c r="S21" s="50" t="s">
        <v>244</v>
      </c>
      <c r="T21" s="50" t="s">
        <v>210</v>
      </c>
      <c r="U21" s="50" t="s">
        <v>209</v>
      </c>
    </row>
    <row r="22" spans="1:21" ht="16.5" hidden="1" x14ac:dyDescent="0.25">
      <c r="A22" s="85">
        <v>20210317</v>
      </c>
      <c r="B22" t="s">
        <v>262</v>
      </c>
      <c r="C22" t="str">
        <f t="shared" ref="C22" si="3">"DS" &amp; R22 &amp; S22 &amp; T22 &amp; U22</f>
        <v>DS00200192020020702</v>
      </c>
      <c r="D22" s="52" t="s">
        <v>147</v>
      </c>
      <c r="E22" s="52" t="s">
        <v>63</v>
      </c>
      <c r="F22" s="18" t="s">
        <v>25</v>
      </c>
      <c r="G22" s="59" t="s">
        <v>1</v>
      </c>
      <c r="H22" s="52" t="s">
        <v>246</v>
      </c>
      <c r="I22" s="78">
        <v>10</v>
      </c>
      <c r="J22" s="18" t="s">
        <v>20</v>
      </c>
      <c r="K22" s="18" t="s">
        <v>0</v>
      </c>
      <c r="L22" s="69">
        <v>73</v>
      </c>
      <c r="M22" s="18">
        <v>4000</v>
      </c>
      <c r="N22" s="18">
        <f t="shared" ref="N22" si="4">L22/M22</f>
        <v>1.8249999999999999E-2</v>
      </c>
      <c r="O22" s="18">
        <v>0.06</v>
      </c>
      <c r="R22" s="49" t="s">
        <v>207</v>
      </c>
      <c r="S22" s="50" t="s">
        <v>244</v>
      </c>
      <c r="T22" s="50" t="s">
        <v>210</v>
      </c>
      <c r="U22" s="50" t="s">
        <v>242</v>
      </c>
    </row>
    <row r="23" spans="1:21" ht="16.5" hidden="1" x14ac:dyDescent="0.25">
      <c r="A23" s="85">
        <v>44351</v>
      </c>
      <c r="B23" t="s">
        <v>263</v>
      </c>
      <c r="C23" t="str">
        <f t="shared" ref="C23" si="5">"DS" &amp; R23 &amp; S23 &amp; T23 &amp; U23</f>
        <v>DS00200192020020703</v>
      </c>
      <c r="D23" s="52" t="s">
        <v>147</v>
      </c>
      <c r="E23" s="52" t="s">
        <v>63</v>
      </c>
      <c r="F23" s="18" t="s">
        <v>25</v>
      </c>
      <c r="G23" s="59" t="s">
        <v>1</v>
      </c>
      <c r="H23" s="52" t="s">
        <v>246</v>
      </c>
      <c r="I23" s="78">
        <v>10</v>
      </c>
      <c r="J23" s="18" t="s">
        <v>20</v>
      </c>
      <c r="K23" s="18" t="s">
        <v>0</v>
      </c>
      <c r="L23" s="69">
        <v>1998</v>
      </c>
      <c r="M23" s="18">
        <v>4000</v>
      </c>
      <c r="N23" s="18">
        <f t="shared" ref="N23" si="6">L23/M23</f>
        <v>0.4995</v>
      </c>
      <c r="O23" s="18">
        <v>0.06</v>
      </c>
      <c r="R23" s="49" t="s">
        <v>207</v>
      </c>
      <c r="S23" s="50" t="s">
        <v>244</v>
      </c>
      <c r="T23" s="50" t="s">
        <v>210</v>
      </c>
      <c r="U23" s="50" t="s">
        <v>243</v>
      </c>
    </row>
    <row r="24" spans="1:21" ht="16.5" hidden="1" x14ac:dyDescent="0.25">
      <c r="A24" s="85">
        <v>44544</v>
      </c>
      <c r="B24" t="s">
        <v>264</v>
      </c>
      <c r="C24" t="str">
        <f t="shared" si="1"/>
        <v>DS00200192020020704</v>
      </c>
      <c r="D24" s="52" t="s">
        <v>147</v>
      </c>
      <c r="E24" s="52" t="s">
        <v>63</v>
      </c>
      <c r="F24" s="18" t="s">
        <v>25</v>
      </c>
      <c r="G24" s="59" t="s">
        <v>1</v>
      </c>
      <c r="H24" s="52" t="s">
        <v>246</v>
      </c>
      <c r="I24" s="78">
        <v>10</v>
      </c>
      <c r="J24" s="18" t="s">
        <v>20</v>
      </c>
      <c r="K24" s="18" t="s">
        <v>0</v>
      </c>
      <c r="L24" s="69">
        <v>1064</v>
      </c>
      <c r="M24" s="18">
        <v>4000</v>
      </c>
      <c r="N24" s="18">
        <f t="shared" si="2"/>
        <v>0.26600000000000001</v>
      </c>
      <c r="O24" s="18">
        <v>0.06</v>
      </c>
      <c r="R24" s="49" t="s">
        <v>207</v>
      </c>
      <c r="S24" s="50" t="s">
        <v>244</v>
      </c>
      <c r="T24" s="50" t="s">
        <v>210</v>
      </c>
      <c r="U24" s="50" t="s">
        <v>245</v>
      </c>
    </row>
    <row r="25" spans="1:21" ht="16.5" hidden="1" x14ac:dyDescent="0.25">
      <c r="A25" s="85">
        <v>44403</v>
      </c>
      <c r="B25" t="s">
        <v>265</v>
      </c>
      <c r="C25" t="str">
        <f t="shared" si="1"/>
        <v>DS00200202020020701</v>
      </c>
      <c r="D25" s="38" t="s">
        <v>188</v>
      </c>
      <c r="E25" s="38" t="s">
        <v>189</v>
      </c>
      <c r="F25" s="18" t="s">
        <v>12</v>
      </c>
      <c r="G25" s="59" t="s">
        <v>1</v>
      </c>
      <c r="H25" s="18" t="s">
        <v>13</v>
      </c>
      <c r="I25" s="78">
        <v>10</v>
      </c>
      <c r="J25" s="18" t="s">
        <v>14</v>
      </c>
      <c r="K25" s="18" t="s">
        <v>0</v>
      </c>
      <c r="L25" s="69">
        <v>0</v>
      </c>
      <c r="M25" s="18">
        <v>4000</v>
      </c>
      <c r="N25" s="18">
        <f t="shared" si="2"/>
        <v>0</v>
      </c>
      <c r="O25" s="18"/>
      <c r="R25" s="49" t="s">
        <v>207</v>
      </c>
      <c r="S25" s="50" t="s">
        <v>247</v>
      </c>
      <c r="T25" s="50" t="s">
        <v>210</v>
      </c>
      <c r="U25" s="50" t="s">
        <v>209</v>
      </c>
    </row>
    <row r="26" spans="1:21" ht="16.5" hidden="1" x14ac:dyDescent="0.25">
      <c r="A26" s="85">
        <v>44690</v>
      </c>
      <c r="B26" t="s">
        <v>266</v>
      </c>
      <c r="C26" t="str">
        <f t="shared" ref="C26" si="7">"DS" &amp; R26 &amp; S26 &amp; T26 &amp; U26</f>
        <v>DS00200202020020702</v>
      </c>
      <c r="D26" s="38" t="s">
        <v>188</v>
      </c>
      <c r="E26" s="38" t="s">
        <v>189</v>
      </c>
      <c r="F26" s="18" t="s">
        <v>12</v>
      </c>
      <c r="G26" s="59" t="s">
        <v>1</v>
      </c>
      <c r="H26" s="18" t="s">
        <v>13</v>
      </c>
      <c r="I26" s="78">
        <v>10</v>
      </c>
      <c r="J26" s="18" t="s">
        <v>14</v>
      </c>
      <c r="K26" s="18" t="s">
        <v>0</v>
      </c>
      <c r="L26" s="69">
        <v>2761</v>
      </c>
      <c r="M26" s="18">
        <v>4000</v>
      </c>
      <c r="N26" s="18">
        <f t="shared" ref="N26" si="8">L26/M26</f>
        <v>0.69025000000000003</v>
      </c>
      <c r="O26" s="18"/>
      <c r="R26" s="49" t="s">
        <v>207</v>
      </c>
      <c r="S26" s="50" t="s">
        <v>247</v>
      </c>
      <c r="T26" s="50" t="s">
        <v>210</v>
      </c>
      <c r="U26" s="50" t="s">
        <v>242</v>
      </c>
    </row>
    <row r="27" spans="1:21" ht="16.5" hidden="1" x14ac:dyDescent="0.25">
      <c r="A27" s="85">
        <v>20210317</v>
      </c>
      <c r="B27" t="s">
        <v>267</v>
      </c>
      <c r="C27" t="str">
        <f t="shared" si="1"/>
        <v>DS00200202020020703</v>
      </c>
      <c r="D27" s="26" t="s">
        <v>154</v>
      </c>
      <c r="E27" s="26" t="s">
        <v>153</v>
      </c>
      <c r="F27" s="18" t="s">
        <v>12</v>
      </c>
      <c r="G27" s="59" t="s">
        <v>1</v>
      </c>
      <c r="H27" s="18" t="s">
        <v>13</v>
      </c>
      <c r="I27" s="78">
        <v>10</v>
      </c>
      <c r="J27" s="18" t="s">
        <v>14</v>
      </c>
      <c r="K27" s="22" t="s">
        <v>40</v>
      </c>
      <c r="L27" s="69">
        <v>2861</v>
      </c>
      <c r="M27" s="18">
        <v>4000</v>
      </c>
      <c r="N27" s="18">
        <f t="shared" si="2"/>
        <v>0.71525000000000005</v>
      </c>
      <c r="O27" s="18">
        <v>0.85</v>
      </c>
      <c r="R27" s="49" t="s">
        <v>207</v>
      </c>
      <c r="S27" s="50" t="s">
        <v>247</v>
      </c>
      <c r="T27" s="50" t="s">
        <v>210</v>
      </c>
      <c r="U27" s="50" t="s">
        <v>243</v>
      </c>
    </row>
    <row r="28" spans="1:21" ht="16.5" hidden="1" x14ac:dyDescent="0.25">
      <c r="A28" s="85">
        <v>44677</v>
      </c>
      <c r="B28" t="s">
        <v>340</v>
      </c>
      <c r="C28" t="str">
        <f t="shared" si="1"/>
        <v>DS00200212020020701</v>
      </c>
      <c r="D28" s="26" t="s">
        <v>155</v>
      </c>
      <c r="E28" s="26" t="s">
        <v>156</v>
      </c>
      <c r="F28" s="19" t="s">
        <v>74</v>
      </c>
      <c r="G28" s="59" t="s">
        <v>1</v>
      </c>
      <c r="H28" s="18" t="s">
        <v>16</v>
      </c>
      <c r="I28" s="78">
        <v>10</v>
      </c>
      <c r="J28" s="18" t="s">
        <v>14</v>
      </c>
      <c r="K28" s="18" t="s">
        <v>0</v>
      </c>
      <c r="L28" s="69">
        <v>2125</v>
      </c>
      <c r="M28" s="18">
        <v>4000</v>
      </c>
      <c r="N28" s="18">
        <f t="shared" si="2"/>
        <v>0.53125</v>
      </c>
      <c r="O28" s="18">
        <v>0.35</v>
      </c>
      <c r="R28" s="49" t="s">
        <v>207</v>
      </c>
      <c r="S28" s="50" t="s">
        <v>248</v>
      </c>
      <c r="T28" s="50" t="s">
        <v>210</v>
      </c>
      <c r="U28" s="50" t="s">
        <v>209</v>
      </c>
    </row>
    <row r="29" spans="1:21" ht="16.5" hidden="1" x14ac:dyDescent="0.25">
      <c r="A29" s="85">
        <v>44690</v>
      </c>
      <c r="B29" t="s">
        <v>268</v>
      </c>
      <c r="C29" t="str">
        <f t="shared" ref="C29" si="9">"DS" &amp; R29 &amp; S29 &amp; T29 &amp; U29</f>
        <v>DS00200212020020702</v>
      </c>
      <c r="D29" s="26" t="s">
        <v>155</v>
      </c>
      <c r="E29" s="26" t="s">
        <v>156</v>
      </c>
      <c r="F29" s="19" t="s">
        <v>74</v>
      </c>
      <c r="G29" s="59" t="s">
        <v>1</v>
      </c>
      <c r="H29" s="18" t="s">
        <v>16</v>
      </c>
      <c r="I29" s="78">
        <v>10</v>
      </c>
      <c r="J29" s="18" t="s">
        <v>14</v>
      </c>
      <c r="K29" s="18" t="s">
        <v>0</v>
      </c>
      <c r="L29" s="69">
        <v>3984</v>
      </c>
      <c r="M29" s="18">
        <v>4000</v>
      </c>
      <c r="N29" s="18">
        <f t="shared" ref="N29" si="10">L29/M29</f>
        <v>0.996</v>
      </c>
      <c r="O29" s="18">
        <v>0.35</v>
      </c>
      <c r="R29" s="49" t="s">
        <v>207</v>
      </c>
      <c r="S29" s="50" t="s">
        <v>248</v>
      </c>
      <c r="T29" s="50" t="s">
        <v>210</v>
      </c>
      <c r="U29" s="50" t="s">
        <v>242</v>
      </c>
    </row>
    <row r="30" spans="1:21" ht="16.5" hidden="1" x14ac:dyDescent="0.25">
      <c r="A30" s="85">
        <v>20210207</v>
      </c>
      <c r="B30" t="s">
        <v>269</v>
      </c>
      <c r="C30" t="str">
        <f t="shared" si="1"/>
        <v>DS00200222020020701</v>
      </c>
      <c r="D30" s="53" t="s">
        <v>193</v>
      </c>
      <c r="E30" s="39" t="s">
        <v>194</v>
      </c>
      <c r="F30" s="18" t="s">
        <v>15</v>
      </c>
      <c r="G30" s="59" t="s">
        <v>1</v>
      </c>
      <c r="H30" s="52" t="s">
        <v>249</v>
      </c>
      <c r="I30" s="78">
        <v>10</v>
      </c>
      <c r="J30" s="18" t="s">
        <v>14</v>
      </c>
      <c r="K30" s="18" t="s">
        <v>0</v>
      </c>
      <c r="L30" s="69">
        <v>1834</v>
      </c>
      <c r="M30" s="18"/>
      <c r="N30" s="18"/>
      <c r="O30" s="18"/>
      <c r="R30" s="49" t="s">
        <v>207</v>
      </c>
      <c r="S30" s="50" t="s">
        <v>250</v>
      </c>
      <c r="T30" s="50" t="s">
        <v>210</v>
      </c>
      <c r="U30" s="50" t="s">
        <v>209</v>
      </c>
    </row>
    <row r="31" spans="1:21" ht="16.5" hidden="1" x14ac:dyDescent="0.25">
      <c r="A31" s="85">
        <v>44677</v>
      </c>
      <c r="B31" t="s">
        <v>270</v>
      </c>
      <c r="C31" t="str">
        <f t="shared" si="1"/>
        <v>DS00200232020020701</v>
      </c>
      <c r="D31" s="54" t="s">
        <v>152</v>
      </c>
      <c r="E31" s="38" t="s">
        <v>181</v>
      </c>
      <c r="F31" s="18" t="s">
        <v>15</v>
      </c>
      <c r="G31" s="59" t="s">
        <v>1</v>
      </c>
      <c r="H31" s="18" t="s">
        <v>16</v>
      </c>
      <c r="I31" s="78">
        <v>10</v>
      </c>
      <c r="J31" s="18" t="s">
        <v>14</v>
      </c>
      <c r="K31" s="18" t="s">
        <v>0</v>
      </c>
      <c r="L31" s="69">
        <v>1539</v>
      </c>
      <c r="M31" s="18">
        <v>4000</v>
      </c>
      <c r="N31" s="18">
        <f t="shared" ref="N31:N39" si="11">L31/M31</f>
        <v>0.38474999999999998</v>
      </c>
      <c r="O31" s="18">
        <v>0.57999999999999996</v>
      </c>
      <c r="R31" s="49" t="s">
        <v>207</v>
      </c>
      <c r="S31" s="50" t="s">
        <v>251</v>
      </c>
      <c r="T31" s="50" t="s">
        <v>210</v>
      </c>
      <c r="U31" s="50" t="s">
        <v>209</v>
      </c>
    </row>
    <row r="32" spans="1:21" ht="16.5" hidden="1" x14ac:dyDescent="0.25">
      <c r="A32" s="85">
        <v>44690</v>
      </c>
      <c r="B32" t="s">
        <v>271</v>
      </c>
      <c r="C32" t="str">
        <f t="shared" si="1"/>
        <v>DS00200232020020702</v>
      </c>
      <c r="D32" s="54" t="s">
        <v>152</v>
      </c>
      <c r="E32" s="26" t="s">
        <v>145</v>
      </c>
      <c r="F32" s="22" t="s">
        <v>90</v>
      </c>
      <c r="G32" s="59" t="s">
        <v>1</v>
      </c>
      <c r="H32" s="18" t="s">
        <v>16</v>
      </c>
      <c r="I32" s="78">
        <v>10</v>
      </c>
      <c r="J32" s="18" t="s">
        <v>14</v>
      </c>
      <c r="K32" s="22" t="s">
        <v>40</v>
      </c>
      <c r="L32" s="69">
        <v>3967</v>
      </c>
      <c r="M32" s="18">
        <v>4000</v>
      </c>
      <c r="N32" s="18">
        <f t="shared" si="11"/>
        <v>0.99175000000000002</v>
      </c>
      <c r="O32" s="18">
        <v>1.1000000000000001</v>
      </c>
      <c r="R32" s="49" t="s">
        <v>207</v>
      </c>
      <c r="S32" s="50" t="s">
        <v>251</v>
      </c>
      <c r="T32" s="50" t="s">
        <v>210</v>
      </c>
      <c r="U32" s="50" t="s">
        <v>242</v>
      </c>
    </row>
    <row r="33" spans="1:21" ht="16.5" hidden="1" x14ac:dyDescent="0.25">
      <c r="A33" s="85">
        <v>20210207</v>
      </c>
      <c r="B33" t="s">
        <v>272</v>
      </c>
      <c r="C33" t="str">
        <f t="shared" ref="C33" si="12">"DS" &amp; R33 &amp; S33 &amp; T33 &amp; U33</f>
        <v>DS00200232020020703</v>
      </c>
      <c r="D33" s="54" t="s">
        <v>152</v>
      </c>
      <c r="E33" s="26" t="s">
        <v>145</v>
      </c>
      <c r="F33" s="22" t="s">
        <v>90</v>
      </c>
      <c r="G33" s="59" t="s">
        <v>1</v>
      </c>
      <c r="H33" s="18" t="s">
        <v>16</v>
      </c>
      <c r="I33" s="78">
        <v>10</v>
      </c>
      <c r="J33" s="18" t="s">
        <v>14</v>
      </c>
      <c r="K33" s="22" t="s">
        <v>40</v>
      </c>
      <c r="L33" s="69">
        <v>4000</v>
      </c>
      <c r="M33" s="18">
        <v>4000</v>
      </c>
      <c r="N33" s="18">
        <f t="shared" ref="N33" si="13">L33/M33</f>
        <v>1</v>
      </c>
      <c r="O33" s="18">
        <v>1.1000000000000001</v>
      </c>
      <c r="R33" s="49" t="s">
        <v>207</v>
      </c>
      <c r="S33" s="50" t="s">
        <v>251</v>
      </c>
      <c r="T33" s="50" t="s">
        <v>210</v>
      </c>
      <c r="U33" s="50" t="s">
        <v>243</v>
      </c>
    </row>
    <row r="34" spans="1:21" ht="16.5" hidden="1" x14ac:dyDescent="0.25">
      <c r="A34" s="85">
        <v>44677</v>
      </c>
      <c r="B34" t="s">
        <v>273</v>
      </c>
      <c r="C34" t="str">
        <f t="shared" si="1"/>
        <v>DS00200242020020701</v>
      </c>
      <c r="D34" s="26" t="s">
        <v>157</v>
      </c>
      <c r="E34" s="26" t="s">
        <v>93</v>
      </c>
      <c r="F34" s="22" t="s">
        <v>91</v>
      </c>
      <c r="G34" s="59" t="s">
        <v>1</v>
      </c>
      <c r="H34" s="22" t="s">
        <v>92</v>
      </c>
      <c r="I34" s="78">
        <v>10</v>
      </c>
      <c r="J34" s="18" t="s">
        <v>14</v>
      </c>
      <c r="K34" s="18" t="s">
        <v>0</v>
      </c>
      <c r="L34" s="69">
        <v>2236</v>
      </c>
      <c r="M34" s="18">
        <v>4000</v>
      </c>
      <c r="N34" s="18">
        <f t="shared" si="11"/>
        <v>0.55900000000000005</v>
      </c>
      <c r="O34" s="18">
        <v>1.8</v>
      </c>
      <c r="R34" s="49" t="s">
        <v>207</v>
      </c>
      <c r="S34" s="50" t="s">
        <v>252</v>
      </c>
      <c r="T34" s="50" t="s">
        <v>210</v>
      </c>
      <c r="U34" s="50" t="s">
        <v>209</v>
      </c>
    </row>
    <row r="35" spans="1:21" ht="16.5" hidden="1" x14ac:dyDescent="0.25">
      <c r="A35" s="85">
        <v>20210207</v>
      </c>
      <c r="B35" t="s">
        <v>280</v>
      </c>
      <c r="C35" t="str">
        <f t="shared" si="1"/>
        <v>DS00200252020020701</v>
      </c>
      <c r="D35" s="26" t="s">
        <v>135</v>
      </c>
      <c r="E35" s="24" t="s">
        <v>100</v>
      </c>
      <c r="F35" s="6" t="s">
        <v>15</v>
      </c>
      <c r="G35" s="7" t="s">
        <v>17</v>
      </c>
      <c r="H35" s="6" t="s">
        <v>16</v>
      </c>
      <c r="I35" s="82">
        <v>10</v>
      </c>
      <c r="J35" s="6" t="s">
        <v>14</v>
      </c>
      <c r="K35" s="6" t="s">
        <v>0</v>
      </c>
      <c r="L35" s="71">
        <v>3000</v>
      </c>
      <c r="M35" s="6">
        <v>3000</v>
      </c>
      <c r="N35" s="6">
        <f t="shared" si="11"/>
        <v>1</v>
      </c>
      <c r="O35" s="6">
        <v>1.1000000000000001</v>
      </c>
      <c r="P35" s="6"/>
      <c r="Q35" s="6"/>
      <c r="R35" s="51" t="s">
        <v>275</v>
      </c>
      <c r="S35" s="50" t="s">
        <v>276</v>
      </c>
      <c r="T35" s="50" t="s">
        <v>210</v>
      </c>
      <c r="U35" s="50" t="s">
        <v>209</v>
      </c>
    </row>
    <row r="36" spans="1:21" ht="16.5" hidden="1" x14ac:dyDescent="0.25">
      <c r="A36" s="85">
        <v>44441</v>
      </c>
      <c r="B36" t="s">
        <v>281</v>
      </c>
      <c r="C36" t="str">
        <f t="shared" si="1"/>
        <v>DS00200262020020701</v>
      </c>
      <c r="D36" s="26" t="s">
        <v>136</v>
      </c>
      <c r="E36" s="26" t="s">
        <v>115</v>
      </c>
      <c r="F36" s="32" t="s">
        <v>15</v>
      </c>
      <c r="G36" s="7" t="s">
        <v>17</v>
      </c>
      <c r="H36" s="32" t="s">
        <v>84</v>
      </c>
      <c r="I36" s="82">
        <v>10</v>
      </c>
      <c r="J36" s="6" t="s">
        <v>14</v>
      </c>
      <c r="K36" s="32" t="s">
        <v>118</v>
      </c>
      <c r="L36" s="71">
        <v>2899</v>
      </c>
      <c r="M36" s="6">
        <v>3000</v>
      </c>
      <c r="N36" s="6">
        <f t="shared" si="11"/>
        <v>0.96633333333333338</v>
      </c>
      <c r="O36" s="6"/>
      <c r="P36" s="6"/>
      <c r="Q36" s="6"/>
      <c r="R36" s="51" t="s">
        <v>275</v>
      </c>
      <c r="S36" s="50" t="s">
        <v>277</v>
      </c>
      <c r="T36" s="50" t="s">
        <v>210</v>
      </c>
      <c r="U36" s="50" t="s">
        <v>209</v>
      </c>
    </row>
    <row r="37" spans="1:21" ht="16.5" x14ac:dyDescent="0.25">
      <c r="A37" s="85">
        <v>44781</v>
      </c>
      <c r="B37" t="s">
        <v>282</v>
      </c>
      <c r="C37" t="str">
        <f t="shared" si="1"/>
        <v>DS00200272020020701</v>
      </c>
      <c r="D37" s="36" t="s">
        <v>137</v>
      </c>
      <c r="E37" s="36" t="s">
        <v>49</v>
      </c>
      <c r="F37" s="6" t="s">
        <v>24</v>
      </c>
      <c r="G37" s="7" t="s">
        <v>17</v>
      </c>
      <c r="H37" s="6" t="s">
        <v>16</v>
      </c>
      <c r="I37" s="82">
        <v>10</v>
      </c>
      <c r="J37" s="6" t="s">
        <v>14</v>
      </c>
      <c r="K37" s="6" t="s">
        <v>0</v>
      </c>
      <c r="L37" s="71">
        <v>845</v>
      </c>
      <c r="M37" s="6">
        <v>3000</v>
      </c>
      <c r="N37" s="6">
        <f t="shared" si="11"/>
        <v>0.28166666666666668</v>
      </c>
      <c r="O37" s="16">
        <v>0.38</v>
      </c>
      <c r="P37" s="15" t="s">
        <v>75</v>
      </c>
      <c r="Q37" s="6" t="s">
        <v>40</v>
      </c>
      <c r="R37" s="51" t="s">
        <v>275</v>
      </c>
      <c r="S37" s="50" t="s">
        <v>278</v>
      </c>
      <c r="T37" s="50" t="s">
        <v>210</v>
      </c>
      <c r="U37" s="50" t="s">
        <v>209</v>
      </c>
    </row>
    <row r="38" spans="1:21" ht="16.5" hidden="1" x14ac:dyDescent="0.25">
      <c r="A38" s="85">
        <v>20210317</v>
      </c>
      <c r="B38" t="s">
        <v>283</v>
      </c>
      <c r="C38" t="str">
        <f t="shared" si="1"/>
        <v>DS00200272020020702</v>
      </c>
      <c r="D38" s="36" t="s">
        <v>137</v>
      </c>
      <c r="E38" s="36" t="s">
        <v>49</v>
      </c>
      <c r="F38" s="6" t="s">
        <v>24</v>
      </c>
      <c r="G38" s="7" t="s">
        <v>17</v>
      </c>
      <c r="H38" s="6" t="s">
        <v>16</v>
      </c>
      <c r="I38" s="82">
        <v>10</v>
      </c>
      <c r="J38" s="6" t="s">
        <v>14</v>
      </c>
      <c r="K38" s="6" t="s">
        <v>0</v>
      </c>
      <c r="L38" s="71">
        <v>2869</v>
      </c>
      <c r="M38" s="6">
        <v>3000</v>
      </c>
      <c r="N38" s="6">
        <f t="shared" ref="N38" si="14">L38/M38</f>
        <v>0.95633333333333337</v>
      </c>
      <c r="O38" s="16">
        <v>0.38</v>
      </c>
      <c r="P38" s="15" t="s">
        <v>75</v>
      </c>
      <c r="Q38" s="6" t="s">
        <v>40</v>
      </c>
      <c r="R38" s="51" t="s">
        <v>275</v>
      </c>
      <c r="S38" s="50" t="s">
        <v>278</v>
      </c>
      <c r="T38" s="50" t="s">
        <v>210</v>
      </c>
      <c r="U38" s="50" t="s">
        <v>242</v>
      </c>
    </row>
    <row r="39" spans="1:21" ht="16.5" hidden="1" x14ac:dyDescent="0.25">
      <c r="A39" s="85">
        <v>44690</v>
      </c>
      <c r="B39" t="s">
        <v>284</v>
      </c>
      <c r="C39" t="str">
        <f t="shared" si="1"/>
        <v>DS00200282020020701</v>
      </c>
      <c r="D39" s="34" t="s">
        <v>174</v>
      </c>
      <c r="E39" s="26" t="s">
        <v>114</v>
      </c>
      <c r="F39" s="6" t="s">
        <v>24</v>
      </c>
      <c r="G39" s="7" t="s">
        <v>17</v>
      </c>
      <c r="H39" s="32" t="s">
        <v>84</v>
      </c>
      <c r="I39" s="82">
        <v>10</v>
      </c>
      <c r="J39" s="6" t="s">
        <v>14</v>
      </c>
      <c r="K39" s="6" t="s">
        <v>40</v>
      </c>
      <c r="L39" s="71">
        <v>2348</v>
      </c>
      <c r="M39" s="6">
        <v>3000</v>
      </c>
      <c r="N39" s="6">
        <f t="shared" si="11"/>
        <v>0.78266666666666662</v>
      </c>
      <c r="O39" s="16" t="s">
        <v>86</v>
      </c>
      <c r="P39" s="12" t="s">
        <v>49</v>
      </c>
      <c r="Q39" s="6" t="s">
        <v>0</v>
      </c>
      <c r="R39" s="51" t="s">
        <v>275</v>
      </c>
      <c r="S39" s="50" t="s">
        <v>279</v>
      </c>
      <c r="T39" s="50" t="s">
        <v>210</v>
      </c>
      <c r="U39" s="50" t="s">
        <v>209</v>
      </c>
    </row>
    <row r="40" spans="1:21" ht="16.5" hidden="1" x14ac:dyDescent="0.25">
      <c r="A40" s="85">
        <v>20210207</v>
      </c>
      <c r="B40" t="s">
        <v>286</v>
      </c>
      <c r="C40" t="str">
        <f t="shared" si="1"/>
        <v>DS00200292020020701</v>
      </c>
      <c r="D40" s="40" t="s">
        <v>195</v>
      </c>
      <c r="E40" s="40" t="s">
        <v>196</v>
      </c>
      <c r="F40" s="40" t="s">
        <v>197</v>
      </c>
      <c r="G40" s="7">
        <v>1206</v>
      </c>
      <c r="H40" s="60" t="s">
        <v>287</v>
      </c>
      <c r="I40" s="82">
        <v>10</v>
      </c>
      <c r="J40" s="60" t="s">
        <v>288</v>
      </c>
      <c r="K40" s="6" t="s">
        <v>40</v>
      </c>
      <c r="L40" s="72">
        <v>488</v>
      </c>
      <c r="M40" s="6"/>
      <c r="N40" s="6"/>
      <c r="O40" s="6"/>
      <c r="P40" s="6"/>
      <c r="R40" s="51" t="s">
        <v>275</v>
      </c>
      <c r="S40" s="50" t="s">
        <v>285</v>
      </c>
      <c r="T40" s="50" t="s">
        <v>210</v>
      </c>
      <c r="U40" s="50" t="s">
        <v>209</v>
      </c>
    </row>
    <row r="41" spans="1:21" ht="16.5" hidden="1" x14ac:dyDescent="0.25">
      <c r="A41" s="85">
        <v>44677</v>
      </c>
      <c r="B41" t="s">
        <v>317</v>
      </c>
      <c r="C41" t="str">
        <f t="shared" si="1"/>
        <v>DS00200082021031001</v>
      </c>
      <c r="D41" s="26" t="s">
        <v>133</v>
      </c>
      <c r="E41" s="63" t="s">
        <v>111</v>
      </c>
      <c r="F41" s="63" t="s">
        <v>289</v>
      </c>
      <c r="G41" s="58" t="s">
        <v>70</v>
      </c>
      <c r="H41" s="26" t="s">
        <v>110</v>
      </c>
      <c r="I41" s="81">
        <v>10</v>
      </c>
      <c r="J41" s="19" t="s">
        <v>68</v>
      </c>
      <c r="K41" s="20" t="s">
        <v>79</v>
      </c>
      <c r="L41" s="69">
        <v>414</v>
      </c>
      <c r="M41" s="18">
        <v>10000</v>
      </c>
      <c r="N41" s="21">
        <f t="shared" ref="N41:N42" si="15">L41/M41</f>
        <v>4.1399999999999999E-2</v>
      </c>
      <c r="O41" s="18">
        <v>0.03</v>
      </c>
      <c r="R41" s="49" t="s">
        <v>207</v>
      </c>
      <c r="S41" s="51" t="s">
        <v>217</v>
      </c>
      <c r="T41">
        <v>20210310</v>
      </c>
      <c r="U41" s="50" t="s">
        <v>290</v>
      </c>
    </row>
    <row r="42" spans="1:21" ht="16.5" hidden="1" x14ac:dyDescent="0.25">
      <c r="A42" s="85">
        <v>20210310</v>
      </c>
      <c r="B42" t="s">
        <v>318</v>
      </c>
      <c r="C42" t="str">
        <f t="shared" si="1"/>
        <v>DS00200272021031001</v>
      </c>
      <c r="D42" s="36" t="s">
        <v>137</v>
      </c>
      <c r="E42" s="63" t="s">
        <v>291</v>
      </c>
      <c r="F42" s="6" t="s">
        <v>24</v>
      </c>
      <c r="G42" s="7" t="s">
        <v>17</v>
      </c>
      <c r="H42" s="6" t="s">
        <v>16</v>
      </c>
      <c r="I42" s="82">
        <v>10</v>
      </c>
      <c r="J42" s="6" t="s">
        <v>14</v>
      </c>
      <c r="K42" s="6" t="s">
        <v>0</v>
      </c>
      <c r="L42" s="71">
        <v>3000</v>
      </c>
      <c r="M42" s="6">
        <v>3000</v>
      </c>
      <c r="N42" s="6">
        <f t="shared" si="15"/>
        <v>1</v>
      </c>
      <c r="O42" s="16">
        <v>0.71699999999999997</v>
      </c>
      <c r="P42" s="15" t="s">
        <v>75</v>
      </c>
      <c r="Q42" s="6" t="s">
        <v>40</v>
      </c>
      <c r="R42" s="51" t="s">
        <v>207</v>
      </c>
      <c r="S42" s="50" t="s">
        <v>278</v>
      </c>
      <c r="T42">
        <v>20210310</v>
      </c>
      <c r="U42" s="50" t="s">
        <v>290</v>
      </c>
    </row>
    <row r="43" spans="1:21" ht="16.5" hidden="1" x14ac:dyDescent="0.25">
      <c r="A43" s="85">
        <v>44690</v>
      </c>
      <c r="B43" t="s">
        <v>319</v>
      </c>
      <c r="C43" t="str">
        <f t="shared" si="1"/>
        <v>DS00200272021031002</v>
      </c>
      <c r="D43" s="36" t="s">
        <v>137</v>
      </c>
      <c r="E43" s="63" t="s">
        <v>291</v>
      </c>
      <c r="F43" s="6" t="s">
        <v>24</v>
      </c>
      <c r="G43" s="7" t="s">
        <v>17</v>
      </c>
      <c r="H43" s="6" t="s">
        <v>16</v>
      </c>
      <c r="I43" s="82">
        <v>10</v>
      </c>
      <c r="J43" s="6" t="s">
        <v>14</v>
      </c>
      <c r="K43" s="6" t="s">
        <v>0</v>
      </c>
      <c r="L43" s="71">
        <v>2718</v>
      </c>
      <c r="M43" s="6">
        <v>3000</v>
      </c>
      <c r="N43" s="6">
        <f t="shared" ref="N43:N47" si="16">L43/M43</f>
        <v>0.90600000000000003</v>
      </c>
      <c r="O43" s="16">
        <v>0.71699999999999997</v>
      </c>
      <c r="P43" s="15" t="s">
        <v>75</v>
      </c>
      <c r="Q43" s="6" t="s">
        <v>40</v>
      </c>
      <c r="R43" s="51" t="s">
        <v>207</v>
      </c>
      <c r="S43" s="50" t="s">
        <v>278</v>
      </c>
      <c r="T43">
        <v>20210310</v>
      </c>
      <c r="U43" s="50" t="s">
        <v>292</v>
      </c>
    </row>
    <row r="44" spans="1:21" ht="16.5" hidden="1" x14ac:dyDescent="0.25">
      <c r="A44" s="85">
        <v>20210310</v>
      </c>
      <c r="B44" t="s">
        <v>320</v>
      </c>
      <c r="C44" t="str">
        <f t="shared" si="1"/>
        <v>DS00200272021031003</v>
      </c>
      <c r="D44" s="36" t="s">
        <v>137</v>
      </c>
      <c r="E44" s="63" t="s">
        <v>291</v>
      </c>
      <c r="F44" s="6" t="s">
        <v>24</v>
      </c>
      <c r="G44" s="7" t="s">
        <v>17</v>
      </c>
      <c r="H44" s="6" t="s">
        <v>16</v>
      </c>
      <c r="I44" s="82">
        <v>10</v>
      </c>
      <c r="J44" s="6" t="s">
        <v>14</v>
      </c>
      <c r="K44" s="6" t="s">
        <v>0</v>
      </c>
      <c r="L44" s="71">
        <v>3000</v>
      </c>
      <c r="M44" s="6">
        <v>3000</v>
      </c>
      <c r="N44" s="6">
        <f t="shared" si="16"/>
        <v>1</v>
      </c>
      <c r="O44" s="16">
        <v>0.71699999999999997</v>
      </c>
      <c r="P44" s="15" t="s">
        <v>75</v>
      </c>
      <c r="Q44" s="6" t="s">
        <v>40</v>
      </c>
      <c r="R44" s="51" t="s">
        <v>207</v>
      </c>
      <c r="S44" s="50" t="s">
        <v>278</v>
      </c>
      <c r="T44">
        <v>20210310</v>
      </c>
      <c r="U44" s="50" t="s">
        <v>293</v>
      </c>
    </row>
    <row r="45" spans="1:21" ht="16.5" hidden="1" x14ac:dyDescent="0.25">
      <c r="A45" s="85">
        <v>20210310</v>
      </c>
      <c r="B45" t="s">
        <v>321</v>
      </c>
      <c r="C45" t="str">
        <f t="shared" si="1"/>
        <v>DS00200202021031001</v>
      </c>
      <c r="D45" s="38" t="s">
        <v>188</v>
      </c>
      <c r="E45" s="38" t="s">
        <v>189</v>
      </c>
      <c r="F45" s="18" t="s">
        <v>12</v>
      </c>
      <c r="G45" s="59" t="s">
        <v>1</v>
      </c>
      <c r="H45" s="18" t="s">
        <v>13</v>
      </c>
      <c r="I45" s="78">
        <v>10</v>
      </c>
      <c r="J45" s="18" t="s">
        <v>14</v>
      </c>
      <c r="K45" s="18" t="s">
        <v>0</v>
      </c>
      <c r="L45" s="69">
        <v>4000</v>
      </c>
      <c r="M45" s="18">
        <v>4000</v>
      </c>
      <c r="N45" s="18">
        <f t="shared" si="16"/>
        <v>1</v>
      </c>
      <c r="O45" s="18">
        <v>0.22500000000000001</v>
      </c>
      <c r="R45" s="49" t="s">
        <v>207</v>
      </c>
      <c r="S45" s="50" t="s">
        <v>247</v>
      </c>
      <c r="T45">
        <v>20210310</v>
      </c>
      <c r="U45" s="50" t="s">
        <v>290</v>
      </c>
    </row>
    <row r="46" spans="1:21" ht="16.5" hidden="1" x14ac:dyDescent="0.25">
      <c r="A46" s="85">
        <v>20210310</v>
      </c>
      <c r="B46" t="s">
        <v>322</v>
      </c>
      <c r="C46" t="str">
        <f t="shared" si="1"/>
        <v>DS00200202021031002</v>
      </c>
      <c r="D46" s="38" t="s">
        <v>188</v>
      </c>
      <c r="E46" s="38" t="s">
        <v>189</v>
      </c>
      <c r="F46" s="18" t="s">
        <v>12</v>
      </c>
      <c r="G46" s="59" t="s">
        <v>1</v>
      </c>
      <c r="H46" s="18" t="s">
        <v>13</v>
      </c>
      <c r="I46" s="78">
        <v>10</v>
      </c>
      <c r="J46" s="18" t="s">
        <v>14</v>
      </c>
      <c r="K46" s="18" t="s">
        <v>0</v>
      </c>
      <c r="L46" s="69">
        <v>4000</v>
      </c>
      <c r="M46" s="18">
        <v>4000</v>
      </c>
      <c r="N46" s="18">
        <f t="shared" si="16"/>
        <v>1</v>
      </c>
      <c r="O46" s="18">
        <v>0.22500000000000001</v>
      </c>
      <c r="R46" s="49" t="s">
        <v>207</v>
      </c>
      <c r="S46" s="50" t="s">
        <v>247</v>
      </c>
      <c r="T46">
        <v>20210310</v>
      </c>
      <c r="U46" s="50" t="s">
        <v>292</v>
      </c>
    </row>
    <row r="47" spans="1:21" ht="16.5" x14ac:dyDescent="0.25">
      <c r="A47" s="85">
        <v>44781</v>
      </c>
      <c r="B47" t="s">
        <v>323</v>
      </c>
      <c r="C47" t="str">
        <f t="shared" si="1"/>
        <v>DS00200302021031001</v>
      </c>
      <c r="D47" s="63" t="s">
        <v>298</v>
      </c>
      <c r="E47" s="63" t="s">
        <v>294</v>
      </c>
      <c r="F47" s="18" t="s">
        <v>108</v>
      </c>
      <c r="G47" s="50" t="s">
        <v>295</v>
      </c>
      <c r="H47" s="18" t="s">
        <v>296</v>
      </c>
      <c r="I47" s="78">
        <v>10</v>
      </c>
      <c r="J47" s="18" t="s">
        <v>288</v>
      </c>
      <c r="K47" s="18" t="s">
        <v>0</v>
      </c>
      <c r="L47" s="69">
        <v>8382</v>
      </c>
      <c r="M47" s="18">
        <v>10000</v>
      </c>
      <c r="N47" s="21">
        <f t="shared" si="16"/>
        <v>0.83819999999999995</v>
      </c>
      <c r="O47" s="18">
        <v>3.5999999999999997E-2</v>
      </c>
      <c r="R47" s="49" t="s">
        <v>207</v>
      </c>
      <c r="S47" s="50" t="s">
        <v>299</v>
      </c>
      <c r="T47">
        <v>20210310</v>
      </c>
      <c r="U47" s="50" t="s">
        <v>290</v>
      </c>
    </row>
    <row r="48" spans="1:21" ht="16.5" x14ac:dyDescent="0.25">
      <c r="A48" s="85">
        <v>44781</v>
      </c>
      <c r="B48" t="s">
        <v>324</v>
      </c>
      <c r="C48" t="str">
        <f t="shared" si="1"/>
        <v>DS00200312021031001</v>
      </c>
      <c r="D48" s="63" t="s">
        <v>301</v>
      </c>
      <c r="E48" s="63" t="s">
        <v>300</v>
      </c>
      <c r="F48" s="18" t="s">
        <v>302</v>
      </c>
      <c r="G48" s="50" t="s">
        <v>303</v>
      </c>
      <c r="H48" t="s">
        <v>329</v>
      </c>
      <c r="I48" s="78">
        <v>10</v>
      </c>
      <c r="J48" s="18" t="s">
        <v>297</v>
      </c>
      <c r="K48" s="18" t="s">
        <v>0</v>
      </c>
      <c r="L48" s="69">
        <v>3001</v>
      </c>
      <c r="M48" s="18">
        <v>4000</v>
      </c>
      <c r="N48" s="18">
        <f t="shared" ref="N48" si="17">L48/M48</f>
        <v>0.75024999999999997</v>
      </c>
      <c r="O48" s="18">
        <v>0.108</v>
      </c>
      <c r="R48" s="51" t="s">
        <v>304</v>
      </c>
      <c r="S48" s="50" t="s">
        <v>305</v>
      </c>
      <c r="T48">
        <v>20210310</v>
      </c>
      <c r="U48" s="50" t="s">
        <v>290</v>
      </c>
    </row>
    <row r="49" spans="1:21" ht="16.5" hidden="1" x14ac:dyDescent="0.25">
      <c r="A49" s="85">
        <v>44354</v>
      </c>
      <c r="B49" t="s">
        <v>325</v>
      </c>
      <c r="C49" t="str">
        <f t="shared" si="1"/>
        <v>DS00200322021031001</v>
      </c>
      <c r="D49" s="63" t="s">
        <v>311</v>
      </c>
      <c r="E49" s="63" t="s">
        <v>306</v>
      </c>
      <c r="F49" s="18" t="s">
        <v>307</v>
      </c>
      <c r="G49" s="50" t="s">
        <v>295</v>
      </c>
      <c r="H49" s="18" t="s">
        <v>308</v>
      </c>
      <c r="I49" s="78">
        <v>10</v>
      </c>
      <c r="J49" s="63" t="s">
        <v>309</v>
      </c>
      <c r="K49" s="18" t="s">
        <v>79</v>
      </c>
      <c r="L49" s="73">
        <v>9750</v>
      </c>
      <c r="M49" s="18">
        <v>10000</v>
      </c>
      <c r="N49" s="18">
        <f t="shared" ref="N49:N50" si="18">L49/M49</f>
        <v>0.97499999999999998</v>
      </c>
      <c r="O49" s="18">
        <v>0.153</v>
      </c>
      <c r="R49" s="51" t="s">
        <v>304</v>
      </c>
      <c r="S49" s="50" t="s">
        <v>310</v>
      </c>
      <c r="T49">
        <v>20210310</v>
      </c>
      <c r="U49" s="50" t="s">
        <v>290</v>
      </c>
    </row>
    <row r="50" spans="1:21" ht="16.5" hidden="1" x14ac:dyDescent="0.25">
      <c r="A50" s="85">
        <v>44690</v>
      </c>
      <c r="B50" t="s">
        <v>326</v>
      </c>
      <c r="C50" t="str">
        <f t="shared" si="1"/>
        <v>DS00200332021031001</v>
      </c>
      <c r="D50" s="63" t="s">
        <v>312</v>
      </c>
      <c r="E50" s="63" t="s">
        <v>313</v>
      </c>
      <c r="F50" s="18" t="s">
        <v>314</v>
      </c>
      <c r="G50" s="50" t="s">
        <v>303</v>
      </c>
      <c r="H50" t="s">
        <v>329</v>
      </c>
      <c r="I50" s="78">
        <v>10</v>
      </c>
      <c r="J50" s="63" t="s">
        <v>297</v>
      </c>
      <c r="K50" s="18" t="s">
        <v>79</v>
      </c>
      <c r="L50" s="69">
        <v>3862</v>
      </c>
      <c r="M50" s="18">
        <v>4000</v>
      </c>
      <c r="N50" s="18">
        <f t="shared" si="18"/>
        <v>0.96550000000000002</v>
      </c>
      <c r="O50" s="18">
        <v>0.16500000000000001</v>
      </c>
      <c r="R50" s="51" t="s">
        <v>304</v>
      </c>
      <c r="S50" s="50" t="s">
        <v>315</v>
      </c>
      <c r="T50">
        <v>20210310</v>
      </c>
      <c r="U50" s="50" t="s">
        <v>290</v>
      </c>
    </row>
    <row r="51" spans="1:21" ht="16.5" hidden="1" x14ac:dyDescent="0.25">
      <c r="A51" s="85">
        <v>44677</v>
      </c>
      <c r="B51" t="s">
        <v>327</v>
      </c>
      <c r="C51" t="str">
        <f t="shared" si="1"/>
        <v>DS00200222021031001</v>
      </c>
      <c r="D51" s="63" t="s">
        <v>316</v>
      </c>
      <c r="E51" s="39" t="s">
        <v>194</v>
      </c>
      <c r="F51" s="18" t="s">
        <v>15</v>
      </c>
      <c r="G51" s="59" t="s">
        <v>1</v>
      </c>
      <c r="H51" s="52" t="s">
        <v>92</v>
      </c>
      <c r="I51" s="78">
        <v>10</v>
      </c>
      <c r="J51" s="18" t="s">
        <v>14</v>
      </c>
      <c r="K51" s="18" t="s">
        <v>0</v>
      </c>
      <c r="L51" s="69">
        <v>578</v>
      </c>
      <c r="M51" s="18">
        <v>4000</v>
      </c>
      <c r="N51" s="18">
        <f t="shared" ref="N51" si="19">L51/M51</f>
        <v>0.14449999999999999</v>
      </c>
      <c r="O51" s="18">
        <v>0.34799999999999998</v>
      </c>
      <c r="R51" s="49" t="s">
        <v>207</v>
      </c>
      <c r="S51" s="50" t="s">
        <v>250</v>
      </c>
      <c r="T51">
        <v>20210310</v>
      </c>
      <c r="U51" s="50" t="s">
        <v>290</v>
      </c>
    </row>
    <row r="52" spans="1:21" ht="16.5" hidden="1" x14ac:dyDescent="0.25">
      <c r="A52" s="85">
        <v>44642</v>
      </c>
      <c r="B52" t="s">
        <v>328</v>
      </c>
      <c r="C52" t="str">
        <f t="shared" si="1"/>
        <v>DS00200222021031002</v>
      </c>
      <c r="D52" s="63" t="s">
        <v>316</v>
      </c>
      <c r="E52" s="39" t="s">
        <v>194</v>
      </c>
      <c r="F52" s="18" t="s">
        <v>15</v>
      </c>
      <c r="G52" s="59" t="s">
        <v>1</v>
      </c>
      <c r="H52" s="52" t="s">
        <v>92</v>
      </c>
      <c r="I52" s="78">
        <v>10</v>
      </c>
      <c r="J52" s="18" t="s">
        <v>14</v>
      </c>
      <c r="K52" s="18" t="s">
        <v>0</v>
      </c>
      <c r="L52" s="69">
        <v>3964</v>
      </c>
      <c r="M52" s="18">
        <v>4000</v>
      </c>
      <c r="N52" s="18">
        <f t="shared" ref="N52:N54" si="20">L52/M52</f>
        <v>0.99099999999999999</v>
      </c>
      <c r="O52" s="18">
        <v>0.34799999999999998</v>
      </c>
      <c r="R52" s="49" t="s">
        <v>207</v>
      </c>
      <c r="S52" s="50" t="s">
        <v>250</v>
      </c>
      <c r="T52">
        <v>20210310</v>
      </c>
      <c r="U52" s="50" t="s">
        <v>292</v>
      </c>
    </row>
    <row r="53" spans="1:21" ht="16.5" hidden="1" x14ac:dyDescent="0.25">
      <c r="A53" s="85">
        <v>44403</v>
      </c>
      <c r="B53" t="s">
        <v>331</v>
      </c>
      <c r="D53" s="66" t="s">
        <v>176</v>
      </c>
      <c r="E53" s="67" t="s">
        <v>334</v>
      </c>
      <c r="F53" s="18" t="s">
        <v>336</v>
      </c>
      <c r="H53" t="s">
        <v>338</v>
      </c>
      <c r="L53" s="73">
        <v>44</v>
      </c>
      <c r="M53" s="18">
        <v>1000</v>
      </c>
      <c r="N53" s="18">
        <f t="shared" si="20"/>
        <v>4.3999999999999997E-2</v>
      </c>
      <c r="O53" s="18">
        <v>0.9</v>
      </c>
    </row>
    <row r="54" spans="1:21" ht="16.5" hidden="1" x14ac:dyDescent="0.25">
      <c r="A54" s="85">
        <v>44678</v>
      </c>
      <c r="B54" t="s">
        <v>332</v>
      </c>
      <c r="D54" s="66" t="s">
        <v>333</v>
      </c>
      <c r="E54" s="67" t="s">
        <v>335</v>
      </c>
      <c r="F54" s="18" t="s">
        <v>337</v>
      </c>
      <c r="H54" s="67" t="s">
        <v>339</v>
      </c>
      <c r="L54" s="73">
        <v>795</v>
      </c>
      <c r="M54" s="18">
        <v>1000</v>
      </c>
      <c r="N54" s="18">
        <f t="shared" si="20"/>
        <v>0.79500000000000004</v>
      </c>
      <c r="O54" s="18">
        <v>2.8</v>
      </c>
    </row>
    <row r="55" spans="1:21" ht="16.5" hidden="1" x14ac:dyDescent="0.25">
      <c r="A55" s="85">
        <v>44544</v>
      </c>
      <c r="C55" t="s">
        <v>350</v>
      </c>
      <c r="D55" t="s">
        <v>341</v>
      </c>
      <c r="E55" s="74" t="s">
        <v>351</v>
      </c>
      <c r="F55" t="s">
        <v>346</v>
      </c>
      <c r="G55" s="50" t="s">
        <v>343</v>
      </c>
      <c r="H55" t="s">
        <v>19</v>
      </c>
      <c r="I55" s="83">
        <v>5</v>
      </c>
      <c r="J55" t="s">
        <v>348</v>
      </c>
      <c r="K55" t="s">
        <v>349</v>
      </c>
      <c r="L55" s="73">
        <v>9985</v>
      </c>
      <c r="M55" s="18">
        <v>10000</v>
      </c>
      <c r="N55" s="18">
        <f t="shared" ref="N55" si="21">L55/M55</f>
        <v>0.99850000000000005</v>
      </c>
      <c r="O55">
        <v>2.24E-2</v>
      </c>
    </row>
    <row r="56" spans="1:21" ht="16.5" hidden="1" x14ac:dyDescent="0.25">
      <c r="A56" s="85">
        <v>44544</v>
      </c>
      <c r="C56" t="s">
        <v>356</v>
      </c>
      <c r="D56" t="s">
        <v>355</v>
      </c>
      <c r="E56" t="s">
        <v>352</v>
      </c>
      <c r="F56" t="s">
        <v>353</v>
      </c>
      <c r="G56" s="50" t="s">
        <v>354</v>
      </c>
      <c r="H56" t="s">
        <v>19</v>
      </c>
      <c r="I56" s="83">
        <v>10</v>
      </c>
      <c r="J56" t="s">
        <v>348</v>
      </c>
      <c r="K56" t="s">
        <v>349</v>
      </c>
      <c r="L56" s="73">
        <v>3980</v>
      </c>
      <c r="M56" s="18">
        <v>4000</v>
      </c>
      <c r="N56" s="18">
        <f t="shared" ref="N56:N58" si="22">L56/M56</f>
        <v>0.995</v>
      </c>
      <c r="O56" s="18">
        <v>7.5600000000000001E-2</v>
      </c>
    </row>
    <row r="57" spans="1:21" ht="16.5" hidden="1" x14ac:dyDescent="0.25">
      <c r="A57" s="85">
        <v>44544</v>
      </c>
      <c r="C57" t="s">
        <v>357</v>
      </c>
      <c r="D57" s="74" t="s">
        <v>160</v>
      </c>
      <c r="E57" s="74" t="s">
        <v>360</v>
      </c>
      <c r="F57" t="s">
        <v>358</v>
      </c>
      <c r="G57" s="50" t="s">
        <v>343</v>
      </c>
      <c r="H57" t="s">
        <v>19</v>
      </c>
      <c r="I57" s="83">
        <v>10</v>
      </c>
      <c r="J57" t="s">
        <v>359</v>
      </c>
      <c r="K57" t="s">
        <v>349</v>
      </c>
      <c r="L57" s="73">
        <v>10000</v>
      </c>
      <c r="M57" s="18">
        <v>10000</v>
      </c>
      <c r="N57" s="18">
        <f t="shared" si="22"/>
        <v>1</v>
      </c>
      <c r="O57">
        <v>5.6000000000000001E-2</v>
      </c>
    </row>
    <row r="58" spans="1:21" ht="16.5" hidden="1" x14ac:dyDescent="0.25">
      <c r="A58" s="85">
        <v>44690</v>
      </c>
      <c r="C58" t="s">
        <v>362</v>
      </c>
      <c r="D58" t="s">
        <v>361</v>
      </c>
      <c r="E58" t="s">
        <v>363</v>
      </c>
      <c r="F58" t="s">
        <v>358</v>
      </c>
      <c r="G58" s="50" t="s">
        <v>354</v>
      </c>
      <c r="H58" t="s">
        <v>16</v>
      </c>
      <c r="I58" s="83">
        <v>10</v>
      </c>
      <c r="J58" t="s">
        <v>359</v>
      </c>
      <c r="K58" t="s">
        <v>349</v>
      </c>
      <c r="L58" s="73">
        <v>268</v>
      </c>
      <c r="M58" s="18">
        <v>4000</v>
      </c>
      <c r="N58" s="18">
        <f t="shared" si="22"/>
        <v>6.7000000000000004E-2</v>
      </c>
    </row>
    <row r="59" spans="1:21" hidden="1" x14ac:dyDescent="0.25">
      <c r="A59" s="85">
        <v>44566</v>
      </c>
      <c r="C59" t="s">
        <v>364</v>
      </c>
      <c r="D59" t="s">
        <v>365</v>
      </c>
      <c r="E59" t="s">
        <v>366</v>
      </c>
      <c r="F59" t="s">
        <v>367</v>
      </c>
      <c r="G59" s="50" t="s">
        <v>354</v>
      </c>
      <c r="H59" t="s">
        <v>19</v>
      </c>
      <c r="I59" s="83">
        <v>10</v>
      </c>
      <c r="J59" t="s">
        <v>359</v>
      </c>
      <c r="K59" t="s">
        <v>349</v>
      </c>
      <c r="L59" s="73">
        <v>3991</v>
      </c>
      <c r="M59">
        <v>4000</v>
      </c>
      <c r="N59">
        <v>0.72599999999999998</v>
      </c>
      <c r="O59">
        <v>0.05</v>
      </c>
    </row>
    <row r="60" spans="1:21" hidden="1" x14ac:dyDescent="0.25">
      <c r="A60" s="85">
        <v>44571</v>
      </c>
      <c r="C60" t="s">
        <v>368</v>
      </c>
      <c r="D60" t="s">
        <v>159</v>
      </c>
      <c r="E60" t="s">
        <v>370</v>
      </c>
      <c r="F60" t="s">
        <v>371</v>
      </c>
      <c r="G60" s="50" t="s">
        <v>372</v>
      </c>
      <c r="H60" t="s">
        <v>373</v>
      </c>
      <c r="I60" s="83">
        <v>5</v>
      </c>
      <c r="J60" t="s">
        <v>62</v>
      </c>
      <c r="K60" t="s">
        <v>349</v>
      </c>
      <c r="L60" s="73">
        <v>9978</v>
      </c>
    </row>
    <row r="61" spans="1:21" x14ac:dyDescent="0.25">
      <c r="A61" s="85">
        <v>44781</v>
      </c>
      <c r="C61" t="s">
        <v>369</v>
      </c>
      <c r="D61" t="s">
        <v>192</v>
      </c>
      <c r="E61" t="s">
        <v>374</v>
      </c>
      <c r="F61" t="s">
        <v>375</v>
      </c>
      <c r="G61" s="50" t="s">
        <v>372</v>
      </c>
      <c r="H61" t="s">
        <v>376</v>
      </c>
      <c r="I61" s="83">
        <v>5</v>
      </c>
      <c r="J61" t="s">
        <v>62</v>
      </c>
      <c r="K61" t="s">
        <v>349</v>
      </c>
      <c r="L61" s="73">
        <v>9754</v>
      </c>
    </row>
    <row r="62" spans="1:21" hidden="1" x14ac:dyDescent="0.25">
      <c r="A62" s="85">
        <v>44690</v>
      </c>
      <c r="C62" t="s">
        <v>377</v>
      </c>
      <c r="D62" t="s">
        <v>379</v>
      </c>
      <c r="E62" t="s">
        <v>380</v>
      </c>
      <c r="F62" t="s">
        <v>381</v>
      </c>
      <c r="G62" s="50" t="s">
        <v>382</v>
      </c>
      <c r="H62" t="s">
        <v>383</v>
      </c>
      <c r="I62" s="83">
        <v>10</v>
      </c>
      <c r="J62" t="s">
        <v>384</v>
      </c>
      <c r="K62" t="s">
        <v>385</v>
      </c>
      <c r="L62" s="73">
        <v>154</v>
      </c>
    </row>
    <row r="63" spans="1:21" hidden="1" x14ac:dyDescent="0.25">
      <c r="A63" s="85">
        <v>44690</v>
      </c>
      <c r="C63" t="s">
        <v>378</v>
      </c>
      <c r="D63" t="s">
        <v>386</v>
      </c>
      <c r="E63" t="s">
        <v>387</v>
      </c>
      <c r="F63" t="s">
        <v>388</v>
      </c>
      <c r="G63" s="50" t="s">
        <v>389</v>
      </c>
      <c r="H63" t="s">
        <v>390</v>
      </c>
      <c r="I63" s="83">
        <v>5</v>
      </c>
      <c r="J63" t="s">
        <v>62</v>
      </c>
      <c r="K63" t="s">
        <v>349</v>
      </c>
      <c r="L63" s="73">
        <v>4000</v>
      </c>
    </row>
    <row r="64" spans="1:21" ht="16.5" x14ac:dyDescent="0.25">
      <c r="A64" s="85">
        <v>44781</v>
      </c>
      <c r="C64" t="s">
        <v>395</v>
      </c>
      <c r="D64" s="84" t="s">
        <v>391</v>
      </c>
      <c r="L64" s="73">
        <v>802</v>
      </c>
    </row>
    <row r="65" spans="1:12" hidden="1" x14ac:dyDescent="0.25">
      <c r="A65" s="85">
        <v>44767</v>
      </c>
      <c r="C65" t="s">
        <v>396</v>
      </c>
      <c r="D65" t="s">
        <v>400</v>
      </c>
      <c r="E65" t="s">
        <v>402</v>
      </c>
      <c r="F65" t="s">
        <v>404</v>
      </c>
      <c r="G65" s="50" t="s">
        <v>405</v>
      </c>
      <c r="H65" t="s">
        <v>406</v>
      </c>
      <c r="I65" s="83">
        <v>5</v>
      </c>
      <c r="J65" t="s">
        <v>407</v>
      </c>
      <c r="K65" t="s">
        <v>408</v>
      </c>
      <c r="L65" s="73">
        <v>500</v>
      </c>
    </row>
    <row r="66" spans="1:12" hidden="1" x14ac:dyDescent="0.25">
      <c r="A66" s="85">
        <v>44767</v>
      </c>
      <c r="C66" t="s">
        <v>397</v>
      </c>
      <c r="D66" t="s">
        <v>409</v>
      </c>
      <c r="E66" t="s">
        <v>410</v>
      </c>
      <c r="F66" t="s">
        <v>411</v>
      </c>
      <c r="G66" s="50" t="s">
        <v>405</v>
      </c>
      <c r="H66" t="s">
        <v>412</v>
      </c>
      <c r="I66" s="83">
        <v>10</v>
      </c>
      <c r="J66" t="s">
        <v>413</v>
      </c>
      <c r="K66" t="s">
        <v>408</v>
      </c>
      <c r="L66" s="73">
        <v>500</v>
      </c>
    </row>
    <row r="67" spans="1:12" hidden="1" x14ac:dyDescent="0.25">
      <c r="A67" s="85">
        <v>44767</v>
      </c>
      <c r="C67" t="s">
        <v>398</v>
      </c>
      <c r="D67" t="s">
        <v>415</v>
      </c>
      <c r="E67" t="s">
        <v>417</v>
      </c>
      <c r="F67" t="s">
        <v>419</v>
      </c>
      <c r="G67" s="50" t="s">
        <v>405</v>
      </c>
      <c r="H67">
        <v>50</v>
      </c>
      <c r="I67" s="83">
        <v>1</v>
      </c>
      <c r="J67" t="s">
        <v>407</v>
      </c>
      <c r="K67" t="s">
        <v>408</v>
      </c>
      <c r="L67" s="73">
        <v>500</v>
      </c>
    </row>
  </sheetData>
  <autoFilter ref="A1:U67" xr:uid="{8658A86B-C318-400D-BE9A-3D6E648F782A}">
    <filterColumn colId="0">
      <filters>
        <dateGroupItem year="2022" month="8" dateTimeGrouping="month"/>
      </filters>
    </filterColumn>
  </autoFilter>
  <phoneticPr fontId="33" type="noConversion"/>
  <conditionalFormatting sqref="L2:L19 L24:L25 L27:L28 L30:L32 L34 L39">
    <cfRule type="cellIs" dxfId="18" priority="21" operator="lessThan">
      <formula>2000</formula>
    </cfRule>
  </conditionalFormatting>
  <conditionalFormatting sqref="L20">
    <cfRule type="cellIs" dxfId="17" priority="18" operator="lessThan">
      <formula>2000</formula>
    </cfRule>
  </conditionalFormatting>
  <conditionalFormatting sqref="L23">
    <cfRule type="cellIs" dxfId="16" priority="17" operator="lessThan">
      <formula>2000</formula>
    </cfRule>
  </conditionalFormatting>
  <conditionalFormatting sqref="L22">
    <cfRule type="cellIs" dxfId="15" priority="16" operator="lessThan">
      <formula>2000</formula>
    </cfRule>
  </conditionalFormatting>
  <conditionalFormatting sqref="L21">
    <cfRule type="cellIs" dxfId="14" priority="15" operator="lessThan">
      <formula>2000</formula>
    </cfRule>
  </conditionalFormatting>
  <conditionalFormatting sqref="L26">
    <cfRule type="cellIs" dxfId="13" priority="14" operator="lessThan">
      <formula>2000</formula>
    </cfRule>
  </conditionalFormatting>
  <conditionalFormatting sqref="L29">
    <cfRule type="cellIs" dxfId="12" priority="13" operator="lessThan">
      <formula>2000</formula>
    </cfRule>
  </conditionalFormatting>
  <conditionalFormatting sqref="L33">
    <cfRule type="cellIs" dxfId="11" priority="12" operator="lessThan">
      <formula>2000</formula>
    </cfRule>
  </conditionalFormatting>
  <conditionalFormatting sqref="L35:L37">
    <cfRule type="cellIs" dxfId="10" priority="11" operator="lessThan">
      <formula>2000</formula>
    </cfRule>
  </conditionalFormatting>
  <conditionalFormatting sqref="L38">
    <cfRule type="cellIs" dxfId="9" priority="10" operator="lessThan">
      <formula>2000</formula>
    </cfRule>
  </conditionalFormatting>
  <conditionalFormatting sqref="L41">
    <cfRule type="cellIs" dxfId="8" priority="9" operator="lessThan">
      <formula>2000</formula>
    </cfRule>
  </conditionalFormatting>
  <conditionalFormatting sqref="L42">
    <cfRule type="cellIs" dxfId="7" priority="8" operator="lessThan">
      <formula>2000</formula>
    </cfRule>
  </conditionalFormatting>
  <conditionalFormatting sqref="L43:L44">
    <cfRule type="cellIs" dxfId="6" priority="7" operator="lessThan">
      <formula>2000</formula>
    </cfRule>
  </conditionalFormatting>
  <conditionalFormatting sqref="L45:L46">
    <cfRule type="cellIs" dxfId="5" priority="6" operator="lessThan">
      <formula>2000</formula>
    </cfRule>
  </conditionalFormatting>
  <conditionalFormatting sqref="L47">
    <cfRule type="cellIs" dxfId="4" priority="5" operator="lessThan">
      <formula>2000</formula>
    </cfRule>
  </conditionalFormatting>
  <conditionalFormatting sqref="L48">
    <cfRule type="cellIs" dxfId="3" priority="4" operator="lessThan">
      <formula>2000</formula>
    </cfRule>
  </conditionalFormatting>
  <conditionalFormatting sqref="L50">
    <cfRule type="cellIs" dxfId="2" priority="3" operator="lessThan">
      <formula>2000</formula>
    </cfRule>
  </conditionalFormatting>
  <conditionalFormatting sqref="L51">
    <cfRule type="cellIs" dxfId="1" priority="2" operator="lessThan">
      <formula>2000</formula>
    </cfRule>
  </conditionalFormatting>
  <conditionalFormatting sqref="L52">
    <cfRule type="cellIs" dxfId="0" priority="1" operator="lessThan">
      <formula>2000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0402 電容</vt:lpstr>
      <vt:lpstr>0603 電容</vt:lpstr>
      <vt:lpstr>0805 電容</vt:lpstr>
      <vt:lpstr>1206 電容</vt:lpstr>
      <vt:lpstr>電解質電容</vt:lpstr>
      <vt:lpstr>電容料盤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2022-08-08T14:05:29Z</dcterms:modified>
</cp:coreProperties>
</file>