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unit-resources-and-results\information-systems-and-business-analytics\MIS771\2017\T1\Resources\Learning Resources\Topic (5)\Tut (5)\"/>
    </mc:Choice>
  </mc:AlternateContent>
  <bookViews>
    <workbookView xWindow="0" yWindow="0" windowWidth="13365" windowHeight="6075" tabRatio="925" activeTab="8"/>
  </bookViews>
  <sheets>
    <sheet name="BLITZ_Survey_Details" sheetId="2" r:id="rId1"/>
    <sheet name="&amp;UnStack" sheetId="10" state="hidden" r:id="rId2"/>
    <sheet name="&amp;DataIndices" sheetId="8" state="hidden" r:id="rId3"/>
    <sheet name="&amp;DataCopy" sheetId="7" state="hidden" r:id="rId4"/>
    <sheet name="&amp;Miscel_Area" sheetId="4" state="hidden" r:id="rId5"/>
    <sheet name="&amp;GraphData" sheetId="56" state="hidden" r:id="rId6"/>
    <sheet name="&amp;WorkArea" sheetId="57" state="hidden" r:id="rId7"/>
    <sheet name="Survey Data" sheetId="3" r:id="rId8"/>
    <sheet name="Working" sheetId="62" r:id="rId9"/>
    <sheet name="Results" sheetId="67" r:id="rId10"/>
    <sheet name="Inteaction - Binary Var" sheetId="65" r:id="rId11"/>
    <sheet name="Interaction - Continuous Var" sheetId="68" r:id="rId12"/>
  </sheets>
  <definedNames>
    <definedName name="_xlnm._FilterDatabase" localSheetId="7" hidden="1">'Survey Data'!$A$1:$P$49</definedName>
    <definedName name="Age">'Survey Data'!$L$2:$L$49</definedName>
    <definedName name="AtConrobar">'Survey Data'!$H$2:$H$49</definedName>
    <definedName name="CorpCult">'Survey Data'!$G$2:$G$49</definedName>
    <definedName name="Dataset">'Survey Data'!$A$2:$P$49</definedName>
    <definedName name="datasetH">'Survey Data'!$A$1:$P$49</definedName>
    <definedName name="DaysAbsent">'Survey Data'!$E$2:$E$49</definedName>
    <definedName name="Department">'Survey Data'!$O$2:$O$49</definedName>
    <definedName name="DepartmentNum">'Survey Data'!$P$2:$P$49</definedName>
    <definedName name="EducYrs">'Survey Data'!$I$2:$I$49</definedName>
    <definedName name="Gender">'Survey Data'!$B$2:$B$49</definedName>
    <definedName name="JobSat">'Survey Data'!$F$2:$F$49</definedName>
    <definedName name="JobSecure">'Survey Data'!$M$2:$M$49</definedName>
    <definedName name="JobSecureNum">'Survey Data'!$N$2:$N$49</definedName>
    <definedName name="Position">'Survey Data'!$C$2:$C$49</definedName>
    <definedName name="Productivity">'Survey Data'!$D$2:$D$49</definedName>
    <definedName name="UOvTime">'Survey Data'!$K$2:$K$49</definedName>
    <definedName name="WkSalary">'Survey Data'!$J$2:$J$49</definedName>
  </definedNames>
  <calcPr calcId="162913"/>
</workbook>
</file>

<file path=xl/calcChain.xml><?xml version="1.0" encoding="utf-8"?>
<calcChain xmlns="http://schemas.openxmlformats.org/spreadsheetml/2006/main">
  <c r="C315" i="62" l="1"/>
  <c r="D248" i="62"/>
  <c r="D249" i="62"/>
  <c r="D250" i="62"/>
  <c r="D251" i="62"/>
  <c r="D252" i="62"/>
  <c r="D253" i="62"/>
  <c r="D254" i="62"/>
  <c r="D255" i="62"/>
  <c r="D256" i="62"/>
  <c r="D257" i="62"/>
  <c r="D258" i="62"/>
  <c r="D259" i="62"/>
  <c r="D260" i="62"/>
  <c r="D261" i="62"/>
  <c r="D262" i="62"/>
  <c r="D263" i="62"/>
  <c r="D264" i="62"/>
  <c r="D265" i="62"/>
  <c r="D266" i="62"/>
  <c r="D267" i="62"/>
  <c r="D268" i="62"/>
  <c r="D269" i="62"/>
  <c r="D270" i="62"/>
  <c r="D271" i="62"/>
  <c r="D272" i="62"/>
  <c r="D273" i="62"/>
  <c r="D274" i="62"/>
  <c r="D275" i="62"/>
  <c r="D276" i="62"/>
  <c r="D277" i="62"/>
  <c r="D278" i="62"/>
  <c r="D279" i="62"/>
  <c r="D280" i="62"/>
  <c r="D281" i="62"/>
  <c r="D282" i="62"/>
  <c r="D283" i="62"/>
  <c r="D284" i="62"/>
  <c r="D285" i="62"/>
  <c r="D286" i="62"/>
  <c r="D287" i="62"/>
  <c r="D288" i="62"/>
  <c r="D289" i="62"/>
  <c r="D290" i="62"/>
  <c r="D291" i="62"/>
  <c r="D292" i="62"/>
  <c r="D293" i="62"/>
  <c r="D294" i="62"/>
  <c r="D247" i="62"/>
  <c r="E408" i="62" l="1"/>
  <c r="E407" i="62"/>
  <c r="E324" i="62"/>
  <c r="E325" i="62"/>
  <c r="E326" i="62"/>
  <c r="E327" i="62"/>
  <c r="E328" i="62"/>
  <c r="E329" i="62"/>
  <c r="E330" i="62"/>
  <c r="E331" i="62"/>
  <c r="E332" i="62"/>
  <c r="E333" i="62"/>
  <c r="E334" i="62"/>
  <c r="E335" i="62"/>
  <c r="E336" i="62"/>
  <c r="E337" i="62"/>
  <c r="E338" i="62"/>
  <c r="E339" i="62"/>
  <c r="E340" i="62"/>
  <c r="E341" i="62"/>
  <c r="E342" i="62"/>
  <c r="E343" i="62"/>
  <c r="E344" i="62"/>
  <c r="E345" i="62"/>
  <c r="E346" i="62"/>
  <c r="E347" i="62"/>
  <c r="E348" i="62"/>
  <c r="E349" i="62"/>
  <c r="E350" i="62"/>
  <c r="E351" i="62"/>
  <c r="E352" i="62"/>
  <c r="E353" i="62"/>
  <c r="E354" i="62"/>
  <c r="E355" i="62"/>
  <c r="E356" i="62"/>
  <c r="E357" i="62"/>
  <c r="E358" i="62"/>
  <c r="E359" i="62"/>
  <c r="E360" i="62"/>
  <c r="E361" i="62"/>
  <c r="E362" i="62"/>
  <c r="E363" i="62"/>
  <c r="E364" i="62"/>
  <c r="E365" i="62"/>
  <c r="E366" i="62"/>
  <c r="E367" i="62"/>
  <c r="E368" i="62"/>
  <c r="E369" i="62"/>
  <c r="E370" i="62"/>
  <c r="E323" i="62"/>
  <c r="D32" i="68"/>
  <c r="C32" i="68"/>
  <c r="B32" i="68"/>
  <c r="D31" i="68"/>
  <c r="C31" i="68"/>
  <c r="B31" i="68"/>
  <c r="D30" i="68"/>
  <c r="C30" i="68"/>
  <c r="D34" i="65"/>
  <c r="C34" i="65"/>
  <c r="B34" i="65"/>
  <c r="D33" i="65"/>
  <c r="C33" i="65"/>
  <c r="B33" i="65"/>
  <c r="D32" i="65"/>
  <c r="C32" i="65"/>
</calcChain>
</file>

<file path=xl/comments1.xml><?xml version="1.0" encoding="utf-8"?>
<comments xmlns="http://schemas.openxmlformats.org/spreadsheetml/2006/main">
  <authors>
    <author>jamie</author>
  </authors>
  <commentList>
    <comment ref="A1" authorId="0" shapeId="0">
      <text>
        <r>
          <rPr>
            <sz val="8"/>
            <color indexed="81"/>
            <rFont val="Tahoma"/>
            <family val="2"/>
          </rPr>
          <t>Employee</t>
        </r>
      </text>
    </comment>
  </commentList>
</comments>
</file>

<file path=xl/sharedStrings.xml><?xml version="1.0" encoding="utf-8"?>
<sst xmlns="http://schemas.openxmlformats.org/spreadsheetml/2006/main" count="933" uniqueCount="186">
  <si>
    <t>Employee</t>
  </si>
  <si>
    <t>Employee number. From 1 to 48 to distinguish the employees in the sample from each other.</t>
  </si>
  <si>
    <t>Gender:</t>
  </si>
  <si>
    <t>Position:</t>
  </si>
  <si>
    <t>DysAbsnt:</t>
  </si>
  <si>
    <t>Days absent as taken as Personal Leave. Maximum of 5 days allowed.</t>
  </si>
  <si>
    <t>Jobsat:</t>
  </si>
  <si>
    <t>Job satisfaction. Rating from 0 to 20.</t>
  </si>
  <si>
    <t>CorpCult:</t>
  </si>
  <si>
    <t>Corporate culture. Compilation of sub-indexes to measure employee perceptions. Maximum of 15.</t>
  </si>
  <si>
    <t>EducYrs:</t>
  </si>
  <si>
    <t>Years of education.</t>
  </si>
  <si>
    <t>WkSalry:</t>
  </si>
  <si>
    <t>Weekly ordinary time salary (excluding paid overtime, etc.)</t>
  </si>
  <si>
    <t>UOvTime:</t>
  </si>
  <si>
    <t>Unpaid overtime (hours) per week. Estimates provided by respondents.</t>
  </si>
  <si>
    <t>Age:Yrs:</t>
  </si>
  <si>
    <t>Age of respondent</t>
  </si>
  <si>
    <t>JobSecure</t>
  </si>
  <si>
    <t>Gender</t>
  </si>
  <si>
    <t>Gender (Num)</t>
  </si>
  <si>
    <t>Position</t>
  </si>
  <si>
    <t>Position (Num)</t>
  </si>
  <si>
    <t>Prdtvty%</t>
  </si>
  <si>
    <t>DysAbsnt</t>
  </si>
  <si>
    <t>Jobsat</t>
  </si>
  <si>
    <t>CorpCult</t>
  </si>
  <si>
    <t>AtConrobar</t>
  </si>
  <si>
    <t>EducYrs</t>
  </si>
  <si>
    <t>WkSalry</t>
  </si>
  <si>
    <t>UOvTime</t>
  </si>
  <si>
    <t>Age:Yrs</t>
  </si>
  <si>
    <t>Female</t>
  </si>
  <si>
    <t>Manag</t>
  </si>
  <si>
    <t>Secure</t>
  </si>
  <si>
    <t>Male</t>
  </si>
  <si>
    <t>Insecure</t>
  </si>
  <si>
    <t>Non-Mng</t>
  </si>
  <si>
    <t>JobSec (Num)</t>
  </si>
  <si>
    <t>Very secure</t>
  </si>
  <si>
    <t>Department</t>
  </si>
  <si>
    <t>Department (Num)</t>
  </si>
  <si>
    <t>Admin</t>
  </si>
  <si>
    <t>Prod'n</t>
  </si>
  <si>
    <t>Dist'n</t>
  </si>
  <si>
    <t>Department:</t>
  </si>
  <si>
    <t>SecureJob</t>
  </si>
  <si>
    <t>InsecJob</t>
  </si>
  <si>
    <t>Dept:Admin</t>
  </si>
  <si>
    <t>Dept:Dist'n</t>
  </si>
  <si>
    <t>Conrobar-Data</t>
  </si>
  <si>
    <t>X Variable</t>
  </si>
  <si>
    <t>Coefficient</t>
  </si>
  <si>
    <t>X Predictor Value</t>
  </si>
  <si>
    <t>Males / Females</t>
  </si>
  <si>
    <t xml:space="preserve">Management / Non-management </t>
  </si>
  <si>
    <t>Dept (Num)</t>
  </si>
  <si>
    <t>BLITZ: Employee Survey</t>
  </si>
  <si>
    <t>Number of years employed at BLITZ.</t>
  </si>
  <si>
    <t>Sales</t>
  </si>
  <si>
    <t>Variable Name:</t>
  </si>
  <si>
    <t>Variable Description:</t>
  </si>
  <si>
    <t>Prdtvty:</t>
  </si>
  <si>
    <t>A measure of productivity performance with 100 as the base. That is employees with less than 100 productivity are underperformed and those over 100 are considered as high achievers.</t>
  </si>
  <si>
    <t>Employee ID</t>
  </si>
  <si>
    <t>Prdtvty</t>
  </si>
  <si>
    <r>
      <t xml:space="preserve">Perception of job security at Conrobar. </t>
    </r>
    <r>
      <rPr>
        <b/>
        <sz val="11"/>
        <color theme="1"/>
        <rFont val="Calibri"/>
        <family val="2"/>
        <scheme val="minor"/>
      </rPr>
      <t>Insecure</t>
    </r>
    <r>
      <rPr>
        <sz val="11"/>
        <color theme="1"/>
        <rFont val="Calibri"/>
        <family val="2"/>
        <scheme val="minor"/>
      </rPr>
      <t xml:space="preserve"> = 1, </t>
    </r>
    <r>
      <rPr>
        <b/>
        <sz val="11"/>
        <color theme="1"/>
        <rFont val="Calibri"/>
        <family val="2"/>
        <scheme val="minor"/>
      </rPr>
      <t>Secure</t>
    </r>
    <r>
      <rPr>
        <sz val="11"/>
        <color theme="1"/>
        <rFont val="Calibri"/>
        <family val="2"/>
        <scheme val="minor"/>
      </rPr>
      <t xml:space="preserve"> = 2, </t>
    </r>
    <r>
      <rPr>
        <b/>
        <sz val="11"/>
        <color theme="1"/>
        <rFont val="Calibri"/>
        <family val="2"/>
        <scheme val="minor"/>
      </rPr>
      <t>Very</t>
    </r>
    <r>
      <rPr>
        <sz val="11"/>
        <color theme="1"/>
        <rFont val="Calibri"/>
        <family val="2"/>
        <scheme val="minor"/>
      </rPr>
      <t xml:space="preserve"> </t>
    </r>
    <r>
      <rPr>
        <b/>
        <sz val="11"/>
        <color theme="1"/>
        <rFont val="Calibri"/>
        <family val="2"/>
        <scheme val="minor"/>
      </rPr>
      <t>Secure</t>
    </r>
    <r>
      <rPr>
        <sz val="11"/>
        <color theme="1"/>
        <rFont val="Calibri"/>
        <family val="2"/>
        <scheme val="minor"/>
      </rPr>
      <t xml:space="preserve"> = 3.</t>
    </r>
  </si>
  <si>
    <r>
      <rPr>
        <b/>
        <sz val="11"/>
        <color theme="1"/>
        <rFont val="Calibri"/>
        <family val="2"/>
        <scheme val="minor"/>
      </rPr>
      <t>Admin</t>
    </r>
    <r>
      <rPr>
        <sz val="11"/>
        <color theme="1"/>
        <rFont val="Calibri"/>
        <family val="2"/>
        <scheme val="minor"/>
      </rPr>
      <t xml:space="preserve">: (Administration, Finance, etc) = 1, </t>
    </r>
    <r>
      <rPr>
        <b/>
        <sz val="11"/>
        <color theme="1"/>
        <rFont val="Calibri"/>
        <family val="2"/>
        <scheme val="minor"/>
      </rPr>
      <t>Sales</t>
    </r>
    <r>
      <rPr>
        <sz val="11"/>
        <color theme="1"/>
        <rFont val="Calibri"/>
        <family val="2"/>
        <scheme val="minor"/>
      </rPr>
      <t xml:space="preserve">: (factory and retail) = 2, </t>
    </r>
    <r>
      <rPr>
        <b/>
        <sz val="11"/>
        <color theme="1"/>
        <rFont val="Calibri"/>
        <family val="2"/>
        <scheme val="minor"/>
      </rPr>
      <t>Dist'n</t>
    </r>
    <r>
      <rPr>
        <sz val="11"/>
        <color theme="1"/>
        <rFont val="Calibri"/>
        <family val="2"/>
        <scheme val="minor"/>
      </rPr>
      <t>: (Distribution, marketing) = 3</t>
    </r>
  </si>
  <si>
    <t>AtBLITZ</t>
  </si>
  <si>
    <t>AtBLITZ:</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</si>
  <si>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</si>
  <si>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</si>
  <si>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</si>
  <si>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</si>
  <si>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</si>
  <si>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</si>
  <si>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</si>
  <si>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</si>
  <si>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</si>
  <si>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</si>
  <si>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</si>
  <si>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</si>
  <si>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</si>
  <si>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</si>
  <si>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</si>
  <si>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</si>
  <si>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</si>
  <si>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</si>
  <si>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</si>
  <si>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</si>
  <si>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</si>
  <si>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</si>
  <si>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</si>
  <si>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</si>
  <si>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Q1</t>
  </si>
  <si>
    <t>Q1(a)</t>
  </si>
  <si>
    <t>Q1(b)</t>
  </si>
  <si>
    <t>Q1(c)</t>
  </si>
  <si>
    <t>(i)</t>
  </si>
  <si>
    <t>Weekly Salary and Age have potential multi-collinearity problem. From statistical point of view, it is advisable to remove Weekly Salary as it has a weaker correlation with Productivity. However, since Weekly Salary is an important factor for managerial decision making, we decide to retain this variable and drop Age from analysis.</t>
  </si>
  <si>
    <t>(ii)</t>
  </si>
  <si>
    <t>(iii)</t>
  </si>
  <si>
    <r>
      <t xml:space="preserve">Potential independent variables: </t>
    </r>
    <r>
      <rPr>
        <b/>
        <sz val="10"/>
        <rFont val="Arial"/>
        <family val="2"/>
      </rPr>
      <t>Weekly Salary</t>
    </r>
    <r>
      <rPr>
        <sz val="10"/>
        <rFont val="Arial"/>
        <family val="2"/>
      </rPr>
      <t xml:space="preserve">, </t>
    </r>
    <r>
      <rPr>
        <b/>
        <sz val="10"/>
        <rFont val="Arial"/>
        <family val="2"/>
      </rPr>
      <t>Gender</t>
    </r>
    <r>
      <rPr>
        <sz val="10"/>
        <rFont val="Arial"/>
        <family val="2"/>
      </rPr>
      <t xml:space="preserve">, </t>
    </r>
    <r>
      <rPr>
        <b/>
        <sz val="10"/>
        <rFont val="Arial"/>
        <family val="2"/>
      </rPr>
      <t>Job Satisfaction</t>
    </r>
    <r>
      <rPr>
        <sz val="10"/>
        <rFont val="Arial"/>
        <family val="2"/>
      </rPr>
      <t xml:space="preserve">, and </t>
    </r>
    <r>
      <rPr>
        <b/>
        <sz val="10"/>
        <rFont val="Arial"/>
        <family val="2"/>
      </rPr>
      <t>Job Security</t>
    </r>
    <r>
      <rPr>
        <sz val="10"/>
        <rFont val="Arial"/>
        <family val="2"/>
      </rPr>
      <t>.</t>
    </r>
  </si>
  <si>
    <t>Job Satisfaction and Job Security have moderate to strong linear relationships with Productivity. Days Absent shows a non-linear relationship with Productivity. For the time being, let's drop the variable from further analysis.</t>
  </si>
  <si>
    <t>We also keep Gender as a potential variable as at this stage we believe it is important.</t>
  </si>
  <si>
    <t>Q2(a)</t>
  </si>
  <si>
    <t>i)</t>
  </si>
  <si>
    <t>ii)</t>
  </si>
  <si>
    <r>
      <t>Ho: B</t>
    </r>
    <r>
      <rPr>
        <vertAlign val="subscript"/>
        <sz val="10"/>
        <rFont val="Arial"/>
        <family val="2"/>
      </rPr>
      <t>1</t>
    </r>
    <r>
      <rPr>
        <sz val="10"/>
        <rFont val="Arial"/>
        <family val="2"/>
      </rPr>
      <t>=0</t>
    </r>
  </si>
  <si>
    <t>iii)</t>
  </si>
  <si>
    <t>Testing the population slope to determine whether there is a relationship between Productivity and Weekly Salary.</t>
  </si>
  <si>
    <t>Q2(b)</t>
  </si>
  <si>
    <t>Q2(c)</t>
  </si>
  <si>
    <r>
      <t>Ha: B</t>
    </r>
    <r>
      <rPr>
        <vertAlign val="subscript"/>
        <sz val="10"/>
        <rFont val="Arial"/>
        <family val="2"/>
      </rPr>
      <t>1</t>
    </r>
    <r>
      <rPr>
        <sz val="10"/>
        <rFont val="Arial"/>
        <family val="2"/>
      </rPr>
      <t>≠0</t>
    </r>
  </si>
  <si>
    <t>RESIDUAL OUTPUT</t>
  </si>
  <si>
    <t>Observation</t>
  </si>
  <si>
    <t>Predicted Prdtvty</t>
  </si>
  <si>
    <t>Residuals</t>
  </si>
  <si>
    <t>Standard Residuals</t>
  </si>
  <si>
    <r>
      <t xml:space="preserve">Anova: </t>
    </r>
    <r>
      <rPr>
        <i/>
        <sz val="10"/>
        <rFont val="Arial"/>
        <family val="2"/>
      </rPr>
      <t>p</t>
    </r>
    <r>
      <rPr>
        <sz val="10"/>
        <rFont val="Arial"/>
        <family val="2"/>
      </rPr>
      <t>-value &lt; 0.05 there Reject Ho. Overall the model has some predicitive power.</t>
    </r>
  </si>
  <si>
    <t>Coefficient for Job Security (4.03) tells us that, assuming no change in Job Satisfaction for a unit increase in Job Satisfaction, productivity increases by 4.03, on average.</t>
  </si>
  <si>
    <t>Coefficient for Job Satisfaction (0.43) tells us that, assuming no change in Job Security, for a unit increease in Job Satisfaction, productivity increases by 0.43, on average.</t>
  </si>
  <si>
    <t>Gen*JobSat</t>
  </si>
  <si>
    <t>This worksheet plots two-way interaction effects for a binary moderator. The moderator should have values 0 and 1. For further information see www.jeremydawson.co.uk/slopes.htm.</t>
  </si>
  <si>
    <t>Enter information from your regression in the shaded cells</t>
  </si>
  <si>
    <t>Variable names:</t>
  </si>
  <si>
    <t>Name of independent variable:</t>
  </si>
  <si>
    <t>IV</t>
  </si>
  <si>
    <t>Men</t>
  </si>
  <si>
    <t>Women</t>
  </si>
  <si>
    <t>Independent variable:</t>
  </si>
  <si>
    <t>Intercept / Constant:</t>
  </si>
  <si>
    <t>Means / SDs of variables:</t>
  </si>
  <si>
    <t>Mean of independent variable:</t>
  </si>
  <si>
    <t>SD of independent variable:</t>
  </si>
  <si>
    <t>Do not type below this line</t>
  </si>
  <si>
    <t>Moderator</t>
  </si>
  <si>
    <t>Mean of moderator:</t>
  </si>
  <si>
    <t>SD of moderator:</t>
  </si>
  <si>
    <t>For further information see www.jeremydawson.co.uk/slopes.htm.</t>
  </si>
  <si>
    <t>Interaction Term:</t>
  </si>
  <si>
    <t>Regression Coefficients:</t>
  </si>
  <si>
    <t>Q3(b)</t>
  </si>
  <si>
    <t>Comapred to Male employees, Female employees can become more productive as their Job Satisfaction increases.</t>
  </si>
  <si>
    <t>At low levels of Job Satisfaction, Male workers are on average more productive than Female employees.</t>
  </si>
  <si>
    <t>Job Satisfaction postively affect Productivity across both gender groups.</t>
  </si>
  <si>
    <t>At high level of Job Satisfaction, Female employees out perform male workers in terms of their productivity.</t>
  </si>
  <si>
    <t xml:space="preserve">Overall, gender interacts with job satisfaction and productivity (moderates the relationship between Job Satisfaction and Productivity), such that the relationship is significantly stronger for female employees than for male workers. </t>
  </si>
  <si>
    <t>DysAbsnt^2</t>
  </si>
  <si>
    <t>Q4(a)</t>
  </si>
  <si>
    <t>Q4(c)</t>
  </si>
  <si>
    <t>Q4(d)</t>
  </si>
  <si>
    <t>Q4(e)</t>
  </si>
  <si>
    <t>Q3a)</t>
  </si>
  <si>
    <t>Q3b)</t>
  </si>
  <si>
    <t>YES, all individual independent variables are individually signficant at p &lt; .05.</t>
  </si>
  <si>
    <t>Compared to the regression model developed in Q2, R^2 has increased (82% versus 73%). This indicates a significant improvement in the explanatory (predictive) power of the regression model.</t>
  </si>
  <si>
    <t>iv)</t>
  </si>
  <si>
    <r>
      <t>b</t>
    </r>
    <r>
      <rPr>
        <vertAlign val="subscript"/>
        <sz val="11"/>
        <rFont val="Calibri"/>
        <family val="2"/>
        <scheme val="minor"/>
      </rPr>
      <t>0</t>
    </r>
  </si>
  <si>
    <r>
      <t>b</t>
    </r>
    <r>
      <rPr>
        <vertAlign val="subscript"/>
        <sz val="11"/>
        <rFont val="Calibri"/>
        <family val="2"/>
        <scheme val="minor"/>
      </rPr>
      <t>1</t>
    </r>
    <r>
      <rPr>
        <sz val="11"/>
        <rFont val="Calibri"/>
        <family val="2"/>
        <scheme val="minor"/>
      </rPr>
      <t>, b</t>
    </r>
    <r>
      <rPr>
        <vertAlign val="subscript"/>
        <sz val="11"/>
        <rFont val="Calibri"/>
        <family val="2"/>
        <scheme val="minor"/>
      </rPr>
      <t>2</t>
    </r>
    <r>
      <rPr>
        <sz val="11"/>
        <rFont val="Calibri"/>
        <family val="2"/>
        <scheme val="minor"/>
      </rPr>
      <t xml:space="preserve"> </t>
    </r>
    <r>
      <rPr>
        <vertAlign val="subscript"/>
        <sz val="11"/>
        <rFont val="Calibri"/>
        <family val="2"/>
        <scheme val="minor"/>
      </rPr>
      <t>(Days Absent, Days Absent Squared)</t>
    </r>
  </si>
  <si>
    <t>OR</t>
  </si>
  <si>
    <t>For an employee with no days absent, zero score on job security and job satisfaction, the average productivity is expected to be 85.04.</t>
  </si>
  <si>
    <t>All other predictors held constant, for each aunit of increase in job satisfaction, the productivity of an employee increases by .32 units on average.</t>
  </si>
  <si>
    <t>Holding all other variables constant, productivity increases by an average of 3.33 units for every unit the job security increases.</t>
  </si>
  <si>
    <r>
      <t>b</t>
    </r>
    <r>
      <rPr>
        <vertAlign val="subscript"/>
        <sz val="10"/>
        <rFont val="Arial"/>
        <family val="2"/>
      </rPr>
      <t>3 (Job Satisfaction)</t>
    </r>
  </si>
  <si>
    <r>
      <t>b</t>
    </r>
    <r>
      <rPr>
        <vertAlign val="subscript"/>
        <sz val="10"/>
        <rFont val="Arial"/>
        <family val="2"/>
      </rPr>
      <t>4 (Job Security)</t>
    </r>
  </si>
  <si>
    <t>Job Sat</t>
  </si>
  <si>
    <t>Job Sec</t>
  </si>
  <si>
    <t>All other predictors held constant, for each additional days absent, the productivity of an employee increases by an average of 3.49 unit and simultanously decreases by an average of .61 times squared value of number of days absent.</t>
  </si>
  <si>
    <t>v)</t>
  </si>
  <si>
    <t>All individual independent variables (including the interaction term) are individually signficant at p &lt; .05.</t>
  </si>
  <si>
    <t>Significance of the interaction term indicates that gender interacts with job satisfaction in predicting productivity.</t>
  </si>
  <si>
    <t>In other words, gender moderates the relationship between job satisfaction and productivity.</t>
  </si>
  <si>
    <t>Note that we coded females as 0 and males as 1.</t>
  </si>
  <si>
    <t>Meaning of dummy variable value "0"</t>
  </si>
  <si>
    <t>Meaning of dummy value "1"</t>
  </si>
  <si>
    <t>Interacting variable:</t>
  </si>
  <si>
    <t>Name of interacting variable (moderator):</t>
  </si>
  <si>
    <t>Interacting variable (moderator):</t>
  </si>
  <si>
    <t>Weekly Salary is NOT significant as p-value = 0.34 &gt; 0.05</t>
  </si>
  <si>
    <t>p-value &gt; alpha (0.34 &gt; 0.05), Not Reject Ho and conclude Weekly Salary is not statistical significant in the model.</t>
  </si>
  <si>
    <r>
      <t>R</t>
    </r>
    <r>
      <rPr>
        <vertAlign val="superscript"/>
        <sz val="10"/>
        <rFont val="Arial"/>
        <family val="2"/>
      </rPr>
      <t>2</t>
    </r>
    <r>
      <rPr>
        <sz val="10"/>
        <rFont val="Arial"/>
        <family val="2"/>
      </rPr>
      <t xml:space="preserve"> = 74%. Approximately 74% of variation in Productivity can be explained by the regression model (i.e., variables included in the regression model).</t>
    </r>
  </si>
  <si>
    <r>
      <t>Approximately 26% of the variation in productivity would be explained by other factors not included in the model. The value of R</t>
    </r>
    <r>
      <rPr>
        <vertAlign val="superscript"/>
        <sz val="10"/>
        <rFont val="Arial"/>
        <family val="2"/>
      </rPr>
      <t>2</t>
    </r>
    <r>
      <rPr>
        <sz val="10"/>
        <rFont val="Arial"/>
        <family val="2"/>
      </rPr>
      <t xml:space="preserve"> is high, thus this is a strong predictive model.</t>
    </r>
  </si>
  <si>
    <t>Final Regression Model - After 2 iterations (Deleting Weekly Salary, and Gender; one variable at a time)</t>
  </si>
  <si>
    <r>
      <t>y = 85.04 + 3.49</t>
    </r>
    <r>
      <rPr>
        <i/>
        <sz val="10"/>
        <rFont val="Arial"/>
        <family val="2"/>
      </rPr>
      <t>x</t>
    </r>
    <r>
      <rPr>
        <i/>
        <vertAlign val="subscript"/>
        <sz val="10"/>
        <rFont val="Arial"/>
        <family val="2"/>
      </rPr>
      <t>1</t>
    </r>
    <r>
      <rPr>
        <sz val="10"/>
        <rFont val="Arial"/>
        <family val="2"/>
      </rPr>
      <t xml:space="preserve"> - 0.61</t>
    </r>
    <r>
      <rPr>
        <i/>
        <sz val="10"/>
        <rFont val="Arial"/>
        <family val="2"/>
      </rPr>
      <t>x</t>
    </r>
    <r>
      <rPr>
        <i/>
        <vertAlign val="subscript"/>
        <sz val="10"/>
        <rFont val="Arial"/>
        <family val="2"/>
      </rPr>
      <t>1</t>
    </r>
    <r>
      <rPr>
        <i/>
        <vertAlign val="superscript"/>
        <sz val="10"/>
        <rFont val="Arial"/>
        <family val="2"/>
      </rPr>
      <t>2</t>
    </r>
    <r>
      <rPr>
        <sz val="10"/>
        <rFont val="Arial"/>
        <family val="2"/>
      </rPr>
      <t xml:space="preserve"> + 0.32</t>
    </r>
    <r>
      <rPr>
        <i/>
        <sz val="10"/>
        <rFont val="Arial"/>
        <family val="2"/>
      </rPr>
      <t>x</t>
    </r>
    <r>
      <rPr>
        <i/>
        <vertAlign val="subscript"/>
        <sz val="10"/>
        <rFont val="Arial"/>
        <family val="2"/>
      </rPr>
      <t>2</t>
    </r>
    <r>
      <rPr>
        <sz val="10"/>
        <rFont val="Arial"/>
        <family val="2"/>
      </rPr>
      <t xml:space="preserve"> +3.33</t>
    </r>
    <r>
      <rPr>
        <i/>
        <sz val="10"/>
        <rFont val="Arial"/>
        <family val="2"/>
      </rPr>
      <t>x</t>
    </r>
    <r>
      <rPr>
        <i/>
        <vertAlign val="subscript"/>
        <sz val="10"/>
        <rFont val="Arial"/>
        <family val="2"/>
      </rPr>
      <t>3</t>
    </r>
  </si>
  <si>
    <r>
      <t>y = 85.04 + (3.49</t>
    </r>
    <r>
      <rPr>
        <i/>
        <sz val="10"/>
        <rFont val="Arial"/>
        <family val="2"/>
      </rPr>
      <t xml:space="preserve"> </t>
    </r>
    <r>
      <rPr>
        <sz val="10"/>
        <rFont val="Arial"/>
        <family val="2"/>
      </rPr>
      <t>- 0.61</t>
    </r>
    <r>
      <rPr>
        <i/>
        <sz val="10"/>
        <rFont val="Arial"/>
        <family val="2"/>
      </rPr>
      <t>x</t>
    </r>
    <r>
      <rPr>
        <i/>
        <vertAlign val="subscript"/>
        <sz val="10"/>
        <rFont val="Arial"/>
        <family val="2"/>
      </rPr>
      <t>1</t>
    </r>
    <r>
      <rPr>
        <sz val="10"/>
        <rFont val="Arial"/>
        <family val="2"/>
      </rPr>
      <t>)</t>
    </r>
    <r>
      <rPr>
        <i/>
        <sz val="10"/>
        <rFont val="Arial"/>
        <family val="2"/>
      </rPr>
      <t>x</t>
    </r>
    <r>
      <rPr>
        <i/>
        <vertAlign val="subscript"/>
        <sz val="10"/>
        <rFont val="Arial"/>
        <family val="2"/>
      </rPr>
      <t>1</t>
    </r>
    <r>
      <rPr>
        <sz val="10"/>
        <rFont val="Arial"/>
        <family val="2"/>
      </rPr>
      <t xml:space="preserve"> + 0.32</t>
    </r>
    <r>
      <rPr>
        <i/>
        <sz val="10"/>
        <rFont val="Arial"/>
        <family val="2"/>
      </rPr>
      <t>x</t>
    </r>
    <r>
      <rPr>
        <i/>
        <vertAlign val="subscript"/>
        <sz val="10"/>
        <rFont val="Arial"/>
        <family val="2"/>
      </rPr>
      <t>2</t>
    </r>
    <r>
      <rPr>
        <sz val="10"/>
        <rFont val="Arial"/>
        <family val="2"/>
      </rPr>
      <t xml:space="preserve"> +3.33</t>
    </r>
    <r>
      <rPr>
        <i/>
        <sz val="10"/>
        <rFont val="Arial"/>
        <family val="2"/>
      </rPr>
      <t>x</t>
    </r>
    <r>
      <rPr>
        <i/>
        <vertAlign val="subscript"/>
        <sz val="10"/>
        <rFont val="Arial"/>
        <family val="2"/>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</si>
</sst>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quot;$&quot;#,##0\)"/>
    <numFmt numFmtId="165" formatCode="0.0"/>
  </numFmts>
  <fonts count="31" x14ac:knownFonts="1">
    <font>
      <sz val="10"/>
      <name val="Arial"/>
    </font>
    <font>
      <sz val="11"/>
      <color theme="1"/>
      <name val="Calibri"/>
      <family val="2"/>
      <scheme val="minor"/>
    </font>
    <font>
      <sz val="11"/>
      <color theme="1"/>
      <name val="Calibri"/>
      <family val="2"/>
      <scheme val="minor"/>
    </font>
    <font>
      <sz val="9"/>
      <name val="Arial"/>
      <family val="2"/>
    </font>
    <font>
      <sz val="8"/>
      <name val="Arial"/>
      <family val="2"/>
    </font>
    <font>
      <sz val="8"/>
      <color indexed="81"/>
      <name val="Tahoma"/>
      <family val="2"/>
    </font>
    <font>
      <b/>
      <sz val="11"/>
      <color theme="1"/>
      <name val="Calibri"/>
      <family val="2"/>
      <scheme val="minor"/>
    </font>
    <font>
      <sz val="10"/>
      <color theme="1"/>
      <name val="Arial"/>
      <family val="2"/>
    </font>
    <font>
      <sz val="9"/>
      <color theme="1"/>
      <name val="Arial"/>
      <family val="2"/>
    </font>
    <font>
      <b/>
      <sz val="11"/>
      <name val="Calibri"/>
      <family val="2"/>
      <scheme val="minor"/>
    </font>
    <font>
      <sz val="1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i/>
      <sz val="10"/>
      <name val="Arial"/>
      <family val="2"/>
    </font>
    <font>
      <b/>
      <sz val="10"/>
      <name val="Arial"/>
      <family val="2"/>
    </font>
    <font>
      <sz val="10"/>
      <name val="Arial"/>
      <family val="2"/>
    </font>
    <font>
      <b/>
      <sz val="11"/>
      <name val="Arial"/>
      <family val="2"/>
    </font>
    <font>
      <vertAlign val="subscript"/>
      <sz val="10"/>
      <name val="Arial"/>
      <family val="2"/>
    </font>
    <font>
      <vertAlign val="superscript"/>
      <sz val="10"/>
      <name val="Arial"/>
      <family val="2"/>
    </font>
    <font>
      <b/>
      <i/>
      <sz val="10"/>
      <name val="Arial"/>
      <family val="2"/>
    </font>
    <font>
      <b/>
      <sz val="10"/>
      <color indexed="18"/>
      <name val="Arial"/>
      <family val="2"/>
    </font>
    <font>
      <sz val="10"/>
      <color indexed="18"/>
      <name val="Arial"/>
      <family val="2"/>
    </font>
    <font>
      <sz val="10"/>
      <color indexed="10"/>
      <name val="Arial"/>
      <family val="2"/>
    </font>
    <font>
      <sz val="10"/>
      <color indexed="18"/>
      <name val="Arial"/>
      <family val="2"/>
    </font>
    <font>
      <sz val="10"/>
      <color indexed="10"/>
      <name val="Arial"/>
      <family val="2"/>
    </font>
    <font>
      <b/>
      <sz val="10"/>
      <color indexed="9"/>
      <name val="Arial"/>
      <family val="2"/>
    </font>
    <font>
      <sz val="10"/>
      <color indexed="9"/>
      <name val="Arial"/>
      <family val="2"/>
    </font>
    <font>
      <vertAlign val="subscript"/>
      <sz val="11"/>
      <name val="Calibri"/>
      <family val="2"/>
      <scheme val="minor"/>
    </font>
    <font>
      <i/>
      <vertAlign val="subscript"/>
      <sz val="10"/>
      <name val="Arial"/>
      <family val="2"/>
    </font>
    <font>
      <i/>
      <vertAlign val="superscript"/>
      <sz val="10"/>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indexed="43"/>
        <bgColor indexed="64"/>
      </patternFill>
    </fill>
    <fill>
      <patternFill patternType="solid">
        <fgColor indexed="18"/>
        <bgColor indexed="64"/>
      </patternFill>
    </fill>
  </fills>
  <borders count="5">
    <border>
      <left/>
      <right/>
      <top/>
      <bottom/>
      <diagonal/>
    </border>
    <border>
      <left/>
      <right/>
      <top/>
      <bottom style="double">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cellStyleXfs>
  <cellXfs count="115">
    <xf numFmtId="0" fontId="0" fillId="0" borderId="0" xfId="0"/>
    <xf numFmtId="0" fontId="3" fillId="0" borderId="0" xfId="0" applyFont="1"/>
    <xf numFmtId="0" fontId="4" fillId="0" borderId="0" xfId="0" applyFont="1"/>
    <xf numFmtId="0" fontId="7" fillId="0" borderId="0" xfId="0" applyFont="1" applyAlignment="1">
      <alignment horizontal="left"/>
    </xf>
    <xf numFmtId="0" fontId="7" fillId="0" borderId="0" xfId="0" applyFont="1"/>
    <xf numFmtId="0" fontId="8" fillId="0" borderId="0" xfId="0" applyFont="1" applyAlignment="1">
      <alignment horizontal="left"/>
    </xf>
    <xf numFmtId="0" fontId="8" fillId="0" borderId="0" xfId="0" applyFont="1"/>
    <xf numFmtId="0" fontId="8" fillId="0" borderId="0" xfId="0" applyFont="1" applyAlignment="1">
      <alignment horizontal="center" vertical="center"/>
    </xf>
    <xf numFmtId="0" fontId="10" fillId="0" borderId="0" xfId="0" applyFont="1" applyBorder="1" applyAlignment="1">
      <alignment horizontal="center"/>
    </xf>
    <xf numFmtId="0" fontId="10" fillId="0" borderId="0" xfId="0" applyFont="1"/>
    <xf numFmtId="0" fontId="3" fillId="0" borderId="0" xfId="0" applyFont="1" applyAlignment="1">
      <alignment horizontal="center" vertical="center"/>
    </xf>
    <xf numFmtId="0" fontId="9" fillId="0" borderId="1" xfId="0" applyFont="1" applyFill="1" applyBorder="1" applyAlignment="1">
      <alignment horizontal="center" vertical="center"/>
    </xf>
    <xf numFmtId="0" fontId="10" fillId="0" borderId="0" xfId="0" applyFont="1" applyFill="1" applyBorder="1" applyAlignment="1">
      <alignment horizontal="center"/>
    </xf>
    <xf numFmtId="0" fontId="10" fillId="0" borderId="0" xfId="0" applyFont="1" applyBorder="1" applyAlignment="1">
      <alignment horizontal="center" vertical="center"/>
    </xf>
    <xf numFmtId="165"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0" fillId="0" borderId="0" xfId="0" applyFont="1" applyAlignment="1">
      <alignment horizontal="center" vertical="center"/>
    </xf>
    <xf numFmtId="0" fontId="11" fillId="0" borderId="0" xfId="0" applyFont="1" applyAlignment="1">
      <alignment horizontal="left"/>
    </xf>
    <xf numFmtId="0" fontId="2" fillId="0" borderId="0" xfId="0" applyFont="1" applyAlignment="1">
      <alignment horizontal="left"/>
    </xf>
    <xf numFmtId="0" fontId="12" fillId="0" borderId="0" xfId="0" applyFont="1" applyAlignment="1">
      <alignment horizontal="center" vertical="center"/>
    </xf>
    <xf numFmtId="0" fontId="13"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vertical="center"/>
    </xf>
    <xf numFmtId="0" fontId="13" fillId="0" borderId="0" xfId="0" applyFont="1" applyAlignment="1">
      <alignment vertical="center"/>
    </xf>
    <xf numFmtId="0" fontId="2" fillId="0" borderId="0" xfId="0" applyFont="1"/>
    <xf numFmtId="2" fontId="0" fillId="0" borderId="0" xfId="0" applyNumberFormat="1"/>
    <xf numFmtId="2" fontId="14" fillId="0" borderId="3" xfId="0" applyNumberFormat="1" applyFont="1" applyFill="1" applyBorder="1" applyAlignment="1">
      <alignment horizontal="centerContinuous"/>
    </xf>
    <xf numFmtId="2" fontId="0" fillId="0" borderId="0" xfId="0" applyNumberFormat="1" applyFill="1" applyBorder="1" applyAlignment="1"/>
    <xf numFmtId="2" fontId="0" fillId="0" borderId="2" xfId="0" applyNumberFormat="1" applyFill="1" applyBorder="1" applyAlignment="1"/>
    <xf numFmtId="2" fontId="14" fillId="0" borderId="3" xfId="0" applyNumberFormat="1" applyFont="1" applyFill="1" applyBorder="1" applyAlignment="1">
      <alignment horizontal="center"/>
    </xf>
    <xf numFmtId="0" fontId="15" fillId="0" borderId="0" xfId="0" applyFont="1"/>
    <xf numFmtId="0" fontId="0" fillId="0" borderId="0" xfId="0" applyFill="1" applyBorder="1" applyAlignment="1"/>
    <xf numFmtId="0" fontId="0" fillId="0" borderId="2" xfId="0" applyFill="1" applyBorder="1" applyAlignment="1"/>
    <xf numFmtId="0" fontId="14" fillId="0" borderId="3" xfId="0" applyFont="1" applyFill="1" applyBorder="1" applyAlignment="1">
      <alignment horizontal="center"/>
    </xf>
    <xf numFmtId="0" fontId="14" fillId="0" borderId="3" xfId="0" applyFont="1" applyFill="1" applyBorder="1" applyAlignment="1">
      <alignment horizontal="centerContinuous"/>
    </xf>
    <xf numFmtId="2" fontId="0" fillId="0" borderId="0" xfId="0" applyNumberFormat="1" applyFill="1" applyBorder="1" applyAlignment="1">
      <alignment horizontal="center"/>
    </xf>
    <xf numFmtId="0" fontId="14" fillId="0" borderId="0" xfId="0" applyFont="1" applyFill="1" applyBorder="1" applyAlignment="1">
      <alignment horizontal="center"/>
    </xf>
    <xf numFmtId="0" fontId="14" fillId="0" borderId="2" xfId="0" applyFont="1" applyFill="1" applyBorder="1" applyAlignment="1">
      <alignment horizontal="center"/>
    </xf>
    <xf numFmtId="2" fontId="0" fillId="3" borderId="2" xfId="0" applyNumberFormat="1" applyFill="1" applyBorder="1" applyAlignment="1">
      <alignment horizontal="center"/>
    </xf>
    <xf numFmtId="2" fontId="0" fillId="2" borderId="0" xfId="0" applyNumberFormat="1" applyFill="1" applyBorder="1" applyAlignment="1">
      <alignment horizontal="center"/>
    </xf>
    <xf numFmtId="0" fontId="17" fillId="0" borderId="0" xfId="1" applyFont="1"/>
    <xf numFmtId="0" fontId="16" fillId="0" borderId="0" xfId="1" applyFont="1"/>
    <xf numFmtId="0" fontId="16" fillId="0" borderId="0" xfId="1" applyFont="1" applyAlignment="1">
      <alignment horizontal="center"/>
    </xf>
    <xf numFmtId="2" fontId="0" fillId="0" borderId="0" xfId="0" applyNumberFormat="1" applyFill="1" applyBorder="1" applyAlignment="1">
      <alignment horizontal="center" vertical="center"/>
    </xf>
    <xf numFmtId="2" fontId="0" fillId="0" borderId="0" xfId="0" applyNumberFormat="1" applyAlignment="1">
      <alignment horizontal="center" vertical="center"/>
    </xf>
    <xf numFmtId="1" fontId="0" fillId="0" borderId="2" xfId="0" applyNumberFormat="1" applyFill="1" applyBorder="1" applyAlignment="1">
      <alignment horizontal="center" vertical="center"/>
    </xf>
    <xf numFmtId="2" fontId="14" fillId="0" borderId="3" xfId="0" applyNumberFormat="1" applyFont="1" applyFill="1" applyBorder="1" applyAlignment="1">
      <alignment horizontal="center" vertical="center"/>
    </xf>
    <xf numFmtId="1" fontId="0" fillId="0" borderId="0" xfId="0" applyNumberFormat="1" applyFill="1" applyBorder="1" applyAlignment="1">
      <alignment horizontal="center" vertical="center"/>
    </xf>
    <xf numFmtId="2" fontId="0" fillId="0" borderId="2" xfId="0" applyNumberFormat="1" applyFill="1" applyBorder="1" applyAlignment="1">
      <alignment horizontal="center" vertical="center"/>
    </xf>
    <xf numFmtId="0" fontId="16" fillId="0" borderId="0" xfId="1" applyFont="1" applyBorder="1"/>
    <xf numFmtId="0" fontId="16" fillId="0" borderId="0" xfId="1" applyFont="1" applyAlignment="1">
      <alignment horizontal="left"/>
    </xf>
    <xf numFmtId="1" fontId="0" fillId="0" borderId="0" xfId="0" applyNumberFormat="1" applyAlignment="1">
      <alignment horizontal="center" vertical="center"/>
    </xf>
    <xf numFmtId="1" fontId="14" fillId="0" borderId="3" xfId="0" applyNumberFormat="1" applyFont="1" applyFill="1" applyBorder="1" applyAlignment="1">
      <alignment horizontal="center" vertical="center"/>
    </xf>
    <xf numFmtId="165" fontId="0" fillId="0" borderId="2" xfId="0" applyNumberFormat="1" applyFill="1" applyBorder="1" applyAlignment="1">
      <alignment horizontal="center" vertical="center"/>
    </xf>
    <xf numFmtId="165"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165" fontId="0" fillId="3" borderId="0" xfId="0" applyNumberFormat="1" applyFill="1" applyBorder="1" applyAlignment="1">
      <alignment horizontal="center" vertical="center"/>
    </xf>
    <xf numFmtId="0" fontId="9" fillId="0" borderId="0" xfId="0" applyFont="1" applyFill="1" applyBorder="1" applyAlignment="1">
      <alignment horizontal="center" vertical="center"/>
    </xf>
    <xf numFmtId="0" fontId="15" fillId="4" borderId="0" xfId="0" applyFont="1" applyFill="1" applyAlignment="1">
      <alignment horizontal="left" wrapText="1"/>
    </xf>
    <xf numFmtId="0" fontId="21" fillId="0" borderId="0" xfId="0" applyFont="1" applyAlignment="1">
      <alignment horizontal="right"/>
    </xf>
    <xf numFmtId="0" fontId="22" fillId="0" borderId="0" xfId="0" applyFont="1" applyAlignment="1">
      <alignment horizontal="right"/>
    </xf>
    <xf numFmtId="0" fontId="23" fillId="4" borderId="0" xfId="0" applyFont="1" applyFill="1" applyAlignment="1">
      <alignment horizontal="right"/>
    </xf>
    <xf numFmtId="0" fontId="22" fillId="0" borderId="0" xfId="0" applyFont="1"/>
    <xf numFmtId="0" fontId="23" fillId="0" borderId="0" xfId="0" applyFont="1"/>
    <xf numFmtId="0" fontId="23" fillId="4" borderId="0" xfId="0" applyFont="1" applyFill="1"/>
    <xf numFmtId="0" fontId="24" fillId="0" borderId="0" xfId="0" applyFont="1" applyAlignment="1">
      <alignment horizontal="right"/>
    </xf>
    <xf numFmtId="0" fontId="25" fillId="4" borderId="0" xfId="0" applyFont="1" applyFill="1"/>
    <xf numFmtId="0" fontId="25" fillId="0" borderId="0" xfId="0" applyFont="1" applyFill="1"/>
    <xf numFmtId="0" fontId="26" fillId="5" borderId="0" xfId="0" applyFont="1" applyFill="1"/>
    <xf numFmtId="0" fontId="0" fillId="5" borderId="0" xfId="0" applyFill="1"/>
    <xf numFmtId="0" fontId="27" fillId="0" borderId="0" xfId="0" applyFont="1"/>
    <xf numFmtId="0" fontId="27" fillId="0" borderId="0" xfId="0" applyFont="1" applyAlignment="1">
      <alignment horizontal="right"/>
    </xf>
    <xf numFmtId="1" fontId="10" fillId="0" borderId="0" xfId="0" applyNumberFormat="1" applyFont="1" applyBorder="1" applyAlignment="1">
      <alignment horizontal="center" vertical="center"/>
    </xf>
    <xf numFmtId="2" fontId="0" fillId="0" borderId="0" xfId="0" applyNumberFormat="1" applyAlignment="1">
      <alignment horizontal="left"/>
    </xf>
    <xf numFmtId="2" fontId="14" fillId="0" borderId="3" xfId="0" applyNumberFormat="1" applyFont="1" applyFill="1" applyBorder="1" applyAlignment="1">
      <alignment horizontal="left"/>
    </xf>
    <xf numFmtId="2" fontId="0" fillId="0" borderId="0" xfId="0" applyNumberFormat="1" applyFill="1" applyBorder="1" applyAlignment="1">
      <alignment horizontal="left"/>
    </xf>
    <xf numFmtId="2" fontId="0" fillId="0" borderId="2" xfId="0" applyNumberFormat="1" applyFill="1" applyBorder="1" applyAlignment="1">
      <alignment horizontal="left"/>
    </xf>
    <xf numFmtId="0" fontId="16" fillId="0" borderId="0" xfId="1" applyFont="1" applyAlignment="1">
      <alignment horizontal="left"/>
    </xf>
    <xf numFmtId="0" fontId="16" fillId="0" borderId="0" xfId="0" applyFont="1"/>
    <xf numFmtId="2" fontId="0" fillId="0" borderId="0" xfId="0" applyNumberFormat="1" applyBorder="1"/>
    <xf numFmtId="2" fontId="14" fillId="0" borderId="0" xfId="0" applyNumberFormat="1" applyFont="1" applyFill="1" applyBorder="1" applyAlignment="1">
      <alignment horizontal="centerContinuous"/>
    </xf>
    <xf numFmtId="2" fontId="14" fillId="0" borderId="0" xfId="0" applyNumberFormat="1" applyFont="1" applyFill="1" applyBorder="1" applyAlignment="1">
      <alignment horizontal="center"/>
    </xf>
    <xf numFmtId="2" fontId="0" fillId="0" borderId="0" xfId="0" applyNumberFormat="1" applyAlignment="1">
      <alignment horizontal="center"/>
    </xf>
    <xf numFmtId="2" fontId="0" fillId="0" borderId="2" xfId="0" applyNumberFormat="1" applyFill="1" applyBorder="1" applyAlignment="1">
      <alignment horizontal="center"/>
    </xf>
    <xf numFmtId="1" fontId="0" fillId="0" borderId="2" xfId="0" applyNumberFormat="1" applyFill="1" applyBorder="1" applyAlignment="1">
      <alignment horizontal="center"/>
    </xf>
    <xf numFmtId="1" fontId="0" fillId="0" borderId="0" xfId="0" applyNumberFormat="1" applyAlignment="1">
      <alignment horizontal="center"/>
    </xf>
    <xf numFmtId="1" fontId="14" fillId="0" borderId="3" xfId="0" applyNumberFormat="1" applyFont="1" applyFill="1" applyBorder="1" applyAlignment="1">
      <alignment horizontal="center"/>
    </xf>
    <xf numFmtId="1" fontId="0" fillId="0" borderId="0" xfId="0" applyNumberFormat="1" applyFill="1" applyBorder="1" applyAlignment="1">
      <alignment horizontal="center"/>
    </xf>
    <xf numFmtId="165" fontId="10" fillId="0" borderId="0" xfId="0" applyNumberFormat="1" applyFont="1" applyBorder="1" applyAlignment="1">
      <alignment horizontal="left" vertical="center"/>
    </xf>
    <xf numFmtId="165" fontId="10" fillId="0" borderId="0" xfId="0" applyNumberFormat="1" applyFont="1" applyBorder="1" applyAlignment="1">
      <alignment vertical="center"/>
    </xf>
    <xf numFmtId="165" fontId="10" fillId="0" borderId="0" xfId="0" applyNumberFormat="1" applyFont="1" applyBorder="1" applyAlignment="1">
      <alignment vertical="top" wrapText="1"/>
    </xf>
    <xf numFmtId="165" fontId="10" fillId="0" borderId="0" xfId="0" applyNumberFormat="1" applyFont="1" applyBorder="1" applyAlignment="1">
      <alignment horizontal="left" vertical="top" wrapText="1"/>
    </xf>
    <xf numFmtId="0" fontId="20" fillId="0" borderId="0" xfId="0" applyFont="1" applyAlignment="1">
      <alignment horizontal="center" vertical="center"/>
    </xf>
    <xf numFmtId="165" fontId="10" fillId="0" borderId="0" xfId="0" applyNumberFormat="1" applyFont="1" applyFill="1" applyBorder="1" applyAlignment="1">
      <alignment horizontal="left" vertical="center"/>
    </xf>
    <xf numFmtId="0" fontId="9" fillId="0" borderId="4" xfId="0" applyFont="1" applyFill="1" applyBorder="1" applyAlignment="1">
      <alignment horizontal="center" vertical="center"/>
    </xf>
    <xf numFmtId="165" fontId="10" fillId="0" borderId="4" xfId="0" applyNumberFormat="1" applyFont="1" applyBorder="1" applyAlignment="1">
      <alignment horizontal="center" vertical="center"/>
    </xf>
    <xf numFmtId="0" fontId="10" fillId="0" borderId="4" xfId="0" applyFont="1" applyBorder="1" applyAlignment="1">
      <alignment horizontal="center" vertical="center"/>
    </xf>
    <xf numFmtId="0" fontId="0" fillId="0" borderId="4" xfId="0" applyBorder="1" applyAlignment="1">
      <alignment horizontal="center" vertical="center"/>
    </xf>
    <xf numFmtId="0" fontId="15" fillId="0" borderId="0" xfId="0" applyFont="1" applyAlignment="1">
      <alignment horizontal="left" vertical="center"/>
    </xf>
    <xf numFmtId="0" fontId="16" fillId="0" borderId="0" xfId="1" applyFont="1" applyBorder="1" applyAlignment="1"/>
    <xf numFmtId="2" fontId="0" fillId="0" borderId="0" xfId="0" applyNumberFormat="1" applyBorder="1" applyAlignment="1">
      <alignment horizontal="center" vertical="center"/>
    </xf>
    <xf numFmtId="2" fontId="14" fillId="0" borderId="0" xfId="0" applyNumberFormat="1" applyFont="1" applyFill="1" applyBorder="1" applyAlignment="1">
      <alignment horizontal="center" vertical="center"/>
    </xf>
    <xf numFmtId="0" fontId="16" fillId="0" borderId="0" xfId="1" applyFont="1" applyBorder="1" applyAlignment="1">
      <alignment horizontal="left"/>
    </xf>
    <xf numFmtId="165" fontId="10" fillId="0" borderId="0" xfId="0" applyNumberFormat="1" applyFont="1" applyBorder="1" applyAlignment="1">
      <alignment horizontal="left" vertical="center"/>
    </xf>
    <xf numFmtId="165" fontId="10" fillId="0" borderId="0" xfId="0" applyNumberFormat="1" applyFont="1" applyBorder="1" applyAlignment="1">
      <alignment horizontal="left" vertical="top" wrapText="1"/>
    </xf>
    <xf numFmtId="0" fontId="0" fillId="0" borderId="0" xfId="0" applyAlignment="1">
      <alignment horizontal="left" vertical="center" wrapText="1"/>
    </xf>
    <xf numFmtId="0" fontId="0" fillId="0" borderId="0" xfId="0" applyAlignment="1">
      <alignment horizontal="left" vertical="center"/>
    </xf>
    <xf numFmtId="0" fontId="16" fillId="0" borderId="0" xfId="0" applyFont="1" applyAlignment="1">
      <alignment horizontal="left" vertical="center"/>
    </xf>
    <xf numFmtId="0" fontId="16" fillId="0" borderId="0" xfId="0" applyFont="1" applyAlignment="1">
      <alignment horizontal="left"/>
    </xf>
    <xf numFmtId="0" fontId="16" fillId="0" borderId="0" xfId="1" applyFont="1" applyAlignment="1">
      <alignment horizontal="left"/>
    </xf>
    <xf numFmtId="0" fontId="16" fillId="0" borderId="0" xfId="0" applyFont="1" applyAlignment="1">
      <alignment horizontal="left" vertical="top" wrapText="1"/>
    </xf>
    <xf numFmtId="0" fontId="16" fillId="0" borderId="0" xfId="1" applyFont="1" applyAlignment="1">
      <alignment horizontal="left" vertical="top" wrapText="1"/>
    </xf>
    <xf numFmtId="0" fontId="20" fillId="0" borderId="0" xfId="0" applyFont="1" applyAlignment="1">
      <alignment horizontal="left"/>
    </xf>
    <xf numFmtId="0" fontId="15" fillId="0" borderId="0" xfId="0" applyFont="1" applyAlignment="1">
      <alignment horizontal="lef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 v. 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4925" cap="rnd">
                <a:solidFill>
                  <a:srgbClr val="FF0000"/>
                </a:solidFill>
                <a:prstDash val="dash"/>
              </a:ln>
              <a:effectLst/>
            </c:spPr>
            <c:trendlineType val="linear"/>
            <c:dispRSqr val="0"/>
            <c:dispEq val="0"/>
          </c:trendline>
          <c:xVal>
            <c:numRef>
              <c:f>'Survey Data'!$L$2:$L$49</c:f>
              <c:numCache>
                <c:formatCode>General</c:formatCode>
                <c:ptCount val="48"/>
                <c:pt idx="0">
                  <c:v>49</c:v>
                </c:pt>
                <c:pt idx="1">
                  <c:v>21</c:v>
                </c:pt>
                <c:pt idx="2">
                  <c:v>32</c:v>
                </c:pt>
                <c:pt idx="3">
                  <c:v>34</c:v>
                </c:pt>
                <c:pt idx="4">
                  <c:v>18</c:v>
                </c:pt>
                <c:pt idx="5">
                  <c:v>50</c:v>
                </c:pt>
                <c:pt idx="6">
                  <c:v>36</c:v>
                </c:pt>
                <c:pt idx="7">
                  <c:v>43</c:v>
                </c:pt>
                <c:pt idx="8">
                  <c:v>49</c:v>
                </c:pt>
                <c:pt idx="9">
                  <c:v>34</c:v>
                </c:pt>
                <c:pt idx="10">
                  <c:v>48</c:v>
                </c:pt>
                <c:pt idx="11">
                  <c:v>37</c:v>
                </c:pt>
                <c:pt idx="12">
                  <c:v>41</c:v>
                </c:pt>
                <c:pt idx="13">
                  <c:v>31</c:v>
                </c:pt>
                <c:pt idx="14">
                  <c:v>41</c:v>
                </c:pt>
                <c:pt idx="15">
                  <c:v>33</c:v>
                </c:pt>
                <c:pt idx="16">
                  <c:v>51</c:v>
                </c:pt>
                <c:pt idx="17">
                  <c:v>36</c:v>
                </c:pt>
                <c:pt idx="18">
                  <c:v>40</c:v>
                </c:pt>
                <c:pt idx="19">
                  <c:v>53</c:v>
                </c:pt>
                <c:pt idx="20">
                  <c:v>33</c:v>
                </c:pt>
                <c:pt idx="21">
                  <c:v>43</c:v>
                </c:pt>
                <c:pt idx="22">
                  <c:v>48</c:v>
                </c:pt>
                <c:pt idx="23">
                  <c:v>21</c:v>
                </c:pt>
                <c:pt idx="24">
                  <c:v>29</c:v>
                </c:pt>
                <c:pt idx="25">
                  <c:v>25</c:v>
                </c:pt>
                <c:pt idx="26">
                  <c:v>41</c:v>
                </c:pt>
                <c:pt idx="27">
                  <c:v>40</c:v>
                </c:pt>
                <c:pt idx="28">
                  <c:v>25</c:v>
                </c:pt>
                <c:pt idx="29">
                  <c:v>24</c:v>
                </c:pt>
                <c:pt idx="30">
                  <c:v>45</c:v>
                </c:pt>
                <c:pt idx="31">
                  <c:v>29</c:v>
                </c:pt>
                <c:pt idx="32">
                  <c:v>30</c:v>
                </c:pt>
                <c:pt idx="33">
                  <c:v>17</c:v>
                </c:pt>
                <c:pt idx="34">
                  <c:v>58</c:v>
                </c:pt>
                <c:pt idx="35">
                  <c:v>51</c:v>
                </c:pt>
                <c:pt idx="36">
                  <c:v>52</c:v>
                </c:pt>
                <c:pt idx="37">
                  <c:v>50</c:v>
                </c:pt>
                <c:pt idx="38">
                  <c:v>43</c:v>
                </c:pt>
                <c:pt idx="39">
                  <c:v>33</c:v>
                </c:pt>
                <c:pt idx="40">
                  <c:v>22</c:v>
                </c:pt>
                <c:pt idx="41">
                  <c:v>31</c:v>
                </c:pt>
                <c:pt idx="42">
                  <c:v>27</c:v>
                </c:pt>
                <c:pt idx="43">
                  <c:v>44</c:v>
                </c:pt>
                <c:pt idx="44">
                  <c:v>55</c:v>
                </c:pt>
                <c:pt idx="45">
                  <c:v>20</c:v>
                </c:pt>
                <c:pt idx="46">
                  <c:v>18</c:v>
                </c:pt>
                <c:pt idx="47">
                  <c:v>19</c:v>
                </c:pt>
              </c:numCache>
            </c:numRef>
          </c:xVal>
          <c:yVal>
            <c:numRef>
              <c:f>'Survey Data'!$D$2:$D$49</c:f>
              <c:numCache>
                <c:formatCode>0.0</c:formatCode>
                <c:ptCount val="48"/>
                <c:pt idx="0">
                  <c:v>105</c:v>
                </c:pt>
                <c:pt idx="1">
                  <c:v>103.2</c:v>
                </c:pt>
                <c:pt idx="2">
                  <c:v>102.1</c:v>
                </c:pt>
                <c:pt idx="3">
                  <c:v>92.5</c:v>
                </c:pt>
                <c:pt idx="4">
                  <c:v>95</c:v>
                </c:pt>
                <c:pt idx="5">
                  <c:v>99</c:v>
                </c:pt>
                <c:pt idx="6">
                  <c:v>97.2</c:v>
                </c:pt>
                <c:pt idx="7">
                  <c:v>98.6</c:v>
                </c:pt>
                <c:pt idx="8">
                  <c:v>96.4</c:v>
                </c:pt>
                <c:pt idx="9">
                  <c:v>104.3</c:v>
                </c:pt>
                <c:pt idx="10">
                  <c:v>104</c:v>
                </c:pt>
                <c:pt idx="11">
                  <c:v>98</c:v>
                </c:pt>
                <c:pt idx="12">
                  <c:v>98.2</c:v>
                </c:pt>
                <c:pt idx="13">
                  <c:v>102.1</c:v>
                </c:pt>
                <c:pt idx="14">
                  <c:v>106.2</c:v>
                </c:pt>
                <c:pt idx="15">
                  <c:v>95.4</c:v>
                </c:pt>
                <c:pt idx="16">
                  <c:v>101</c:v>
                </c:pt>
                <c:pt idx="17">
                  <c:v>93</c:v>
                </c:pt>
                <c:pt idx="18">
                  <c:v>96.6</c:v>
                </c:pt>
                <c:pt idx="19">
                  <c:v>91.4</c:v>
                </c:pt>
                <c:pt idx="20">
                  <c:v>95.4</c:v>
                </c:pt>
                <c:pt idx="21">
                  <c:v>105.9</c:v>
                </c:pt>
                <c:pt idx="22">
                  <c:v>98.3</c:v>
                </c:pt>
                <c:pt idx="23">
                  <c:v>102.5</c:v>
                </c:pt>
                <c:pt idx="24">
                  <c:v>94.3</c:v>
                </c:pt>
                <c:pt idx="25">
                  <c:v>92.4</c:v>
                </c:pt>
                <c:pt idx="26">
                  <c:v>97.6</c:v>
                </c:pt>
                <c:pt idx="27">
                  <c:v>98.1</c:v>
                </c:pt>
                <c:pt idx="28">
                  <c:v>98</c:v>
                </c:pt>
                <c:pt idx="29">
                  <c:v>98</c:v>
                </c:pt>
                <c:pt idx="30">
                  <c:v>102.5</c:v>
                </c:pt>
                <c:pt idx="31">
                  <c:v>103.4</c:v>
                </c:pt>
                <c:pt idx="32">
                  <c:v>105.1</c:v>
                </c:pt>
                <c:pt idx="33">
                  <c:v>96.5</c:v>
                </c:pt>
                <c:pt idx="34">
                  <c:v>107</c:v>
                </c:pt>
                <c:pt idx="35">
                  <c:v>101.3</c:v>
                </c:pt>
                <c:pt idx="36">
                  <c:v>91.2</c:v>
                </c:pt>
                <c:pt idx="37">
                  <c:v>95.3</c:v>
                </c:pt>
                <c:pt idx="38">
                  <c:v>97.2</c:v>
                </c:pt>
                <c:pt idx="39">
                  <c:v>102.9</c:v>
                </c:pt>
                <c:pt idx="40">
                  <c:v>97</c:v>
                </c:pt>
                <c:pt idx="41">
                  <c:v>94.5</c:v>
                </c:pt>
                <c:pt idx="42">
                  <c:v>93.5</c:v>
                </c:pt>
                <c:pt idx="43">
                  <c:v>103.2</c:v>
                </c:pt>
                <c:pt idx="44">
                  <c:v>107</c:v>
                </c:pt>
                <c:pt idx="45">
                  <c:v>96.9</c:v>
                </c:pt>
                <c:pt idx="46">
                  <c:v>95</c:v>
                </c:pt>
                <c:pt idx="47">
                  <c:v>96.1</c:v>
                </c:pt>
              </c:numCache>
            </c:numRef>
          </c:yVal>
          <c:smooth val="0"/>
          <c:extLst>
            <c:ext xmlns:c16="http://schemas.microsoft.com/office/drawing/2014/chart" uri="{C3380CC4-5D6E-409C-BE32-E72D297353CC}">
              <c16:uniqueId val="{00000000-462F-4749-BF97-E5464EA61028}"/>
            </c:ext>
          </c:extLst>
        </c:ser>
        <c:dLbls>
          <c:showLegendKey val="0"/>
          <c:showVal val="0"/>
          <c:showCatName val="0"/>
          <c:showSerName val="0"/>
          <c:showPercent val="0"/>
          <c:showBubbleSize val="0"/>
        </c:dLbls>
        <c:axId val="480180608"/>
        <c:axId val="480178968"/>
      </c:scatterChart>
      <c:valAx>
        <c:axId val="48018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78968"/>
        <c:crosses val="autoZero"/>
        <c:crossBetween val="midCat"/>
      </c:valAx>
      <c:valAx>
        <c:axId val="480178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Productivity (100 as base)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80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79480772293411"/>
          <c:y val="8.0779944289693595E-2"/>
          <c:w val="0.58609318903694529"/>
          <c:h val="0.77158774373259054"/>
        </c:manualLayout>
      </c:layout>
      <c:lineChart>
        <c:grouping val="standard"/>
        <c:varyColors val="0"/>
        <c:ser>
          <c:idx val="0"/>
          <c:order val="0"/>
          <c:tx>
            <c:strRef>
              <c:f>'Interaction - Continuous Var'!$B$31</c:f>
              <c:strCache>
                <c:ptCount val="1"/>
                <c:pt idx="0">
                  <c:v>Low Moderator</c:v>
                </c:pt>
              </c:strCache>
            </c:strRef>
          </c:tx>
          <c:spPr>
            <a:ln w="12700">
              <a:solidFill>
                <a:srgbClr val="000000"/>
              </a:solidFill>
              <a:prstDash val="solid"/>
            </a:ln>
          </c:spPr>
          <c:marker>
            <c:symbol val="diamond"/>
            <c:size val="5"/>
            <c:spPr>
              <a:solidFill>
                <a:srgbClr val="000000"/>
              </a:solidFill>
              <a:ln>
                <a:solidFill>
                  <a:srgbClr val="000000"/>
                </a:solidFill>
                <a:prstDash val="solid"/>
              </a:ln>
            </c:spPr>
          </c:marker>
          <c:cat>
            <c:strRef>
              <c:f>'Interaction - Continuous Var'!$C$30:$D$30</c:f>
              <c:strCache>
                <c:ptCount val="2"/>
                <c:pt idx="0">
                  <c:v>Low IV</c:v>
                </c:pt>
                <c:pt idx="1">
                  <c:v>High IV</c:v>
                </c:pt>
              </c:strCache>
            </c:strRef>
          </c:cat>
          <c:val>
            <c:numRef>
              <c:f>'Interaction - Continuous Var'!$C$31:$D$31</c:f>
              <c:numCache>
                <c:formatCode>General</c:formatCode>
                <c:ptCount val="2"/>
                <c:pt idx="0">
                  <c:v>1.2</c:v>
                </c:pt>
                <c:pt idx="1">
                  <c:v>4</c:v>
                </c:pt>
              </c:numCache>
            </c:numRef>
          </c:val>
          <c:smooth val="0"/>
          <c:extLst>
            <c:ext xmlns:c16="http://schemas.microsoft.com/office/drawing/2014/chart" uri="{C3380CC4-5D6E-409C-BE32-E72D297353CC}">
              <c16:uniqueId val="{00000000-BC64-44F7-940D-5AD488E75F1C}"/>
            </c:ext>
          </c:extLst>
        </c:ser>
        <c:ser>
          <c:idx val="1"/>
          <c:order val="1"/>
          <c:tx>
            <c:strRef>
              <c:f>'Interaction - Continuous Var'!$B$32</c:f>
              <c:strCache>
                <c:ptCount val="1"/>
                <c:pt idx="0">
                  <c:v>High Moderator</c:v>
                </c:pt>
              </c:strCache>
            </c:strRef>
          </c:tx>
          <c:spPr>
            <a:ln w="12700">
              <a:solidFill>
                <a:srgbClr val="000000"/>
              </a:solidFill>
              <a:prstDash val="sysDash"/>
            </a:ln>
          </c:spPr>
          <c:marker>
            <c:symbol val="square"/>
            <c:size val="5"/>
            <c:spPr>
              <a:solidFill>
                <a:srgbClr val="000000"/>
              </a:solidFill>
              <a:ln>
                <a:solidFill>
                  <a:srgbClr val="000000"/>
                </a:solidFill>
                <a:prstDash val="solid"/>
              </a:ln>
            </c:spPr>
          </c:marker>
          <c:cat>
            <c:strRef>
              <c:f>'Interaction - Continuous Var'!$C$30:$D$30</c:f>
              <c:strCache>
                <c:ptCount val="2"/>
                <c:pt idx="0">
                  <c:v>Low IV</c:v>
                </c:pt>
                <c:pt idx="1">
                  <c:v>High IV</c:v>
                </c:pt>
              </c:strCache>
            </c:strRef>
          </c:cat>
          <c:val>
            <c:numRef>
              <c:f>'Interaction - Continuous Var'!$C$32:$D$32</c:f>
              <c:numCache>
                <c:formatCode>General</c:formatCode>
                <c:ptCount val="2"/>
                <c:pt idx="0">
                  <c:v>3.6</c:v>
                </c:pt>
                <c:pt idx="1">
                  <c:v>3.2</c:v>
                </c:pt>
              </c:numCache>
            </c:numRef>
          </c:val>
          <c:smooth val="0"/>
          <c:extLst>
            <c:ext xmlns:c16="http://schemas.microsoft.com/office/drawing/2014/chart" uri="{C3380CC4-5D6E-409C-BE32-E72D297353CC}">
              <c16:uniqueId val="{00000001-BC64-44F7-940D-5AD488E75F1C}"/>
            </c:ext>
          </c:extLst>
        </c:ser>
        <c:dLbls>
          <c:showLegendKey val="0"/>
          <c:showVal val="0"/>
          <c:showCatName val="0"/>
          <c:showSerName val="0"/>
          <c:showPercent val="0"/>
          <c:showBubbleSize val="0"/>
        </c:dLbls>
        <c:marker val="1"/>
        <c:smooth val="0"/>
        <c:axId val="544484664"/>
        <c:axId val="1"/>
      </c:lineChart>
      <c:catAx>
        <c:axId val="544484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5"/>
          <c:min val="1"/>
        </c:scaling>
        <c:delete val="0"/>
        <c:axPos val="l"/>
        <c:title>
          <c:tx>
            <c:rich>
              <a:bodyPr/>
              <a:lstStyle/>
              <a:p>
                <a:pPr>
                  <a:defRPr sz="1200" b="1" i="0" u="none" strike="noStrike" baseline="0">
                    <a:solidFill>
                      <a:srgbClr val="000000"/>
                    </a:solidFill>
                    <a:latin typeface="Times New Roman"/>
                    <a:ea typeface="Times New Roman"/>
                    <a:cs typeface="Times New Roman"/>
                  </a:defRPr>
                </a:pPr>
                <a:r>
                  <a:rPr lang="en-AU"/>
                  <a:t>Dependent variable</a:t>
                </a:r>
              </a:p>
            </c:rich>
          </c:tx>
          <c:layout>
            <c:manualLayout>
              <c:xMode val="edge"/>
              <c:yMode val="edge"/>
              <c:x val="2.6490087640087923E-2"/>
              <c:y val="0.2785515320334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544484664"/>
        <c:crosses val="autoZero"/>
        <c:crossBetween val="between"/>
      </c:valAx>
      <c:spPr>
        <a:solidFill>
          <a:srgbClr val="FFFFFF"/>
        </a:solidFill>
        <a:ln w="12700">
          <a:solidFill>
            <a:srgbClr val="808080"/>
          </a:solidFill>
          <a:prstDash val="solid"/>
        </a:ln>
      </c:spPr>
    </c:plotArea>
    <c:legend>
      <c:legendPos val="r"/>
      <c:layout>
        <c:manualLayout>
          <c:xMode val="edge"/>
          <c:yMode val="edge"/>
          <c:x val="0.73509993201243984"/>
          <c:y val="0.39832869080779942"/>
          <c:w val="0.25165583258083529"/>
          <c:h val="0.1364902506963788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4"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Days Absent v. 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4925" cap="rnd">
                <a:solidFill>
                  <a:srgbClr val="FF0000"/>
                </a:solidFill>
                <a:prstDash val="dash"/>
              </a:ln>
              <a:effectLst/>
            </c:spPr>
            <c:trendlineType val="linear"/>
            <c:dispRSqr val="0"/>
            <c:dispEq val="0"/>
          </c:trendline>
          <c:xVal>
            <c:numRef>
              <c:f>'Survey Data'!$E$2:$E$49</c:f>
              <c:numCache>
                <c:formatCode>0.0</c:formatCode>
                <c:ptCount val="48"/>
                <c:pt idx="0">
                  <c:v>1.6</c:v>
                </c:pt>
                <c:pt idx="1">
                  <c:v>2.5</c:v>
                </c:pt>
                <c:pt idx="2">
                  <c:v>2</c:v>
                </c:pt>
                <c:pt idx="3">
                  <c:v>0.3</c:v>
                </c:pt>
                <c:pt idx="4">
                  <c:v>0.6</c:v>
                </c:pt>
                <c:pt idx="5">
                  <c:v>1</c:v>
                </c:pt>
                <c:pt idx="6">
                  <c:v>0.7</c:v>
                </c:pt>
                <c:pt idx="7">
                  <c:v>4.2</c:v>
                </c:pt>
                <c:pt idx="8">
                  <c:v>5</c:v>
                </c:pt>
                <c:pt idx="9">
                  <c:v>3</c:v>
                </c:pt>
                <c:pt idx="10">
                  <c:v>1.6</c:v>
                </c:pt>
                <c:pt idx="11">
                  <c:v>1</c:v>
                </c:pt>
                <c:pt idx="12">
                  <c:v>4</c:v>
                </c:pt>
                <c:pt idx="13">
                  <c:v>2</c:v>
                </c:pt>
                <c:pt idx="14">
                  <c:v>2.2999999999999998</c:v>
                </c:pt>
                <c:pt idx="15">
                  <c:v>4</c:v>
                </c:pt>
                <c:pt idx="16">
                  <c:v>4</c:v>
                </c:pt>
                <c:pt idx="17">
                  <c:v>0</c:v>
                </c:pt>
                <c:pt idx="18">
                  <c:v>5</c:v>
                </c:pt>
                <c:pt idx="19">
                  <c:v>0</c:v>
                </c:pt>
                <c:pt idx="20">
                  <c:v>4</c:v>
                </c:pt>
                <c:pt idx="21">
                  <c:v>2.1</c:v>
                </c:pt>
                <c:pt idx="22">
                  <c:v>0.8</c:v>
                </c:pt>
                <c:pt idx="23">
                  <c:v>2.7</c:v>
                </c:pt>
                <c:pt idx="24">
                  <c:v>0.4</c:v>
                </c:pt>
                <c:pt idx="25">
                  <c:v>5</c:v>
                </c:pt>
                <c:pt idx="26">
                  <c:v>0</c:v>
                </c:pt>
                <c:pt idx="27">
                  <c:v>0</c:v>
                </c:pt>
                <c:pt idx="28">
                  <c:v>0.5</c:v>
                </c:pt>
                <c:pt idx="29">
                  <c:v>0.5</c:v>
                </c:pt>
                <c:pt idx="30">
                  <c:v>3.8</c:v>
                </c:pt>
                <c:pt idx="31">
                  <c:v>5</c:v>
                </c:pt>
                <c:pt idx="32">
                  <c:v>5</c:v>
                </c:pt>
                <c:pt idx="33">
                  <c:v>1.2</c:v>
                </c:pt>
                <c:pt idx="34">
                  <c:v>4.3</c:v>
                </c:pt>
                <c:pt idx="35">
                  <c:v>3.5</c:v>
                </c:pt>
                <c:pt idx="36">
                  <c:v>0.2</c:v>
                </c:pt>
                <c:pt idx="37">
                  <c:v>5</c:v>
                </c:pt>
                <c:pt idx="38">
                  <c:v>4.8</c:v>
                </c:pt>
                <c:pt idx="39">
                  <c:v>3.3</c:v>
                </c:pt>
                <c:pt idx="40">
                  <c:v>1.2</c:v>
                </c:pt>
                <c:pt idx="41">
                  <c:v>0.3</c:v>
                </c:pt>
                <c:pt idx="42">
                  <c:v>5</c:v>
                </c:pt>
                <c:pt idx="43">
                  <c:v>3.8</c:v>
                </c:pt>
                <c:pt idx="44">
                  <c:v>4.5</c:v>
                </c:pt>
                <c:pt idx="45">
                  <c:v>1</c:v>
                </c:pt>
                <c:pt idx="46">
                  <c:v>0.3</c:v>
                </c:pt>
                <c:pt idx="47">
                  <c:v>1.3</c:v>
                </c:pt>
              </c:numCache>
            </c:numRef>
          </c:xVal>
          <c:yVal>
            <c:numRef>
              <c:f>'Survey Data'!$D$2:$D$49</c:f>
              <c:numCache>
                <c:formatCode>0.0</c:formatCode>
                <c:ptCount val="48"/>
                <c:pt idx="0">
                  <c:v>105</c:v>
                </c:pt>
                <c:pt idx="1">
                  <c:v>103.2</c:v>
                </c:pt>
                <c:pt idx="2">
                  <c:v>102.1</c:v>
                </c:pt>
                <c:pt idx="3">
                  <c:v>92.5</c:v>
                </c:pt>
                <c:pt idx="4">
                  <c:v>95</c:v>
                </c:pt>
                <c:pt idx="5">
                  <c:v>99</c:v>
                </c:pt>
                <c:pt idx="6">
                  <c:v>97.2</c:v>
                </c:pt>
                <c:pt idx="7">
                  <c:v>98.6</c:v>
                </c:pt>
                <c:pt idx="8">
                  <c:v>96.4</c:v>
                </c:pt>
                <c:pt idx="9">
                  <c:v>104.3</c:v>
                </c:pt>
                <c:pt idx="10">
                  <c:v>104</c:v>
                </c:pt>
                <c:pt idx="11">
                  <c:v>98</c:v>
                </c:pt>
                <c:pt idx="12">
                  <c:v>98.2</c:v>
                </c:pt>
                <c:pt idx="13">
                  <c:v>102.1</c:v>
                </c:pt>
                <c:pt idx="14">
                  <c:v>106.2</c:v>
                </c:pt>
                <c:pt idx="15">
                  <c:v>95.4</c:v>
                </c:pt>
                <c:pt idx="16">
                  <c:v>101</c:v>
                </c:pt>
                <c:pt idx="17">
                  <c:v>93</c:v>
                </c:pt>
                <c:pt idx="18">
                  <c:v>96.6</c:v>
                </c:pt>
                <c:pt idx="19">
                  <c:v>91.4</c:v>
                </c:pt>
                <c:pt idx="20">
                  <c:v>95.4</c:v>
                </c:pt>
                <c:pt idx="21">
                  <c:v>105.9</c:v>
                </c:pt>
                <c:pt idx="22">
                  <c:v>98.3</c:v>
                </c:pt>
                <c:pt idx="23">
                  <c:v>102.5</c:v>
                </c:pt>
                <c:pt idx="24">
                  <c:v>94.3</c:v>
                </c:pt>
                <c:pt idx="25">
                  <c:v>92.4</c:v>
                </c:pt>
                <c:pt idx="26">
                  <c:v>97.6</c:v>
                </c:pt>
                <c:pt idx="27">
                  <c:v>98.1</c:v>
                </c:pt>
                <c:pt idx="28">
                  <c:v>98</c:v>
                </c:pt>
                <c:pt idx="29">
                  <c:v>98</c:v>
                </c:pt>
                <c:pt idx="30">
                  <c:v>102.5</c:v>
                </c:pt>
                <c:pt idx="31">
                  <c:v>103.4</c:v>
                </c:pt>
                <c:pt idx="32">
                  <c:v>105.1</c:v>
                </c:pt>
                <c:pt idx="33">
                  <c:v>96.5</c:v>
                </c:pt>
                <c:pt idx="34">
                  <c:v>107</c:v>
                </c:pt>
                <c:pt idx="35">
                  <c:v>101.3</c:v>
                </c:pt>
                <c:pt idx="36">
                  <c:v>91.2</c:v>
                </c:pt>
                <c:pt idx="37">
                  <c:v>95.3</c:v>
                </c:pt>
                <c:pt idx="38">
                  <c:v>97.2</c:v>
                </c:pt>
                <c:pt idx="39">
                  <c:v>102.9</c:v>
                </c:pt>
                <c:pt idx="40">
                  <c:v>97</c:v>
                </c:pt>
                <c:pt idx="41">
                  <c:v>94.5</c:v>
                </c:pt>
                <c:pt idx="42">
                  <c:v>93.5</c:v>
                </c:pt>
                <c:pt idx="43">
                  <c:v>103.2</c:v>
                </c:pt>
                <c:pt idx="44">
                  <c:v>107</c:v>
                </c:pt>
                <c:pt idx="45">
                  <c:v>96.9</c:v>
                </c:pt>
                <c:pt idx="46">
                  <c:v>95</c:v>
                </c:pt>
                <c:pt idx="47">
                  <c:v>96.1</c:v>
                </c:pt>
              </c:numCache>
            </c:numRef>
          </c:yVal>
          <c:smooth val="0"/>
          <c:extLst>
            <c:ext xmlns:c16="http://schemas.microsoft.com/office/drawing/2014/chart" uri="{C3380CC4-5D6E-409C-BE32-E72D297353CC}">
              <c16:uniqueId val="{00000000-BD38-4A35-9EE1-4DD8C5E26D8F}"/>
            </c:ext>
          </c:extLst>
        </c:ser>
        <c:dLbls>
          <c:showLegendKey val="0"/>
          <c:showVal val="0"/>
          <c:showCatName val="0"/>
          <c:showSerName val="0"/>
          <c:showPercent val="0"/>
          <c:showBubbleSize val="0"/>
        </c:dLbls>
        <c:axId val="480180608"/>
        <c:axId val="480178968"/>
      </c:scatterChart>
      <c:valAx>
        <c:axId val="48018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Days Absent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78968"/>
        <c:crosses val="autoZero"/>
        <c:crossBetween val="midCat"/>
      </c:valAx>
      <c:valAx>
        <c:axId val="480178968"/>
        <c:scaling>
          <c:orientation val="minMax"/>
          <c:max val="108"/>
          <c:min val="9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Productivity (100 as base)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80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Weekly Salary v. 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4925" cap="rnd">
                <a:solidFill>
                  <a:srgbClr val="FF0000"/>
                </a:solidFill>
                <a:prstDash val="dash"/>
              </a:ln>
              <a:effectLst/>
            </c:spPr>
            <c:trendlineType val="linear"/>
            <c:dispRSqr val="0"/>
            <c:dispEq val="0"/>
          </c:trendline>
          <c:xVal>
            <c:numRef>
              <c:f>'Survey Data'!$J$2:$J$49</c:f>
              <c:numCache>
                <c:formatCode>"$"#,##0_);\("$"#,##0\)</c:formatCode>
                <c:ptCount val="48"/>
                <c:pt idx="0">
                  <c:v>1455</c:v>
                </c:pt>
                <c:pt idx="1">
                  <c:v>420</c:v>
                </c:pt>
                <c:pt idx="2">
                  <c:v>650</c:v>
                </c:pt>
                <c:pt idx="3">
                  <c:v>670</c:v>
                </c:pt>
                <c:pt idx="4">
                  <c:v>400</c:v>
                </c:pt>
                <c:pt idx="5">
                  <c:v>1215</c:v>
                </c:pt>
                <c:pt idx="6">
                  <c:v>760</c:v>
                </c:pt>
                <c:pt idx="7">
                  <c:v>975</c:v>
                </c:pt>
                <c:pt idx="8">
                  <c:v>1590</c:v>
                </c:pt>
                <c:pt idx="9">
                  <c:v>725</c:v>
                </c:pt>
                <c:pt idx="10">
                  <c:v>1480</c:v>
                </c:pt>
                <c:pt idx="11">
                  <c:v>760</c:v>
                </c:pt>
                <c:pt idx="12">
                  <c:v>985</c:v>
                </c:pt>
                <c:pt idx="13">
                  <c:v>610</c:v>
                </c:pt>
                <c:pt idx="14">
                  <c:v>860</c:v>
                </c:pt>
                <c:pt idx="15">
                  <c:v>700</c:v>
                </c:pt>
                <c:pt idx="16">
                  <c:v>1500</c:v>
                </c:pt>
                <c:pt idx="17">
                  <c:v>690</c:v>
                </c:pt>
                <c:pt idx="18">
                  <c:v>910</c:v>
                </c:pt>
                <c:pt idx="19">
                  <c:v>1720</c:v>
                </c:pt>
                <c:pt idx="20">
                  <c:v>710</c:v>
                </c:pt>
                <c:pt idx="21">
                  <c:v>860</c:v>
                </c:pt>
                <c:pt idx="22">
                  <c:v>1204</c:v>
                </c:pt>
                <c:pt idx="23">
                  <c:v>450</c:v>
                </c:pt>
                <c:pt idx="24">
                  <c:v>530</c:v>
                </c:pt>
                <c:pt idx="25">
                  <c:v>520</c:v>
                </c:pt>
                <c:pt idx="26">
                  <c:v>980</c:v>
                </c:pt>
                <c:pt idx="27">
                  <c:v>990</c:v>
                </c:pt>
                <c:pt idx="28">
                  <c:v>530</c:v>
                </c:pt>
                <c:pt idx="29">
                  <c:v>500</c:v>
                </c:pt>
                <c:pt idx="30">
                  <c:v>1240</c:v>
                </c:pt>
                <c:pt idx="31">
                  <c:v>450</c:v>
                </c:pt>
                <c:pt idx="32">
                  <c:v>460</c:v>
                </c:pt>
                <c:pt idx="33">
                  <c:v>440</c:v>
                </c:pt>
                <c:pt idx="34">
                  <c:v>1350</c:v>
                </c:pt>
                <c:pt idx="35">
                  <c:v>1535</c:v>
                </c:pt>
                <c:pt idx="36">
                  <c:v>1630</c:v>
                </c:pt>
                <c:pt idx="37">
                  <c:v>1450</c:v>
                </c:pt>
                <c:pt idx="38">
                  <c:v>910</c:v>
                </c:pt>
                <c:pt idx="39">
                  <c:v>712</c:v>
                </c:pt>
                <c:pt idx="40">
                  <c:v>530</c:v>
                </c:pt>
                <c:pt idx="41">
                  <c:v>540</c:v>
                </c:pt>
                <c:pt idx="42">
                  <c:v>490</c:v>
                </c:pt>
                <c:pt idx="43">
                  <c:v>1190</c:v>
                </c:pt>
                <c:pt idx="44">
                  <c:v>1288</c:v>
                </c:pt>
                <c:pt idx="45">
                  <c:v>510</c:v>
                </c:pt>
                <c:pt idx="46">
                  <c:v>420</c:v>
                </c:pt>
                <c:pt idx="47">
                  <c:v>466</c:v>
                </c:pt>
              </c:numCache>
            </c:numRef>
          </c:xVal>
          <c:yVal>
            <c:numRef>
              <c:f>'Survey Data'!$D$2:$D$49</c:f>
              <c:numCache>
                <c:formatCode>0.0</c:formatCode>
                <c:ptCount val="48"/>
                <c:pt idx="0">
                  <c:v>105</c:v>
                </c:pt>
                <c:pt idx="1">
                  <c:v>103.2</c:v>
                </c:pt>
                <c:pt idx="2">
                  <c:v>102.1</c:v>
                </c:pt>
                <c:pt idx="3">
                  <c:v>92.5</c:v>
                </c:pt>
                <c:pt idx="4">
                  <c:v>95</c:v>
                </c:pt>
                <c:pt idx="5">
                  <c:v>99</c:v>
                </c:pt>
                <c:pt idx="6">
                  <c:v>97.2</c:v>
                </c:pt>
                <c:pt idx="7">
                  <c:v>98.6</c:v>
                </c:pt>
                <c:pt idx="8">
                  <c:v>96.4</c:v>
                </c:pt>
                <c:pt idx="9">
                  <c:v>104.3</c:v>
                </c:pt>
                <c:pt idx="10">
                  <c:v>104</c:v>
                </c:pt>
                <c:pt idx="11">
                  <c:v>98</c:v>
                </c:pt>
                <c:pt idx="12">
                  <c:v>98.2</c:v>
                </c:pt>
                <c:pt idx="13">
                  <c:v>102.1</c:v>
                </c:pt>
                <c:pt idx="14">
                  <c:v>106.2</c:v>
                </c:pt>
                <c:pt idx="15">
                  <c:v>95.4</c:v>
                </c:pt>
                <c:pt idx="16">
                  <c:v>101</c:v>
                </c:pt>
                <c:pt idx="17">
                  <c:v>93</c:v>
                </c:pt>
                <c:pt idx="18">
                  <c:v>96.6</c:v>
                </c:pt>
                <c:pt idx="19">
                  <c:v>91.4</c:v>
                </c:pt>
                <c:pt idx="20">
                  <c:v>95.4</c:v>
                </c:pt>
                <c:pt idx="21">
                  <c:v>105.9</c:v>
                </c:pt>
                <c:pt idx="22">
                  <c:v>98.3</c:v>
                </c:pt>
                <c:pt idx="23">
                  <c:v>102.5</c:v>
                </c:pt>
                <c:pt idx="24">
                  <c:v>94.3</c:v>
                </c:pt>
                <c:pt idx="25">
                  <c:v>92.4</c:v>
                </c:pt>
                <c:pt idx="26">
                  <c:v>97.6</c:v>
                </c:pt>
                <c:pt idx="27">
                  <c:v>98.1</c:v>
                </c:pt>
                <c:pt idx="28">
                  <c:v>98</c:v>
                </c:pt>
                <c:pt idx="29">
                  <c:v>98</c:v>
                </c:pt>
                <c:pt idx="30">
                  <c:v>102.5</c:v>
                </c:pt>
                <c:pt idx="31">
                  <c:v>103.4</c:v>
                </c:pt>
                <c:pt idx="32">
                  <c:v>105.1</c:v>
                </c:pt>
                <c:pt idx="33">
                  <c:v>96.5</c:v>
                </c:pt>
                <c:pt idx="34">
                  <c:v>107</c:v>
                </c:pt>
                <c:pt idx="35">
                  <c:v>101.3</c:v>
                </c:pt>
                <c:pt idx="36">
                  <c:v>91.2</c:v>
                </c:pt>
                <c:pt idx="37">
                  <c:v>95.3</c:v>
                </c:pt>
                <c:pt idx="38">
                  <c:v>97.2</c:v>
                </c:pt>
                <c:pt idx="39">
                  <c:v>102.9</c:v>
                </c:pt>
                <c:pt idx="40">
                  <c:v>97</c:v>
                </c:pt>
                <c:pt idx="41">
                  <c:v>94.5</c:v>
                </c:pt>
                <c:pt idx="42">
                  <c:v>93.5</c:v>
                </c:pt>
                <c:pt idx="43">
                  <c:v>103.2</c:v>
                </c:pt>
                <c:pt idx="44">
                  <c:v>107</c:v>
                </c:pt>
                <c:pt idx="45">
                  <c:v>96.9</c:v>
                </c:pt>
                <c:pt idx="46">
                  <c:v>95</c:v>
                </c:pt>
                <c:pt idx="47">
                  <c:v>96.1</c:v>
                </c:pt>
              </c:numCache>
            </c:numRef>
          </c:yVal>
          <c:smooth val="0"/>
          <c:extLst>
            <c:ext xmlns:c16="http://schemas.microsoft.com/office/drawing/2014/chart" uri="{C3380CC4-5D6E-409C-BE32-E72D297353CC}">
              <c16:uniqueId val="{00000000-AA5A-43F2-855E-380D47116689}"/>
            </c:ext>
          </c:extLst>
        </c:ser>
        <c:dLbls>
          <c:showLegendKey val="0"/>
          <c:showVal val="0"/>
          <c:showCatName val="0"/>
          <c:showSerName val="0"/>
          <c:showPercent val="0"/>
          <c:showBubbleSize val="0"/>
        </c:dLbls>
        <c:axId val="480180608"/>
        <c:axId val="480178968"/>
      </c:scatterChart>
      <c:valAx>
        <c:axId val="48018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Weekly Salary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78968"/>
        <c:crosses val="autoZero"/>
        <c:crossBetween val="midCat"/>
      </c:valAx>
      <c:valAx>
        <c:axId val="480178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Productivity (100 as base)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80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Gender v. 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1750" cap="rnd">
                <a:solidFill>
                  <a:srgbClr val="FF0000"/>
                </a:solidFill>
                <a:prstDash val="dash"/>
              </a:ln>
              <a:effectLst/>
            </c:spPr>
            <c:trendlineType val="linear"/>
            <c:dispRSqr val="0"/>
            <c:dispEq val="0"/>
          </c:trendline>
          <c:xVal>
            <c:numRef>
              <c:f>Working!$B$26:$B$73</c:f>
              <c:numCache>
                <c:formatCode>General</c:formatCode>
                <c:ptCount val="48"/>
                <c:pt idx="0">
                  <c:v>0</c:v>
                </c:pt>
                <c:pt idx="1">
                  <c:v>1</c:v>
                </c:pt>
                <c:pt idx="2">
                  <c:v>0</c:v>
                </c:pt>
                <c:pt idx="3">
                  <c:v>0</c:v>
                </c:pt>
                <c:pt idx="4">
                  <c:v>0</c:v>
                </c:pt>
                <c:pt idx="5">
                  <c:v>0</c:v>
                </c:pt>
                <c:pt idx="6">
                  <c:v>1</c:v>
                </c:pt>
                <c:pt idx="7">
                  <c:v>1</c:v>
                </c:pt>
                <c:pt idx="8">
                  <c:v>1</c:v>
                </c:pt>
                <c:pt idx="9">
                  <c:v>1</c:v>
                </c:pt>
                <c:pt idx="10">
                  <c:v>0</c:v>
                </c:pt>
                <c:pt idx="11">
                  <c:v>1</c:v>
                </c:pt>
                <c:pt idx="12">
                  <c:v>1</c:v>
                </c:pt>
                <c:pt idx="13">
                  <c:v>0</c:v>
                </c:pt>
                <c:pt idx="14">
                  <c:v>1</c:v>
                </c:pt>
                <c:pt idx="15">
                  <c:v>1</c:v>
                </c:pt>
                <c:pt idx="16">
                  <c:v>1</c:v>
                </c:pt>
                <c:pt idx="17">
                  <c:v>0</c:v>
                </c:pt>
                <c:pt idx="18">
                  <c:v>1</c:v>
                </c:pt>
                <c:pt idx="19">
                  <c:v>0</c:v>
                </c:pt>
                <c:pt idx="20">
                  <c:v>1</c:v>
                </c:pt>
                <c:pt idx="21">
                  <c:v>1</c:v>
                </c:pt>
                <c:pt idx="22">
                  <c:v>0</c:v>
                </c:pt>
                <c:pt idx="23">
                  <c:v>1</c:v>
                </c:pt>
                <c:pt idx="24">
                  <c:v>0</c:v>
                </c:pt>
                <c:pt idx="25">
                  <c:v>0</c:v>
                </c:pt>
                <c:pt idx="26">
                  <c:v>1</c:v>
                </c:pt>
                <c:pt idx="27">
                  <c:v>1</c:v>
                </c:pt>
                <c:pt idx="28">
                  <c:v>1</c:v>
                </c:pt>
                <c:pt idx="29">
                  <c:v>1</c:v>
                </c:pt>
                <c:pt idx="30">
                  <c:v>0</c:v>
                </c:pt>
                <c:pt idx="31">
                  <c:v>1</c:v>
                </c:pt>
                <c:pt idx="32">
                  <c:v>1</c:v>
                </c:pt>
                <c:pt idx="33">
                  <c:v>0</c:v>
                </c:pt>
                <c:pt idx="34">
                  <c:v>1</c:v>
                </c:pt>
                <c:pt idx="35">
                  <c:v>0</c:v>
                </c:pt>
                <c:pt idx="36">
                  <c:v>0</c:v>
                </c:pt>
                <c:pt idx="37">
                  <c:v>1</c:v>
                </c:pt>
                <c:pt idx="38">
                  <c:v>1</c:v>
                </c:pt>
                <c:pt idx="39">
                  <c:v>0</c:v>
                </c:pt>
                <c:pt idx="40">
                  <c:v>1</c:v>
                </c:pt>
                <c:pt idx="41">
                  <c:v>0</c:v>
                </c:pt>
                <c:pt idx="42">
                  <c:v>0</c:v>
                </c:pt>
                <c:pt idx="43">
                  <c:v>0</c:v>
                </c:pt>
                <c:pt idx="44">
                  <c:v>1</c:v>
                </c:pt>
                <c:pt idx="45">
                  <c:v>1</c:v>
                </c:pt>
                <c:pt idx="46">
                  <c:v>0</c:v>
                </c:pt>
                <c:pt idx="47">
                  <c:v>0</c:v>
                </c:pt>
              </c:numCache>
            </c:numRef>
          </c:xVal>
          <c:yVal>
            <c:numRef>
              <c:f>Working!$C$26:$C$73</c:f>
              <c:numCache>
                <c:formatCode>0.0</c:formatCode>
                <c:ptCount val="48"/>
                <c:pt idx="0">
                  <c:v>105</c:v>
                </c:pt>
                <c:pt idx="1">
                  <c:v>103.2</c:v>
                </c:pt>
                <c:pt idx="2">
                  <c:v>102.1</c:v>
                </c:pt>
                <c:pt idx="3">
                  <c:v>92.5</c:v>
                </c:pt>
                <c:pt idx="4">
                  <c:v>95</c:v>
                </c:pt>
                <c:pt idx="5">
                  <c:v>99</c:v>
                </c:pt>
                <c:pt idx="6">
                  <c:v>97.2</c:v>
                </c:pt>
                <c:pt idx="7">
                  <c:v>98.6</c:v>
                </c:pt>
                <c:pt idx="8">
                  <c:v>96.4</c:v>
                </c:pt>
                <c:pt idx="9">
                  <c:v>104.3</c:v>
                </c:pt>
                <c:pt idx="10">
                  <c:v>104</c:v>
                </c:pt>
                <c:pt idx="11">
                  <c:v>98</c:v>
                </c:pt>
                <c:pt idx="12">
                  <c:v>98.2</c:v>
                </c:pt>
                <c:pt idx="13">
                  <c:v>102.1</c:v>
                </c:pt>
                <c:pt idx="14">
                  <c:v>106.2</c:v>
                </c:pt>
                <c:pt idx="15">
                  <c:v>95.4</c:v>
                </c:pt>
                <c:pt idx="16">
                  <c:v>101</c:v>
                </c:pt>
                <c:pt idx="17">
                  <c:v>93</c:v>
                </c:pt>
                <c:pt idx="18">
                  <c:v>96.6</c:v>
                </c:pt>
                <c:pt idx="19">
                  <c:v>91.4</c:v>
                </c:pt>
                <c:pt idx="20">
                  <c:v>95.4</c:v>
                </c:pt>
                <c:pt idx="21">
                  <c:v>105.9</c:v>
                </c:pt>
                <c:pt idx="22">
                  <c:v>98.3</c:v>
                </c:pt>
                <c:pt idx="23">
                  <c:v>102.5</c:v>
                </c:pt>
                <c:pt idx="24">
                  <c:v>94.3</c:v>
                </c:pt>
                <c:pt idx="25">
                  <c:v>92.4</c:v>
                </c:pt>
                <c:pt idx="26">
                  <c:v>97.6</c:v>
                </c:pt>
                <c:pt idx="27">
                  <c:v>98.1</c:v>
                </c:pt>
                <c:pt idx="28">
                  <c:v>98</c:v>
                </c:pt>
                <c:pt idx="29">
                  <c:v>98</c:v>
                </c:pt>
                <c:pt idx="30">
                  <c:v>102.5</c:v>
                </c:pt>
                <c:pt idx="31">
                  <c:v>103.4</c:v>
                </c:pt>
                <c:pt idx="32">
                  <c:v>105.1</c:v>
                </c:pt>
                <c:pt idx="33">
                  <c:v>96.5</c:v>
                </c:pt>
                <c:pt idx="34">
                  <c:v>107</c:v>
                </c:pt>
                <c:pt idx="35">
                  <c:v>101.3</c:v>
                </c:pt>
                <c:pt idx="36">
                  <c:v>91.2</c:v>
                </c:pt>
                <c:pt idx="37">
                  <c:v>95.3</c:v>
                </c:pt>
                <c:pt idx="38">
                  <c:v>97.2</c:v>
                </c:pt>
                <c:pt idx="39">
                  <c:v>102.9</c:v>
                </c:pt>
                <c:pt idx="40">
                  <c:v>97</c:v>
                </c:pt>
                <c:pt idx="41">
                  <c:v>94.5</c:v>
                </c:pt>
                <c:pt idx="42">
                  <c:v>93.5</c:v>
                </c:pt>
                <c:pt idx="43">
                  <c:v>103.2</c:v>
                </c:pt>
                <c:pt idx="44">
                  <c:v>107</c:v>
                </c:pt>
                <c:pt idx="45">
                  <c:v>96.9</c:v>
                </c:pt>
                <c:pt idx="46">
                  <c:v>95</c:v>
                </c:pt>
                <c:pt idx="47">
                  <c:v>96.1</c:v>
                </c:pt>
              </c:numCache>
            </c:numRef>
          </c:yVal>
          <c:smooth val="0"/>
          <c:extLst>
            <c:ext xmlns:c16="http://schemas.microsoft.com/office/drawing/2014/chart" uri="{C3380CC4-5D6E-409C-BE32-E72D297353CC}">
              <c16:uniqueId val="{00000001-38E1-409D-B7D9-ADFCEB8016BA}"/>
            </c:ext>
          </c:extLst>
        </c:ser>
        <c:dLbls>
          <c:showLegendKey val="0"/>
          <c:showVal val="0"/>
          <c:showCatName val="0"/>
          <c:showSerName val="0"/>
          <c:showPercent val="0"/>
          <c:showBubbleSize val="0"/>
        </c:dLbls>
        <c:axId val="480180608"/>
        <c:axId val="480178968"/>
      </c:scatterChart>
      <c:valAx>
        <c:axId val="48018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 (F=0, M=1)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78968"/>
        <c:crosses val="autoZero"/>
        <c:crossBetween val="midCat"/>
      </c:valAx>
      <c:valAx>
        <c:axId val="480178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Productivity (100 as base)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80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Job Satisfaction v. 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1750" cap="rnd">
                <a:solidFill>
                  <a:srgbClr val="FF0000"/>
                </a:solidFill>
                <a:prstDash val="dash"/>
              </a:ln>
              <a:effectLst/>
            </c:spPr>
            <c:trendlineType val="linear"/>
            <c:dispRSqr val="0"/>
            <c:dispEq val="0"/>
          </c:trendline>
          <c:xVal>
            <c:numRef>
              <c:f>Working!$L$26:$L$73</c:f>
              <c:numCache>
                <c:formatCode>General</c:formatCode>
                <c:ptCount val="48"/>
                <c:pt idx="0">
                  <c:v>18</c:v>
                </c:pt>
                <c:pt idx="1">
                  <c:v>15</c:v>
                </c:pt>
                <c:pt idx="2">
                  <c:v>14</c:v>
                </c:pt>
                <c:pt idx="3">
                  <c:v>13</c:v>
                </c:pt>
                <c:pt idx="4">
                  <c:v>13</c:v>
                </c:pt>
                <c:pt idx="5">
                  <c:v>14</c:v>
                </c:pt>
                <c:pt idx="6">
                  <c:v>9</c:v>
                </c:pt>
                <c:pt idx="7">
                  <c:v>17</c:v>
                </c:pt>
                <c:pt idx="8">
                  <c:v>14</c:v>
                </c:pt>
                <c:pt idx="9">
                  <c:v>13</c:v>
                </c:pt>
                <c:pt idx="10">
                  <c:v>17</c:v>
                </c:pt>
                <c:pt idx="11">
                  <c:v>9</c:v>
                </c:pt>
                <c:pt idx="12">
                  <c:v>17</c:v>
                </c:pt>
                <c:pt idx="13">
                  <c:v>15</c:v>
                </c:pt>
                <c:pt idx="14">
                  <c:v>16</c:v>
                </c:pt>
                <c:pt idx="15">
                  <c:v>12</c:v>
                </c:pt>
                <c:pt idx="16">
                  <c:v>15</c:v>
                </c:pt>
                <c:pt idx="17">
                  <c:v>12</c:v>
                </c:pt>
                <c:pt idx="18">
                  <c:v>12</c:v>
                </c:pt>
                <c:pt idx="19">
                  <c:v>11</c:v>
                </c:pt>
                <c:pt idx="20">
                  <c:v>12</c:v>
                </c:pt>
                <c:pt idx="21">
                  <c:v>17</c:v>
                </c:pt>
                <c:pt idx="22">
                  <c:v>13</c:v>
                </c:pt>
                <c:pt idx="23">
                  <c:v>15</c:v>
                </c:pt>
                <c:pt idx="24">
                  <c:v>8</c:v>
                </c:pt>
                <c:pt idx="25">
                  <c:v>11</c:v>
                </c:pt>
                <c:pt idx="26">
                  <c:v>14</c:v>
                </c:pt>
                <c:pt idx="27">
                  <c:v>15</c:v>
                </c:pt>
                <c:pt idx="28">
                  <c:v>16</c:v>
                </c:pt>
                <c:pt idx="29">
                  <c:v>17</c:v>
                </c:pt>
                <c:pt idx="30">
                  <c:v>13</c:v>
                </c:pt>
                <c:pt idx="31">
                  <c:v>17</c:v>
                </c:pt>
                <c:pt idx="32">
                  <c:v>17</c:v>
                </c:pt>
                <c:pt idx="33">
                  <c:v>11</c:v>
                </c:pt>
                <c:pt idx="34">
                  <c:v>14</c:v>
                </c:pt>
                <c:pt idx="35">
                  <c:v>15</c:v>
                </c:pt>
                <c:pt idx="36">
                  <c:v>11</c:v>
                </c:pt>
                <c:pt idx="37">
                  <c:v>14</c:v>
                </c:pt>
                <c:pt idx="38">
                  <c:v>12</c:v>
                </c:pt>
                <c:pt idx="39">
                  <c:v>14</c:v>
                </c:pt>
                <c:pt idx="40">
                  <c:v>17</c:v>
                </c:pt>
                <c:pt idx="41">
                  <c:v>8</c:v>
                </c:pt>
                <c:pt idx="42">
                  <c:v>11</c:v>
                </c:pt>
                <c:pt idx="43">
                  <c:v>13</c:v>
                </c:pt>
                <c:pt idx="44">
                  <c:v>14</c:v>
                </c:pt>
                <c:pt idx="45">
                  <c:v>17</c:v>
                </c:pt>
                <c:pt idx="46">
                  <c:v>12</c:v>
                </c:pt>
                <c:pt idx="47">
                  <c:v>12</c:v>
                </c:pt>
              </c:numCache>
            </c:numRef>
          </c:xVal>
          <c:yVal>
            <c:numRef>
              <c:f>Working!$M$26:$M$73</c:f>
              <c:numCache>
                <c:formatCode>0.0</c:formatCode>
                <c:ptCount val="48"/>
                <c:pt idx="0">
                  <c:v>105</c:v>
                </c:pt>
                <c:pt idx="1">
                  <c:v>103.2</c:v>
                </c:pt>
                <c:pt idx="2">
                  <c:v>102.1</c:v>
                </c:pt>
                <c:pt idx="3">
                  <c:v>92.5</c:v>
                </c:pt>
                <c:pt idx="4">
                  <c:v>95</c:v>
                </c:pt>
                <c:pt idx="5">
                  <c:v>99</c:v>
                </c:pt>
                <c:pt idx="6">
                  <c:v>97.2</c:v>
                </c:pt>
                <c:pt idx="7">
                  <c:v>98.6</c:v>
                </c:pt>
                <c:pt idx="8">
                  <c:v>96.4</c:v>
                </c:pt>
                <c:pt idx="9">
                  <c:v>104.3</c:v>
                </c:pt>
                <c:pt idx="10">
                  <c:v>104</c:v>
                </c:pt>
                <c:pt idx="11">
                  <c:v>98</c:v>
                </c:pt>
                <c:pt idx="12">
                  <c:v>98.2</c:v>
                </c:pt>
                <c:pt idx="13">
                  <c:v>102.1</c:v>
                </c:pt>
                <c:pt idx="14">
                  <c:v>106.2</c:v>
                </c:pt>
                <c:pt idx="15">
                  <c:v>95.4</c:v>
                </c:pt>
                <c:pt idx="16">
                  <c:v>101</c:v>
                </c:pt>
                <c:pt idx="17">
                  <c:v>93</c:v>
                </c:pt>
                <c:pt idx="18">
                  <c:v>96.6</c:v>
                </c:pt>
                <c:pt idx="19">
                  <c:v>91.4</c:v>
                </c:pt>
                <c:pt idx="20">
                  <c:v>95.4</c:v>
                </c:pt>
                <c:pt idx="21">
                  <c:v>105.9</c:v>
                </c:pt>
                <c:pt idx="22">
                  <c:v>98.3</c:v>
                </c:pt>
                <c:pt idx="23">
                  <c:v>102.5</c:v>
                </c:pt>
                <c:pt idx="24">
                  <c:v>94.3</c:v>
                </c:pt>
                <c:pt idx="25">
                  <c:v>92.4</c:v>
                </c:pt>
                <c:pt idx="26">
                  <c:v>97.6</c:v>
                </c:pt>
                <c:pt idx="27">
                  <c:v>98.1</c:v>
                </c:pt>
                <c:pt idx="28">
                  <c:v>98</c:v>
                </c:pt>
                <c:pt idx="29">
                  <c:v>98</c:v>
                </c:pt>
                <c:pt idx="30">
                  <c:v>102.5</c:v>
                </c:pt>
                <c:pt idx="31">
                  <c:v>103.4</c:v>
                </c:pt>
                <c:pt idx="32">
                  <c:v>105.1</c:v>
                </c:pt>
                <c:pt idx="33">
                  <c:v>96.5</c:v>
                </c:pt>
                <c:pt idx="34">
                  <c:v>107</c:v>
                </c:pt>
                <c:pt idx="35">
                  <c:v>101.3</c:v>
                </c:pt>
                <c:pt idx="36">
                  <c:v>91.2</c:v>
                </c:pt>
                <c:pt idx="37">
                  <c:v>95.3</c:v>
                </c:pt>
                <c:pt idx="38">
                  <c:v>97.2</c:v>
                </c:pt>
                <c:pt idx="39">
                  <c:v>102.9</c:v>
                </c:pt>
                <c:pt idx="40">
                  <c:v>97</c:v>
                </c:pt>
                <c:pt idx="41">
                  <c:v>94.5</c:v>
                </c:pt>
                <c:pt idx="42">
                  <c:v>93.5</c:v>
                </c:pt>
                <c:pt idx="43">
                  <c:v>103.2</c:v>
                </c:pt>
                <c:pt idx="44">
                  <c:v>107</c:v>
                </c:pt>
                <c:pt idx="45">
                  <c:v>96.9</c:v>
                </c:pt>
                <c:pt idx="46">
                  <c:v>95</c:v>
                </c:pt>
                <c:pt idx="47">
                  <c:v>96.1</c:v>
                </c:pt>
              </c:numCache>
            </c:numRef>
          </c:yVal>
          <c:smooth val="0"/>
          <c:extLst>
            <c:ext xmlns:c16="http://schemas.microsoft.com/office/drawing/2014/chart" uri="{C3380CC4-5D6E-409C-BE32-E72D297353CC}">
              <c16:uniqueId val="{00000001-6998-4DA3-9877-9EB8F9E326A0}"/>
            </c:ext>
          </c:extLst>
        </c:ser>
        <c:dLbls>
          <c:showLegendKey val="0"/>
          <c:showVal val="0"/>
          <c:showCatName val="0"/>
          <c:showSerName val="0"/>
          <c:showPercent val="0"/>
          <c:showBubbleSize val="0"/>
        </c:dLbls>
        <c:axId val="480180608"/>
        <c:axId val="480178968"/>
      </c:scatterChart>
      <c:valAx>
        <c:axId val="480180608"/>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Job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78968"/>
        <c:crosses val="autoZero"/>
        <c:crossBetween val="midCat"/>
      </c:valAx>
      <c:valAx>
        <c:axId val="480178968"/>
        <c:scaling>
          <c:orientation val="minMax"/>
          <c:min val="9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Productivity (100 as base)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80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Job Security v. 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28575" cap="rnd">
                <a:solidFill>
                  <a:srgbClr val="FF0000"/>
                </a:solidFill>
                <a:prstDash val="dash"/>
              </a:ln>
              <a:effectLst/>
            </c:spPr>
            <c:trendlineType val="linear"/>
            <c:dispRSqr val="0"/>
            <c:dispEq val="0"/>
          </c:trendline>
          <c:xVal>
            <c:numRef>
              <c:f>Working!$V$26:$V$73</c:f>
              <c:numCache>
                <c:formatCode>General</c:formatCode>
                <c:ptCount val="48"/>
                <c:pt idx="0">
                  <c:v>3</c:v>
                </c:pt>
                <c:pt idx="1">
                  <c:v>3</c:v>
                </c:pt>
                <c:pt idx="2">
                  <c:v>2</c:v>
                </c:pt>
                <c:pt idx="3">
                  <c:v>1</c:v>
                </c:pt>
                <c:pt idx="4">
                  <c:v>1</c:v>
                </c:pt>
                <c:pt idx="5">
                  <c:v>2</c:v>
                </c:pt>
                <c:pt idx="6">
                  <c:v>2</c:v>
                </c:pt>
                <c:pt idx="7">
                  <c:v>2</c:v>
                </c:pt>
                <c:pt idx="8">
                  <c:v>1</c:v>
                </c:pt>
                <c:pt idx="9">
                  <c:v>3</c:v>
                </c:pt>
                <c:pt idx="10">
                  <c:v>3</c:v>
                </c:pt>
                <c:pt idx="11">
                  <c:v>2</c:v>
                </c:pt>
                <c:pt idx="12">
                  <c:v>2</c:v>
                </c:pt>
                <c:pt idx="13">
                  <c:v>2</c:v>
                </c:pt>
                <c:pt idx="14">
                  <c:v>3</c:v>
                </c:pt>
                <c:pt idx="15">
                  <c:v>1</c:v>
                </c:pt>
                <c:pt idx="16">
                  <c:v>2</c:v>
                </c:pt>
                <c:pt idx="17">
                  <c:v>1</c:v>
                </c:pt>
                <c:pt idx="18">
                  <c:v>3</c:v>
                </c:pt>
                <c:pt idx="19">
                  <c:v>1</c:v>
                </c:pt>
                <c:pt idx="20">
                  <c:v>1</c:v>
                </c:pt>
                <c:pt idx="21">
                  <c:v>3</c:v>
                </c:pt>
                <c:pt idx="22">
                  <c:v>2</c:v>
                </c:pt>
                <c:pt idx="23">
                  <c:v>3</c:v>
                </c:pt>
                <c:pt idx="24">
                  <c:v>2</c:v>
                </c:pt>
                <c:pt idx="25">
                  <c:v>1</c:v>
                </c:pt>
                <c:pt idx="26">
                  <c:v>2</c:v>
                </c:pt>
                <c:pt idx="27">
                  <c:v>2</c:v>
                </c:pt>
                <c:pt idx="28">
                  <c:v>2</c:v>
                </c:pt>
                <c:pt idx="29">
                  <c:v>2</c:v>
                </c:pt>
                <c:pt idx="30">
                  <c:v>2</c:v>
                </c:pt>
                <c:pt idx="31">
                  <c:v>3</c:v>
                </c:pt>
                <c:pt idx="32">
                  <c:v>3</c:v>
                </c:pt>
                <c:pt idx="33">
                  <c:v>1</c:v>
                </c:pt>
                <c:pt idx="34">
                  <c:v>3</c:v>
                </c:pt>
                <c:pt idx="35">
                  <c:v>2</c:v>
                </c:pt>
                <c:pt idx="36">
                  <c:v>1</c:v>
                </c:pt>
                <c:pt idx="37">
                  <c:v>1</c:v>
                </c:pt>
                <c:pt idx="38">
                  <c:v>3</c:v>
                </c:pt>
                <c:pt idx="39">
                  <c:v>3</c:v>
                </c:pt>
                <c:pt idx="40">
                  <c:v>2</c:v>
                </c:pt>
                <c:pt idx="41">
                  <c:v>2</c:v>
                </c:pt>
                <c:pt idx="42">
                  <c:v>1</c:v>
                </c:pt>
                <c:pt idx="43">
                  <c:v>2</c:v>
                </c:pt>
                <c:pt idx="44">
                  <c:v>3</c:v>
                </c:pt>
                <c:pt idx="45">
                  <c:v>2</c:v>
                </c:pt>
                <c:pt idx="46">
                  <c:v>1</c:v>
                </c:pt>
                <c:pt idx="47">
                  <c:v>1</c:v>
                </c:pt>
              </c:numCache>
            </c:numRef>
          </c:xVal>
          <c:yVal>
            <c:numRef>
              <c:f>Working!$W$26:$W$73</c:f>
              <c:numCache>
                <c:formatCode>0.0</c:formatCode>
                <c:ptCount val="48"/>
                <c:pt idx="0">
                  <c:v>105</c:v>
                </c:pt>
                <c:pt idx="1">
                  <c:v>103.2</c:v>
                </c:pt>
                <c:pt idx="2">
                  <c:v>102.1</c:v>
                </c:pt>
                <c:pt idx="3">
                  <c:v>92.5</c:v>
                </c:pt>
                <c:pt idx="4">
                  <c:v>95</c:v>
                </c:pt>
                <c:pt idx="5">
                  <c:v>99</c:v>
                </c:pt>
                <c:pt idx="6">
                  <c:v>97.2</c:v>
                </c:pt>
                <c:pt idx="7">
                  <c:v>98.6</c:v>
                </c:pt>
                <c:pt idx="8">
                  <c:v>96.4</c:v>
                </c:pt>
                <c:pt idx="9">
                  <c:v>104.3</c:v>
                </c:pt>
                <c:pt idx="10">
                  <c:v>104</c:v>
                </c:pt>
                <c:pt idx="11">
                  <c:v>98</c:v>
                </c:pt>
                <c:pt idx="12">
                  <c:v>98.2</c:v>
                </c:pt>
                <c:pt idx="13">
                  <c:v>102.1</c:v>
                </c:pt>
                <c:pt idx="14">
                  <c:v>106.2</c:v>
                </c:pt>
                <c:pt idx="15">
                  <c:v>95.4</c:v>
                </c:pt>
                <c:pt idx="16">
                  <c:v>101</c:v>
                </c:pt>
                <c:pt idx="17">
                  <c:v>93</c:v>
                </c:pt>
                <c:pt idx="18">
                  <c:v>96.6</c:v>
                </c:pt>
                <c:pt idx="19">
                  <c:v>91.4</c:v>
                </c:pt>
                <c:pt idx="20">
                  <c:v>95.4</c:v>
                </c:pt>
                <c:pt idx="21">
                  <c:v>105.9</c:v>
                </c:pt>
                <c:pt idx="22">
                  <c:v>98.3</c:v>
                </c:pt>
                <c:pt idx="23">
                  <c:v>102.5</c:v>
                </c:pt>
                <c:pt idx="24">
                  <c:v>94.3</c:v>
                </c:pt>
                <c:pt idx="25">
                  <c:v>92.4</c:v>
                </c:pt>
                <c:pt idx="26">
                  <c:v>97.6</c:v>
                </c:pt>
                <c:pt idx="27">
                  <c:v>98.1</c:v>
                </c:pt>
                <c:pt idx="28">
                  <c:v>98</c:v>
                </c:pt>
                <c:pt idx="29">
                  <c:v>98</c:v>
                </c:pt>
                <c:pt idx="30">
                  <c:v>102.5</c:v>
                </c:pt>
                <c:pt idx="31">
                  <c:v>103.4</c:v>
                </c:pt>
                <c:pt idx="32">
                  <c:v>105.1</c:v>
                </c:pt>
                <c:pt idx="33">
                  <c:v>96.5</c:v>
                </c:pt>
                <c:pt idx="34">
                  <c:v>107</c:v>
                </c:pt>
                <c:pt idx="35">
                  <c:v>101.3</c:v>
                </c:pt>
                <c:pt idx="36">
                  <c:v>91.2</c:v>
                </c:pt>
                <c:pt idx="37">
                  <c:v>95.3</c:v>
                </c:pt>
                <c:pt idx="38">
                  <c:v>97.2</c:v>
                </c:pt>
                <c:pt idx="39">
                  <c:v>102.9</c:v>
                </c:pt>
                <c:pt idx="40">
                  <c:v>97</c:v>
                </c:pt>
                <c:pt idx="41">
                  <c:v>94.5</c:v>
                </c:pt>
                <c:pt idx="42">
                  <c:v>93.5</c:v>
                </c:pt>
                <c:pt idx="43">
                  <c:v>103.2</c:v>
                </c:pt>
                <c:pt idx="44">
                  <c:v>107</c:v>
                </c:pt>
                <c:pt idx="45">
                  <c:v>96.9</c:v>
                </c:pt>
                <c:pt idx="46">
                  <c:v>95</c:v>
                </c:pt>
                <c:pt idx="47">
                  <c:v>96.1</c:v>
                </c:pt>
              </c:numCache>
            </c:numRef>
          </c:yVal>
          <c:smooth val="0"/>
          <c:extLst>
            <c:ext xmlns:c16="http://schemas.microsoft.com/office/drawing/2014/chart" uri="{C3380CC4-5D6E-409C-BE32-E72D297353CC}">
              <c16:uniqueId val="{00000001-2D4D-492C-B10A-CDEEF2005327}"/>
            </c:ext>
          </c:extLst>
        </c:ser>
        <c:dLbls>
          <c:showLegendKey val="0"/>
          <c:showVal val="0"/>
          <c:showCatName val="0"/>
          <c:showSerName val="0"/>
          <c:showPercent val="0"/>
          <c:showBubbleSize val="0"/>
        </c:dLbls>
        <c:axId val="480180608"/>
        <c:axId val="480178968"/>
      </c:scatterChart>
      <c:valAx>
        <c:axId val="480180608"/>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Job Security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78968"/>
        <c:crosses val="autoZero"/>
        <c:crossBetween val="midCat"/>
      </c:valAx>
      <c:valAx>
        <c:axId val="480178968"/>
        <c:scaling>
          <c:orientation val="minMax"/>
          <c:min val="9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Productivity (100 as base)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80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AU" sz="1400"/>
              <a:t>Job Satisfaction Residual Plot</a:t>
            </a:r>
          </a:p>
        </c:rich>
      </c:tx>
      <c:overlay val="0"/>
    </c:title>
    <c:autoTitleDeleted val="0"/>
    <c:plotArea>
      <c:layout/>
      <c:scatterChart>
        <c:scatterStyle val="lineMarker"/>
        <c:varyColors val="0"/>
        <c:ser>
          <c:idx val="0"/>
          <c:order val="0"/>
          <c:spPr>
            <a:ln w="28575">
              <a:noFill/>
            </a:ln>
          </c:spPr>
          <c:xVal>
            <c:numRef>
              <c:f>Working!$P$78:$P$125</c:f>
              <c:numCache>
                <c:formatCode>General</c:formatCode>
                <c:ptCount val="48"/>
                <c:pt idx="0">
                  <c:v>18</c:v>
                </c:pt>
                <c:pt idx="1">
                  <c:v>15</c:v>
                </c:pt>
                <c:pt idx="2">
                  <c:v>14</c:v>
                </c:pt>
                <c:pt idx="3">
                  <c:v>13</c:v>
                </c:pt>
                <c:pt idx="4">
                  <c:v>13</c:v>
                </c:pt>
                <c:pt idx="5">
                  <c:v>14</c:v>
                </c:pt>
                <c:pt idx="6">
                  <c:v>9</c:v>
                </c:pt>
                <c:pt idx="7">
                  <c:v>17</c:v>
                </c:pt>
                <c:pt idx="8">
                  <c:v>14</c:v>
                </c:pt>
                <c:pt idx="9">
                  <c:v>13</c:v>
                </c:pt>
                <c:pt idx="10">
                  <c:v>17</c:v>
                </c:pt>
                <c:pt idx="11">
                  <c:v>9</c:v>
                </c:pt>
                <c:pt idx="12">
                  <c:v>17</c:v>
                </c:pt>
                <c:pt idx="13">
                  <c:v>15</c:v>
                </c:pt>
                <c:pt idx="14">
                  <c:v>16</c:v>
                </c:pt>
                <c:pt idx="15">
                  <c:v>12</c:v>
                </c:pt>
                <c:pt idx="16">
                  <c:v>15</c:v>
                </c:pt>
                <c:pt idx="17">
                  <c:v>12</c:v>
                </c:pt>
                <c:pt idx="18">
                  <c:v>12</c:v>
                </c:pt>
                <c:pt idx="19">
                  <c:v>11</c:v>
                </c:pt>
                <c:pt idx="20">
                  <c:v>12</c:v>
                </c:pt>
                <c:pt idx="21">
                  <c:v>17</c:v>
                </c:pt>
                <c:pt idx="22">
                  <c:v>13</c:v>
                </c:pt>
                <c:pt idx="23">
                  <c:v>15</c:v>
                </c:pt>
                <c:pt idx="24">
                  <c:v>8</c:v>
                </c:pt>
                <c:pt idx="25">
                  <c:v>11</c:v>
                </c:pt>
                <c:pt idx="26">
                  <c:v>14</c:v>
                </c:pt>
                <c:pt idx="27">
                  <c:v>15</c:v>
                </c:pt>
                <c:pt idx="28">
                  <c:v>16</c:v>
                </c:pt>
                <c:pt idx="29">
                  <c:v>17</c:v>
                </c:pt>
                <c:pt idx="30">
                  <c:v>13</c:v>
                </c:pt>
                <c:pt idx="31">
                  <c:v>17</c:v>
                </c:pt>
                <c:pt idx="32">
                  <c:v>17</c:v>
                </c:pt>
                <c:pt idx="33">
                  <c:v>11</c:v>
                </c:pt>
                <c:pt idx="34">
                  <c:v>14</c:v>
                </c:pt>
                <c:pt idx="35">
                  <c:v>15</c:v>
                </c:pt>
                <c:pt idx="36">
                  <c:v>11</c:v>
                </c:pt>
                <c:pt idx="37">
                  <c:v>14</c:v>
                </c:pt>
                <c:pt idx="38">
                  <c:v>12</c:v>
                </c:pt>
                <c:pt idx="39">
                  <c:v>14</c:v>
                </c:pt>
                <c:pt idx="40">
                  <c:v>17</c:v>
                </c:pt>
                <c:pt idx="41">
                  <c:v>8</c:v>
                </c:pt>
                <c:pt idx="42">
                  <c:v>11</c:v>
                </c:pt>
                <c:pt idx="43">
                  <c:v>13</c:v>
                </c:pt>
                <c:pt idx="44">
                  <c:v>14</c:v>
                </c:pt>
                <c:pt idx="45">
                  <c:v>17</c:v>
                </c:pt>
                <c:pt idx="46">
                  <c:v>12</c:v>
                </c:pt>
                <c:pt idx="47">
                  <c:v>12</c:v>
                </c:pt>
              </c:numCache>
            </c:numRef>
          </c:xVal>
          <c:yVal>
            <c:numRef>
              <c:f>Working!$D$189:$D$236</c:f>
              <c:numCache>
                <c:formatCode>0.0</c:formatCode>
                <c:ptCount val="48"/>
                <c:pt idx="0">
                  <c:v>0.22286129568107071</c:v>
                </c:pt>
                <c:pt idx="1">
                  <c:v>-0.27371873167872707</c:v>
                </c:pt>
                <c:pt idx="2">
                  <c:v>3.0947588919288478</c:v>
                </c:pt>
                <c:pt idx="3">
                  <c:v>-2.0367634844635631</c:v>
                </c:pt>
                <c:pt idx="4">
                  <c:v>0.46323651553643685</c:v>
                </c:pt>
                <c:pt idx="5">
                  <c:v>-5.2411080711465274E-3</c:v>
                </c:pt>
                <c:pt idx="6">
                  <c:v>0.3671255129958837</c:v>
                </c:pt>
                <c:pt idx="7">
                  <c:v>-1.7086610807113658</c:v>
                </c:pt>
                <c:pt idx="8">
                  <c:v>1.4287631913230427</c:v>
                </c:pt>
                <c:pt idx="9">
                  <c:v>1.6952279167480953</c:v>
                </c:pt>
                <c:pt idx="10">
                  <c:v>-0.34266538010552949</c:v>
                </c:pt>
                <c:pt idx="11">
                  <c:v>1.1671255129958809</c:v>
                </c:pt>
                <c:pt idx="12">
                  <c:v>-2.1086610807113573</c:v>
                </c:pt>
                <c:pt idx="13">
                  <c:v>2.660285567715448</c:v>
                </c:pt>
                <c:pt idx="14">
                  <c:v>2.2918079441078731</c:v>
                </c:pt>
                <c:pt idx="15">
                  <c:v>1.2977098397498423</c:v>
                </c:pt>
                <c:pt idx="16">
                  <c:v>1.5602855677154537</c:v>
                </c:pt>
                <c:pt idx="17">
                  <c:v>-1.1022901602501634</c:v>
                </c:pt>
                <c:pt idx="18">
                  <c:v>-5.5702987590385078</c:v>
                </c:pt>
                <c:pt idx="19">
                  <c:v>-2.2678168360367295</c:v>
                </c:pt>
                <c:pt idx="20">
                  <c:v>1.2977098397498423</c:v>
                </c:pt>
                <c:pt idx="21">
                  <c:v>1.5573346198944762</c:v>
                </c:pt>
                <c:pt idx="22">
                  <c:v>-0.27076778385773537</c:v>
                </c:pt>
                <c:pt idx="23">
                  <c:v>-0.97371873167872991</c:v>
                </c:pt>
                <c:pt idx="24">
                  <c:v>-2.098401162790708</c:v>
                </c:pt>
                <c:pt idx="25">
                  <c:v>-1.2678168360367295</c:v>
                </c:pt>
                <c:pt idx="26">
                  <c:v>-1.4052411080711522</c:v>
                </c:pt>
                <c:pt idx="27">
                  <c:v>-1.339714432284552</c:v>
                </c:pt>
                <c:pt idx="28">
                  <c:v>-1.8741877564979461</c:v>
                </c:pt>
                <c:pt idx="29">
                  <c:v>-2.3086610807113601</c:v>
                </c:pt>
                <c:pt idx="30">
                  <c:v>3.9292322161422675</c:v>
                </c:pt>
                <c:pt idx="31">
                  <c:v>-0.94266538010552381</c:v>
                </c:pt>
                <c:pt idx="32">
                  <c:v>0.75733461989446482</c:v>
                </c:pt>
                <c:pt idx="33">
                  <c:v>2.8321831639632649</c:v>
                </c:pt>
                <c:pt idx="34">
                  <c:v>3.9607545925346699</c:v>
                </c:pt>
                <c:pt idx="35">
                  <c:v>1.8602855677154508</c:v>
                </c:pt>
                <c:pt idx="36">
                  <c:v>-2.4678168360367323</c:v>
                </c:pt>
                <c:pt idx="37">
                  <c:v>0.32876319132303422</c:v>
                </c:pt>
                <c:pt idx="38">
                  <c:v>-4.9702987590384993</c:v>
                </c:pt>
                <c:pt idx="39">
                  <c:v>-0.13924540746532443</c:v>
                </c:pt>
                <c:pt idx="40">
                  <c:v>-3.3086610807113601</c:v>
                </c:pt>
                <c:pt idx="41">
                  <c:v>-1.8984011627907051</c:v>
                </c:pt>
                <c:pt idx="42">
                  <c:v>-0.16781683603673514</c:v>
                </c:pt>
                <c:pt idx="43">
                  <c:v>4.6292322161422703</c:v>
                </c:pt>
                <c:pt idx="44">
                  <c:v>3.9607545925346699</c:v>
                </c:pt>
                <c:pt idx="45">
                  <c:v>-3.4086610807113544</c:v>
                </c:pt>
                <c:pt idx="46">
                  <c:v>0.89770983974983665</c:v>
                </c:pt>
                <c:pt idx="47">
                  <c:v>1.997709839749831</c:v>
                </c:pt>
              </c:numCache>
            </c:numRef>
          </c:yVal>
          <c:smooth val="0"/>
          <c:extLst>
            <c:ext xmlns:c16="http://schemas.microsoft.com/office/drawing/2014/chart" uri="{C3380CC4-5D6E-409C-BE32-E72D297353CC}">
              <c16:uniqueId val="{00000000-06A6-420D-824D-9F5CD74F2CDA}"/>
            </c:ext>
          </c:extLst>
        </c:ser>
        <c:dLbls>
          <c:showLegendKey val="0"/>
          <c:showVal val="0"/>
          <c:showCatName val="0"/>
          <c:showSerName val="0"/>
          <c:showPercent val="0"/>
          <c:showBubbleSize val="0"/>
        </c:dLbls>
        <c:axId val="759423200"/>
        <c:axId val="759427792"/>
      </c:scatterChart>
      <c:valAx>
        <c:axId val="759423200"/>
        <c:scaling>
          <c:orientation val="minMax"/>
        </c:scaling>
        <c:delete val="0"/>
        <c:axPos val="b"/>
        <c:title>
          <c:tx>
            <c:rich>
              <a:bodyPr/>
              <a:lstStyle/>
              <a:p>
                <a:pPr>
                  <a:defRPr/>
                </a:pPr>
                <a:r>
                  <a:rPr lang="en-AU"/>
                  <a:t>Job Satisfaction</a:t>
                </a:r>
              </a:p>
            </c:rich>
          </c:tx>
          <c:overlay val="0"/>
        </c:title>
        <c:numFmt formatCode="General" sourceLinked="1"/>
        <c:majorTickMark val="out"/>
        <c:minorTickMark val="none"/>
        <c:tickLblPos val="nextTo"/>
        <c:crossAx val="759427792"/>
        <c:crosses val="autoZero"/>
        <c:crossBetween val="midCat"/>
      </c:valAx>
      <c:valAx>
        <c:axId val="759427792"/>
        <c:scaling>
          <c:orientation val="minMax"/>
        </c:scaling>
        <c:delete val="0"/>
        <c:axPos val="l"/>
        <c:title>
          <c:tx>
            <c:rich>
              <a:bodyPr/>
              <a:lstStyle/>
              <a:p>
                <a:pPr>
                  <a:defRPr/>
                </a:pPr>
                <a:r>
                  <a:rPr lang="en-AU"/>
                  <a:t>Residuals</a:t>
                </a:r>
              </a:p>
            </c:rich>
          </c:tx>
          <c:overlay val="0"/>
        </c:title>
        <c:numFmt formatCode="0.0" sourceLinked="1"/>
        <c:majorTickMark val="out"/>
        <c:minorTickMark val="none"/>
        <c:tickLblPos val="nextTo"/>
        <c:crossAx val="75942320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AU" sz="1400"/>
              <a:t>Job Security Residual Plot</a:t>
            </a:r>
          </a:p>
        </c:rich>
      </c:tx>
      <c:overlay val="0"/>
    </c:title>
    <c:autoTitleDeleted val="0"/>
    <c:plotArea>
      <c:layout/>
      <c:scatterChart>
        <c:scatterStyle val="lineMarker"/>
        <c:varyColors val="0"/>
        <c:ser>
          <c:idx val="0"/>
          <c:order val="0"/>
          <c:spPr>
            <a:ln w="28575">
              <a:noFill/>
            </a:ln>
          </c:spPr>
          <c:xVal>
            <c:numRef>
              <c:f>Working!$Q$78:$Q$125</c:f>
              <c:numCache>
                <c:formatCode>General</c:formatCode>
                <c:ptCount val="48"/>
                <c:pt idx="0">
                  <c:v>3</c:v>
                </c:pt>
                <c:pt idx="1">
                  <c:v>3</c:v>
                </c:pt>
                <c:pt idx="2">
                  <c:v>2</c:v>
                </c:pt>
                <c:pt idx="3">
                  <c:v>1</c:v>
                </c:pt>
                <c:pt idx="4">
                  <c:v>1</c:v>
                </c:pt>
                <c:pt idx="5">
                  <c:v>2</c:v>
                </c:pt>
                <c:pt idx="6">
                  <c:v>2</c:v>
                </c:pt>
                <c:pt idx="7">
                  <c:v>2</c:v>
                </c:pt>
                <c:pt idx="8">
                  <c:v>1</c:v>
                </c:pt>
                <c:pt idx="9">
                  <c:v>3</c:v>
                </c:pt>
                <c:pt idx="10">
                  <c:v>3</c:v>
                </c:pt>
                <c:pt idx="11">
                  <c:v>2</c:v>
                </c:pt>
                <c:pt idx="12">
                  <c:v>2</c:v>
                </c:pt>
                <c:pt idx="13">
                  <c:v>2</c:v>
                </c:pt>
                <c:pt idx="14">
                  <c:v>3</c:v>
                </c:pt>
                <c:pt idx="15">
                  <c:v>1</c:v>
                </c:pt>
                <c:pt idx="16">
                  <c:v>2</c:v>
                </c:pt>
                <c:pt idx="17">
                  <c:v>1</c:v>
                </c:pt>
                <c:pt idx="18">
                  <c:v>3</c:v>
                </c:pt>
                <c:pt idx="19">
                  <c:v>1</c:v>
                </c:pt>
                <c:pt idx="20">
                  <c:v>1</c:v>
                </c:pt>
                <c:pt idx="21">
                  <c:v>3</c:v>
                </c:pt>
                <c:pt idx="22">
                  <c:v>2</c:v>
                </c:pt>
                <c:pt idx="23">
                  <c:v>3</c:v>
                </c:pt>
                <c:pt idx="24">
                  <c:v>2</c:v>
                </c:pt>
                <c:pt idx="25">
                  <c:v>1</c:v>
                </c:pt>
                <c:pt idx="26">
                  <c:v>2</c:v>
                </c:pt>
                <c:pt idx="27">
                  <c:v>2</c:v>
                </c:pt>
                <c:pt idx="28">
                  <c:v>2</c:v>
                </c:pt>
                <c:pt idx="29">
                  <c:v>2</c:v>
                </c:pt>
                <c:pt idx="30">
                  <c:v>2</c:v>
                </c:pt>
                <c:pt idx="31">
                  <c:v>3</c:v>
                </c:pt>
                <c:pt idx="32">
                  <c:v>3</c:v>
                </c:pt>
                <c:pt idx="33">
                  <c:v>1</c:v>
                </c:pt>
                <c:pt idx="34">
                  <c:v>3</c:v>
                </c:pt>
                <c:pt idx="35">
                  <c:v>2</c:v>
                </c:pt>
                <c:pt idx="36">
                  <c:v>1</c:v>
                </c:pt>
                <c:pt idx="37">
                  <c:v>1</c:v>
                </c:pt>
                <c:pt idx="38">
                  <c:v>3</c:v>
                </c:pt>
                <c:pt idx="39">
                  <c:v>3</c:v>
                </c:pt>
                <c:pt idx="40">
                  <c:v>2</c:v>
                </c:pt>
                <c:pt idx="41">
                  <c:v>2</c:v>
                </c:pt>
                <c:pt idx="42">
                  <c:v>1</c:v>
                </c:pt>
                <c:pt idx="43">
                  <c:v>2</c:v>
                </c:pt>
                <c:pt idx="44">
                  <c:v>3</c:v>
                </c:pt>
                <c:pt idx="45">
                  <c:v>2</c:v>
                </c:pt>
                <c:pt idx="46">
                  <c:v>1</c:v>
                </c:pt>
                <c:pt idx="47">
                  <c:v>1</c:v>
                </c:pt>
              </c:numCache>
            </c:numRef>
          </c:xVal>
          <c:yVal>
            <c:numRef>
              <c:f>Working!$D$189:$D$236</c:f>
              <c:numCache>
                <c:formatCode>0.0</c:formatCode>
                <c:ptCount val="48"/>
                <c:pt idx="0">
                  <c:v>0.22286129568107071</c:v>
                </c:pt>
                <c:pt idx="1">
                  <c:v>-0.27371873167872707</c:v>
                </c:pt>
                <c:pt idx="2">
                  <c:v>3.0947588919288478</c:v>
                </c:pt>
                <c:pt idx="3">
                  <c:v>-2.0367634844635631</c:v>
                </c:pt>
                <c:pt idx="4">
                  <c:v>0.46323651553643685</c:v>
                </c:pt>
                <c:pt idx="5">
                  <c:v>-5.2411080711465274E-3</c:v>
                </c:pt>
                <c:pt idx="6">
                  <c:v>0.3671255129958837</c:v>
                </c:pt>
                <c:pt idx="7">
                  <c:v>-1.7086610807113658</c:v>
                </c:pt>
                <c:pt idx="8">
                  <c:v>1.4287631913230427</c:v>
                </c:pt>
                <c:pt idx="9">
                  <c:v>1.6952279167480953</c:v>
                </c:pt>
                <c:pt idx="10">
                  <c:v>-0.34266538010552949</c:v>
                </c:pt>
                <c:pt idx="11">
                  <c:v>1.1671255129958809</c:v>
                </c:pt>
                <c:pt idx="12">
                  <c:v>-2.1086610807113573</c:v>
                </c:pt>
                <c:pt idx="13">
                  <c:v>2.660285567715448</c:v>
                </c:pt>
                <c:pt idx="14">
                  <c:v>2.2918079441078731</c:v>
                </c:pt>
                <c:pt idx="15">
                  <c:v>1.2977098397498423</c:v>
                </c:pt>
                <c:pt idx="16">
                  <c:v>1.5602855677154537</c:v>
                </c:pt>
                <c:pt idx="17">
                  <c:v>-1.1022901602501634</c:v>
                </c:pt>
                <c:pt idx="18">
                  <c:v>-5.5702987590385078</c:v>
                </c:pt>
                <c:pt idx="19">
                  <c:v>-2.2678168360367295</c:v>
                </c:pt>
                <c:pt idx="20">
                  <c:v>1.2977098397498423</c:v>
                </c:pt>
                <c:pt idx="21">
                  <c:v>1.5573346198944762</c:v>
                </c:pt>
                <c:pt idx="22">
                  <c:v>-0.27076778385773537</c:v>
                </c:pt>
                <c:pt idx="23">
                  <c:v>-0.97371873167872991</c:v>
                </c:pt>
                <c:pt idx="24">
                  <c:v>-2.098401162790708</c:v>
                </c:pt>
                <c:pt idx="25">
                  <c:v>-1.2678168360367295</c:v>
                </c:pt>
                <c:pt idx="26">
                  <c:v>-1.4052411080711522</c:v>
                </c:pt>
                <c:pt idx="27">
                  <c:v>-1.339714432284552</c:v>
                </c:pt>
                <c:pt idx="28">
                  <c:v>-1.8741877564979461</c:v>
                </c:pt>
                <c:pt idx="29">
                  <c:v>-2.3086610807113601</c:v>
                </c:pt>
                <c:pt idx="30">
                  <c:v>3.9292322161422675</c:v>
                </c:pt>
                <c:pt idx="31">
                  <c:v>-0.94266538010552381</c:v>
                </c:pt>
                <c:pt idx="32">
                  <c:v>0.75733461989446482</c:v>
                </c:pt>
                <c:pt idx="33">
                  <c:v>2.8321831639632649</c:v>
                </c:pt>
                <c:pt idx="34">
                  <c:v>3.9607545925346699</c:v>
                </c:pt>
                <c:pt idx="35">
                  <c:v>1.8602855677154508</c:v>
                </c:pt>
                <c:pt idx="36">
                  <c:v>-2.4678168360367323</c:v>
                </c:pt>
                <c:pt idx="37">
                  <c:v>0.32876319132303422</c:v>
                </c:pt>
                <c:pt idx="38">
                  <c:v>-4.9702987590384993</c:v>
                </c:pt>
                <c:pt idx="39">
                  <c:v>-0.13924540746532443</c:v>
                </c:pt>
                <c:pt idx="40">
                  <c:v>-3.3086610807113601</c:v>
                </c:pt>
                <c:pt idx="41">
                  <c:v>-1.8984011627907051</c:v>
                </c:pt>
                <c:pt idx="42">
                  <c:v>-0.16781683603673514</c:v>
                </c:pt>
                <c:pt idx="43">
                  <c:v>4.6292322161422703</c:v>
                </c:pt>
                <c:pt idx="44">
                  <c:v>3.9607545925346699</c:v>
                </c:pt>
                <c:pt idx="45">
                  <c:v>-3.4086610807113544</c:v>
                </c:pt>
                <c:pt idx="46">
                  <c:v>0.89770983974983665</c:v>
                </c:pt>
                <c:pt idx="47">
                  <c:v>1.997709839749831</c:v>
                </c:pt>
              </c:numCache>
            </c:numRef>
          </c:yVal>
          <c:smooth val="0"/>
          <c:extLst>
            <c:ext xmlns:c16="http://schemas.microsoft.com/office/drawing/2014/chart" uri="{C3380CC4-5D6E-409C-BE32-E72D297353CC}">
              <c16:uniqueId val="{00000000-11BE-47CA-87A8-4669EBD3820F}"/>
            </c:ext>
          </c:extLst>
        </c:ser>
        <c:dLbls>
          <c:showLegendKey val="0"/>
          <c:showVal val="0"/>
          <c:showCatName val="0"/>
          <c:showSerName val="0"/>
          <c:showPercent val="0"/>
          <c:showBubbleSize val="0"/>
        </c:dLbls>
        <c:axId val="760427584"/>
        <c:axId val="760443328"/>
      </c:scatterChart>
      <c:valAx>
        <c:axId val="760427584"/>
        <c:scaling>
          <c:orientation val="minMax"/>
        </c:scaling>
        <c:delete val="0"/>
        <c:axPos val="b"/>
        <c:title>
          <c:tx>
            <c:rich>
              <a:bodyPr/>
              <a:lstStyle/>
              <a:p>
                <a:pPr>
                  <a:defRPr/>
                </a:pPr>
                <a:r>
                  <a:rPr lang="en-AU"/>
                  <a:t>Job Security</a:t>
                </a:r>
              </a:p>
            </c:rich>
          </c:tx>
          <c:overlay val="0"/>
        </c:title>
        <c:numFmt formatCode="General" sourceLinked="1"/>
        <c:majorTickMark val="out"/>
        <c:minorTickMark val="none"/>
        <c:tickLblPos val="nextTo"/>
        <c:crossAx val="760443328"/>
        <c:crosses val="autoZero"/>
        <c:crossBetween val="midCat"/>
      </c:valAx>
      <c:valAx>
        <c:axId val="760443328"/>
        <c:scaling>
          <c:orientation val="minMax"/>
        </c:scaling>
        <c:delete val="0"/>
        <c:axPos val="l"/>
        <c:title>
          <c:tx>
            <c:rich>
              <a:bodyPr/>
              <a:lstStyle/>
              <a:p>
                <a:pPr>
                  <a:defRPr/>
                </a:pPr>
                <a:r>
                  <a:rPr lang="en-AU"/>
                  <a:t>Residuals</a:t>
                </a:r>
              </a:p>
            </c:rich>
          </c:tx>
          <c:overlay val="0"/>
        </c:title>
        <c:numFmt formatCode="0.0" sourceLinked="1"/>
        <c:majorTickMark val="out"/>
        <c:minorTickMark val="none"/>
        <c:tickLblPos val="nextTo"/>
        <c:crossAx val="76042758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79480772293411"/>
          <c:y val="7.7127759734146095E-2"/>
          <c:w val="0.66887471291222"/>
          <c:h val="0.78191590902892938"/>
        </c:manualLayout>
      </c:layout>
      <c:lineChart>
        <c:grouping val="standard"/>
        <c:varyColors val="0"/>
        <c:ser>
          <c:idx val="0"/>
          <c:order val="0"/>
          <c:tx>
            <c:strRef>
              <c:f>'Inteaction - Binary Var'!$B$33</c:f>
              <c:strCache>
                <c:ptCount val="1"/>
                <c:pt idx="0">
                  <c:v>Women</c:v>
                </c:pt>
              </c:strCache>
            </c:strRef>
          </c:tx>
          <c:spPr>
            <a:ln w="12700">
              <a:solidFill>
                <a:srgbClr val="000000"/>
              </a:solidFill>
              <a:prstDash val="solid"/>
            </a:ln>
          </c:spPr>
          <c:marker>
            <c:symbol val="diamond"/>
            <c:size val="5"/>
            <c:spPr>
              <a:solidFill>
                <a:srgbClr val="000000"/>
              </a:solidFill>
              <a:ln>
                <a:solidFill>
                  <a:srgbClr val="000000"/>
                </a:solidFill>
                <a:prstDash val="solid"/>
              </a:ln>
            </c:spPr>
          </c:marker>
          <c:cat>
            <c:strRef>
              <c:f>'Inteaction - Binary Var'!$C$32:$D$32</c:f>
              <c:strCache>
                <c:ptCount val="2"/>
                <c:pt idx="0">
                  <c:v>Low IV</c:v>
                </c:pt>
                <c:pt idx="1">
                  <c:v>High IV</c:v>
                </c:pt>
              </c:strCache>
            </c:strRef>
          </c:cat>
          <c:val>
            <c:numRef>
              <c:f>'Inteaction - Binary Var'!$C$33:$D$33</c:f>
              <c:numCache>
                <c:formatCode>General</c:formatCode>
                <c:ptCount val="2"/>
                <c:pt idx="0">
                  <c:v>2.4</c:v>
                </c:pt>
                <c:pt idx="1">
                  <c:v>3.6</c:v>
                </c:pt>
              </c:numCache>
            </c:numRef>
          </c:val>
          <c:smooth val="0"/>
          <c:extLst>
            <c:ext xmlns:c16="http://schemas.microsoft.com/office/drawing/2014/chart" uri="{C3380CC4-5D6E-409C-BE32-E72D297353CC}">
              <c16:uniqueId val="{00000000-71FF-433B-B701-76D1AB87FD3C}"/>
            </c:ext>
          </c:extLst>
        </c:ser>
        <c:ser>
          <c:idx val="1"/>
          <c:order val="1"/>
          <c:tx>
            <c:strRef>
              <c:f>'Inteaction - Binary Var'!$B$34</c:f>
              <c:strCache>
                <c:ptCount val="1"/>
                <c:pt idx="0">
                  <c:v>Men</c:v>
                </c:pt>
              </c:strCache>
            </c:strRef>
          </c:tx>
          <c:spPr>
            <a:ln w="12700">
              <a:solidFill>
                <a:srgbClr val="000000"/>
              </a:solidFill>
              <a:prstDash val="sysDash"/>
            </a:ln>
          </c:spPr>
          <c:marker>
            <c:symbol val="square"/>
            <c:size val="5"/>
            <c:spPr>
              <a:solidFill>
                <a:srgbClr val="000000"/>
              </a:solidFill>
              <a:ln>
                <a:solidFill>
                  <a:srgbClr val="000000"/>
                </a:solidFill>
                <a:prstDash val="solid"/>
              </a:ln>
            </c:spPr>
          </c:marker>
          <c:cat>
            <c:strRef>
              <c:f>'Inteaction - Binary Var'!$C$32:$D$32</c:f>
              <c:strCache>
                <c:ptCount val="2"/>
                <c:pt idx="0">
                  <c:v>Low IV</c:v>
                </c:pt>
                <c:pt idx="1">
                  <c:v>High IV</c:v>
                </c:pt>
              </c:strCache>
            </c:strRef>
          </c:cat>
          <c:val>
            <c:numRef>
              <c:f>'Inteaction - Binary Var'!$C$34:$D$34</c:f>
              <c:numCache>
                <c:formatCode>General</c:formatCode>
                <c:ptCount val="2"/>
                <c:pt idx="0">
                  <c:v>3.6</c:v>
                </c:pt>
                <c:pt idx="1">
                  <c:v>3.2</c:v>
                </c:pt>
              </c:numCache>
            </c:numRef>
          </c:val>
          <c:smooth val="0"/>
          <c:extLst>
            <c:ext xmlns:c16="http://schemas.microsoft.com/office/drawing/2014/chart" uri="{C3380CC4-5D6E-409C-BE32-E72D297353CC}">
              <c16:uniqueId val="{00000001-71FF-433B-B701-76D1AB87FD3C}"/>
            </c:ext>
          </c:extLst>
        </c:ser>
        <c:dLbls>
          <c:showLegendKey val="0"/>
          <c:showVal val="0"/>
          <c:showCatName val="0"/>
          <c:showSerName val="0"/>
          <c:showPercent val="0"/>
          <c:showBubbleSize val="0"/>
        </c:dLbls>
        <c:marker val="1"/>
        <c:smooth val="0"/>
        <c:axId val="342890472"/>
        <c:axId val="1"/>
      </c:lineChart>
      <c:catAx>
        <c:axId val="342890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5"/>
          <c:min val="1"/>
        </c:scaling>
        <c:delete val="0"/>
        <c:axPos val="l"/>
        <c:title>
          <c:tx>
            <c:rich>
              <a:bodyPr/>
              <a:lstStyle/>
              <a:p>
                <a:pPr>
                  <a:defRPr sz="1200" b="1" i="0" u="none" strike="noStrike" baseline="0">
                    <a:solidFill>
                      <a:srgbClr val="000000"/>
                    </a:solidFill>
                    <a:latin typeface="Times New Roman"/>
                    <a:ea typeface="Times New Roman"/>
                    <a:cs typeface="Times New Roman"/>
                  </a:defRPr>
                </a:pPr>
                <a:r>
                  <a:rPr lang="en-AU"/>
                  <a:t>Dependent variable</a:t>
                </a:r>
              </a:p>
            </c:rich>
          </c:tx>
          <c:layout>
            <c:manualLayout>
              <c:xMode val="edge"/>
              <c:yMode val="edge"/>
              <c:x val="2.6490087640087923E-2"/>
              <c:y val="0.2898939934835146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342890472"/>
        <c:crosses val="autoZero"/>
        <c:crossBetween val="between"/>
      </c:valAx>
      <c:spPr>
        <a:solidFill>
          <a:srgbClr val="FFFFFF"/>
        </a:solidFill>
        <a:ln w="12700">
          <a:solidFill>
            <a:srgbClr val="808080"/>
          </a:solidFill>
          <a:prstDash val="solid"/>
        </a:ln>
      </c:spPr>
    </c:plotArea>
    <c:legend>
      <c:legendPos val="r"/>
      <c:layout>
        <c:manualLayout>
          <c:xMode val="edge"/>
          <c:yMode val="edge"/>
          <c:x val="0.81788145588771466"/>
          <c:y val="0.40425584412380022"/>
          <c:w val="0.1688743087055605"/>
          <c:h val="0.13031931817148823"/>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4"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9526</xdr:rowOff>
    </xdr:from>
    <xdr:to>
      <xdr:col>14</xdr:col>
      <xdr:colOff>0</xdr:colOff>
      <xdr:row>21</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xdr:row>
      <xdr:rowOff>0</xdr:rowOff>
    </xdr:from>
    <xdr:to>
      <xdr:col>21</xdr:col>
      <xdr:colOff>0</xdr:colOff>
      <xdr:row>20</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xdr:row>
      <xdr:rowOff>9525</xdr:rowOff>
    </xdr:from>
    <xdr:to>
      <xdr:col>7</xdr:col>
      <xdr:colOff>0</xdr:colOff>
      <xdr:row>21</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24</xdr:row>
      <xdr:rowOff>9525</xdr:rowOff>
    </xdr:from>
    <xdr:to>
      <xdr:col>10</xdr:col>
      <xdr:colOff>0</xdr:colOff>
      <xdr:row>43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24</xdr:row>
      <xdr:rowOff>0</xdr:rowOff>
    </xdr:from>
    <xdr:to>
      <xdr:col>20</xdr:col>
      <xdr:colOff>0</xdr:colOff>
      <xdr:row>42</xdr:row>
      <xdr:rowOff>180975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0</xdr:colOff>
      <xdr:row>24</xdr:row>
      <xdr:rowOff>0</xdr:rowOff>
    </xdr:from>
    <xdr:to>
      <xdr:col>30</xdr:col>
      <xdr:colOff>0</xdr:colOff>
      <xdr:row>42</xdr:row>
      <xdr:rowOff>180975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609599</xdr:colOff>
      <xdr:row>185</xdr:row>
      <xdr:rowOff>0</xdr:rowOff>
    </xdr:from>
    <xdr:to>
      <xdr:col>12</xdr:col>
      <xdr:colOff>600074</xdr:colOff>
      <xdr:row>201</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9525</xdr:colOff>
      <xdr:row>203</xdr:row>
      <xdr:rowOff>9524</xdr:rowOff>
    </xdr:from>
    <xdr:to>
      <xdr:col>13</xdr:col>
      <xdr:colOff>9525</xdr:colOff>
      <xdr:row>219</xdr:row>
      <xdr:rowOff>152400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19050</xdr:colOff>
      <xdr:row>406</xdr:row>
      <xdr:rowOff>28575</xdr:rowOff>
    </xdr:from>
    <xdr:to>
      <xdr:col>14</xdr:col>
      <xdr:colOff>0</xdr:colOff>
      <xdr:row>427</xdr:row>
      <xdr:rowOff>145847</xdr:rowOff>
    </xdr:to>
    <xdr:pic>
      <xdr:nvPicPr>
        <xdr:cNvPr id="3" name="Picture 2"/>
        <xdr:cNvPicPr>
          <a:picLocks noChangeAspect="1"/>
        </xdr:cNvPicPr>
      </xdr:nvPicPr>
      <xdr:blipFill>
        <a:blip xmlns:r="http://schemas.openxmlformats.org/officeDocument/2006/relationships" r:embed="rId9"/>
        <a:stretch>
          <a:fillRect/>
        </a:stretch>
      </xdr:blipFill>
      <xdr:spPr>
        <a:xfrm>
          <a:off x="3962400" y="72723375"/>
          <a:ext cx="4857750" cy="35176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381000</xdr:colOff>
      <xdr:row>27</xdr:row>
      <xdr:rowOff>19050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381000</xdr:colOff>
      <xdr:row>25</xdr:row>
      <xdr:rowOff>19050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heetViews>
  <sheetFormatPr defaultColWidth="9.140625" defaultRowHeight="15" x14ac:dyDescent="0.25"/>
  <cols>
    <col min="1" max="1" width="23.5703125" style="9" bestFit="1" customWidth="1"/>
    <col min="2" max="2" width="150" style="9" bestFit="1" customWidth="1"/>
    <col min="3" max="16384" width="9.140625" style="1"/>
  </cols>
  <sheetData>
    <row r="1" spans="1:7" s="4" customFormat="1" x14ac:dyDescent="0.25">
      <c r="A1" s="17" t="s">
        <v>57</v>
      </c>
      <c r="B1" s="18"/>
      <c r="C1" s="3"/>
      <c r="D1" s="3"/>
      <c r="F1" s="3"/>
    </row>
    <row r="2" spans="1:7" s="6" customFormat="1" x14ac:dyDescent="0.25">
      <c r="A2" s="18"/>
      <c r="B2" s="18"/>
      <c r="C2" s="5"/>
      <c r="D2" s="5"/>
      <c r="F2" s="5"/>
    </row>
    <row r="3" spans="1:7" s="7" customFormat="1" ht="18" customHeight="1" x14ac:dyDescent="0.2">
      <c r="A3" s="19" t="s">
        <v>60</v>
      </c>
      <c r="B3" s="19" t="s">
        <v>61</v>
      </c>
    </row>
    <row r="4" spans="1:7" s="6" customFormat="1" ht="15" customHeight="1" x14ac:dyDescent="0.2">
      <c r="A4" s="20" t="s">
        <v>0</v>
      </c>
      <c r="B4" s="21" t="s">
        <v>1</v>
      </c>
      <c r="C4" s="5"/>
      <c r="D4" s="5"/>
      <c r="F4" s="5"/>
    </row>
    <row r="5" spans="1:7" s="6" customFormat="1" ht="15" customHeight="1" x14ac:dyDescent="0.2">
      <c r="A5" s="20" t="s">
        <v>2</v>
      </c>
      <c r="B5" s="21" t="s">
        <v>54</v>
      </c>
      <c r="C5" s="5"/>
      <c r="D5" s="5"/>
      <c r="F5" s="5"/>
      <c r="G5" s="5"/>
    </row>
    <row r="6" spans="1:7" s="6" customFormat="1" ht="15" customHeight="1" x14ac:dyDescent="0.2">
      <c r="A6" s="20" t="s">
        <v>3</v>
      </c>
      <c r="B6" s="21" t="s">
        <v>55</v>
      </c>
      <c r="C6" s="5"/>
      <c r="D6" s="5"/>
      <c r="F6" s="5"/>
      <c r="G6" s="5"/>
    </row>
    <row r="7" spans="1:7" s="6" customFormat="1" ht="15" customHeight="1" x14ac:dyDescent="0.2">
      <c r="A7" s="20" t="s">
        <v>62</v>
      </c>
      <c r="B7" s="21" t="s">
        <v>63</v>
      </c>
      <c r="C7" s="5"/>
      <c r="D7" s="5"/>
      <c r="F7" s="5"/>
      <c r="G7" s="5"/>
    </row>
    <row r="8" spans="1:7" s="6" customFormat="1" ht="15" customHeight="1" x14ac:dyDescent="0.2">
      <c r="A8" s="20" t="s">
        <v>4</v>
      </c>
      <c r="B8" s="21" t="s">
        <v>5</v>
      </c>
      <c r="C8" s="5"/>
      <c r="D8" s="5"/>
      <c r="F8" s="5"/>
      <c r="G8" s="5"/>
    </row>
    <row r="9" spans="1:7" s="6" customFormat="1" ht="15" customHeight="1" x14ac:dyDescent="0.2">
      <c r="A9" s="20" t="s">
        <v>6</v>
      </c>
      <c r="B9" s="22" t="s">
        <v>7</v>
      </c>
      <c r="F9" s="5"/>
      <c r="G9" s="5"/>
    </row>
    <row r="10" spans="1:7" s="6" customFormat="1" ht="15" customHeight="1" x14ac:dyDescent="0.2">
      <c r="A10" s="20" t="s">
        <v>8</v>
      </c>
      <c r="B10" s="21" t="s">
        <v>9</v>
      </c>
      <c r="C10" s="5"/>
      <c r="D10" s="5"/>
      <c r="F10" s="5"/>
      <c r="G10" s="5"/>
    </row>
    <row r="11" spans="1:7" s="6" customFormat="1" ht="15" customHeight="1" x14ac:dyDescent="0.2">
      <c r="A11" s="20" t="s">
        <v>69</v>
      </c>
      <c r="B11" s="21" t="s">
        <v>58</v>
      </c>
      <c r="C11" s="5"/>
      <c r="D11" s="5"/>
      <c r="F11" s="5"/>
      <c r="G11" s="5"/>
    </row>
    <row r="12" spans="1:7" s="6" customFormat="1" ht="15" customHeight="1" x14ac:dyDescent="0.2">
      <c r="A12" s="20" t="s">
        <v>10</v>
      </c>
      <c r="B12" s="21" t="s">
        <v>11</v>
      </c>
      <c r="C12" s="5"/>
      <c r="D12" s="5"/>
      <c r="G12" s="5"/>
    </row>
    <row r="13" spans="1:7" s="6" customFormat="1" ht="15" customHeight="1" x14ac:dyDescent="0.2">
      <c r="A13" s="20" t="s">
        <v>12</v>
      </c>
      <c r="B13" s="21" t="s">
        <v>13</v>
      </c>
      <c r="C13" s="5"/>
      <c r="D13" s="5"/>
      <c r="G13" s="5"/>
    </row>
    <row r="14" spans="1:7" s="6" customFormat="1" ht="15" customHeight="1" x14ac:dyDescent="0.2">
      <c r="A14" s="20" t="s">
        <v>14</v>
      </c>
      <c r="B14" s="21" t="s">
        <v>15</v>
      </c>
      <c r="C14" s="5"/>
      <c r="D14" s="5"/>
      <c r="G14" s="5"/>
    </row>
    <row r="15" spans="1:7" s="6" customFormat="1" ht="15" customHeight="1" x14ac:dyDescent="0.2">
      <c r="A15" s="20" t="s">
        <v>16</v>
      </c>
      <c r="B15" s="21" t="s">
        <v>17</v>
      </c>
      <c r="C15" s="5"/>
      <c r="D15" s="5"/>
    </row>
    <row r="16" spans="1:7" s="6" customFormat="1" ht="15" customHeight="1" x14ac:dyDescent="0.2">
      <c r="A16" s="20" t="s">
        <v>18</v>
      </c>
      <c r="B16" s="21" t="s">
        <v>66</v>
      </c>
      <c r="C16" s="5"/>
      <c r="D16" s="5"/>
    </row>
    <row r="17" spans="1:2" s="6" customFormat="1" ht="15" customHeight="1" x14ac:dyDescent="0.2">
      <c r="A17" s="23" t="s">
        <v>45</v>
      </c>
      <c r="B17" s="22" t="s">
        <v>67</v>
      </c>
    </row>
    <row r="18" spans="1:2" s="6" customFormat="1" ht="18" customHeight="1" x14ac:dyDescent="0.25">
      <c r="A18" s="24"/>
      <c r="B18" s="22"/>
    </row>
    <row r="19" spans="1:2" s="6" customFormat="1" ht="18" customHeight="1" x14ac:dyDescent="0.25">
      <c r="A19" s="24"/>
      <c r="B19" s="22"/>
    </row>
    <row r="20" spans="1:2" s="6" customFormat="1" x14ac:dyDescent="0.25">
      <c r="A20" s="24"/>
      <c r="B20" s="24"/>
    </row>
    <row r="21" spans="1:2" s="6" customFormat="1" x14ac:dyDescent="0.25">
      <c r="A21" s="24"/>
      <c r="B21" s="24"/>
    </row>
    <row r="22" spans="1:2" s="6" customFormat="1" x14ac:dyDescent="0.25">
      <c r="A22" s="24"/>
      <c r="B22" s="24"/>
    </row>
  </sheetData>
  <phoneticPr fontId="0" type="noConversion"/>
  <pageMargins left="0.75" right="0.75" top="1" bottom="1" header="0.5" footer="0.5"/>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90" workbookViewId="0">
      <selection activeCell="A7" sqref="A7:A20"/>
    </sheetView>
  </sheetViews>
  <sheetFormatPr defaultRowHeight="12.75" x14ac:dyDescent="0.2"/>
  <cols>
    <col min="1" max="1" width="40.42578125" customWidth="1"/>
    <col min="6" max="6" width="13.7109375" customWidth="1"/>
    <col min="7" max="8" width="15.140625" customWidth="1"/>
    <col min="257" max="257" width="40.42578125" customWidth="1"/>
    <col min="262" max="262" width="13.7109375" customWidth="1"/>
    <col min="263" max="264" width="15.140625" customWidth="1"/>
    <col min="513" max="513" width="40.42578125" customWidth="1"/>
    <col min="518" max="518" width="13.7109375" customWidth="1"/>
    <col min="519" max="520" width="15.140625" customWidth="1"/>
    <col min="769" max="769" width="40.42578125" customWidth="1"/>
    <col min="774" max="774" width="13.7109375" customWidth="1"/>
    <col min="775" max="776" width="15.140625" customWidth="1"/>
    <col min="1025" max="1025" width="40.42578125" customWidth="1"/>
    <col min="1030" max="1030" width="13.7109375" customWidth="1"/>
    <col min="1031" max="1032" width="15.140625" customWidth="1"/>
    <col min="1281" max="1281" width="40.42578125" customWidth="1"/>
    <col min="1286" max="1286" width="13.7109375" customWidth="1"/>
    <col min="1287" max="1288" width="15.140625" customWidth="1"/>
    <col min="1537" max="1537" width="40.42578125" customWidth="1"/>
    <col min="1542" max="1542" width="13.7109375" customWidth="1"/>
    <col min="1543" max="1544" width="15.140625" customWidth="1"/>
    <col min="1793" max="1793" width="40.42578125" customWidth="1"/>
    <col min="1798" max="1798" width="13.7109375" customWidth="1"/>
    <col min="1799" max="1800" width="15.140625" customWidth="1"/>
    <col min="2049" max="2049" width="40.42578125" customWidth="1"/>
    <col min="2054" max="2054" width="13.7109375" customWidth="1"/>
    <col min="2055" max="2056" width="15.140625" customWidth="1"/>
    <col min="2305" max="2305" width="40.42578125" customWidth="1"/>
    <col min="2310" max="2310" width="13.7109375" customWidth="1"/>
    <col min="2311" max="2312" width="15.140625" customWidth="1"/>
    <col min="2561" max="2561" width="40.42578125" customWidth="1"/>
    <col min="2566" max="2566" width="13.7109375" customWidth="1"/>
    <col min="2567" max="2568" width="15.140625" customWidth="1"/>
    <col min="2817" max="2817" width="40.42578125" customWidth="1"/>
    <col min="2822" max="2822" width="13.7109375" customWidth="1"/>
    <col min="2823" max="2824" width="15.140625" customWidth="1"/>
    <col min="3073" max="3073" width="40.42578125" customWidth="1"/>
    <col min="3078" max="3078" width="13.7109375" customWidth="1"/>
    <col min="3079" max="3080" width="15.140625" customWidth="1"/>
    <col min="3329" max="3329" width="40.42578125" customWidth="1"/>
    <col min="3334" max="3334" width="13.7109375" customWidth="1"/>
    <col min="3335" max="3336" width="15.140625" customWidth="1"/>
    <col min="3585" max="3585" width="40.42578125" customWidth="1"/>
    <col min="3590" max="3590" width="13.7109375" customWidth="1"/>
    <col min="3591" max="3592" width="15.140625" customWidth="1"/>
    <col min="3841" max="3841" width="40.42578125" customWidth="1"/>
    <col min="3846" max="3846" width="13.7109375" customWidth="1"/>
    <col min="3847" max="3848" width="15.140625" customWidth="1"/>
    <col min="4097" max="4097" width="40.42578125" customWidth="1"/>
    <col min="4102" max="4102" width="13.7109375" customWidth="1"/>
    <col min="4103" max="4104" width="15.140625" customWidth="1"/>
    <col min="4353" max="4353" width="40.42578125" customWidth="1"/>
    <col min="4358" max="4358" width="13.7109375" customWidth="1"/>
    <col min="4359" max="4360" width="15.140625" customWidth="1"/>
    <col min="4609" max="4609" width="40.42578125" customWidth="1"/>
    <col min="4614" max="4614" width="13.7109375" customWidth="1"/>
    <col min="4615" max="4616" width="15.140625" customWidth="1"/>
    <col min="4865" max="4865" width="40.42578125" customWidth="1"/>
    <col min="4870" max="4870" width="13.7109375" customWidth="1"/>
    <col min="4871" max="4872" width="15.140625" customWidth="1"/>
    <col min="5121" max="5121" width="40.42578125" customWidth="1"/>
    <col min="5126" max="5126" width="13.7109375" customWidth="1"/>
    <col min="5127" max="5128" width="15.140625" customWidth="1"/>
    <col min="5377" max="5377" width="40.42578125" customWidth="1"/>
    <col min="5382" max="5382" width="13.7109375" customWidth="1"/>
    <col min="5383" max="5384" width="15.140625" customWidth="1"/>
    <col min="5633" max="5633" width="40.42578125" customWidth="1"/>
    <col min="5638" max="5638" width="13.7109375" customWidth="1"/>
    <col min="5639" max="5640" width="15.140625" customWidth="1"/>
    <col min="5889" max="5889" width="40.42578125" customWidth="1"/>
    <col min="5894" max="5894" width="13.7109375" customWidth="1"/>
    <col min="5895" max="5896" width="15.140625" customWidth="1"/>
    <col min="6145" max="6145" width="40.42578125" customWidth="1"/>
    <col min="6150" max="6150" width="13.7109375" customWidth="1"/>
    <col min="6151" max="6152" width="15.140625" customWidth="1"/>
    <col min="6401" max="6401" width="40.42578125" customWidth="1"/>
    <col min="6406" max="6406" width="13.7109375" customWidth="1"/>
    <col min="6407" max="6408" width="15.140625" customWidth="1"/>
    <col min="6657" max="6657" width="40.42578125" customWidth="1"/>
    <col min="6662" max="6662" width="13.7109375" customWidth="1"/>
    <col min="6663" max="6664" width="15.140625" customWidth="1"/>
    <col min="6913" max="6913" width="40.42578125" customWidth="1"/>
    <col min="6918" max="6918" width="13.7109375" customWidth="1"/>
    <col min="6919" max="6920" width="15.140625" customWidth="1"/>
    <col min="7169" max="7169" width="40.42578125" customWidth="1"/>
    <col min="7174" max="7174" width="13.7109375" customWidth="1"/>
    <col min="7175" max="7176" width="15.140625" customWidth="1"/>
    <col min="7425" max="7425" width="40.42578125" customWidth="1"/>
    <col min="7430" max="7430" width="13.7109375" customWidth="1"/>
    <col min="7431" max="7432" width="15.140625" customWidth="1"/>
    <col min="7681" max="7681" width="40.42578125" customWidth="1"/>
    <col min="7686" max="7686" width="13.7109375" customWidth="1"/>
    <col min="7687" max="7688" width="15.140625" customWidth="1"/>
    <col min="7937" max="7937" width="40.42578125" customWidth="1"/>
    <col min="7942" max="7942" width="13.7109375" customWidth="1"/>
    <col min="7943" max="7944" width="15.140625" customWidth="1"/>
    <col min="8193" max="8193" width="40.42578125" customWidth="1"/>
    <col min="8198" max="8198" width="13.7109375" customWidth="1"/>
    <col min="8199" max="8200" width="15.140625" customWidth="1"/>
    <col min="8449" max="8449" width="40.42578125" customWidth="1"/>
    <col min="8454" max="8454" width="13.7109375" customWidth="1"/>
    <col min="8455" max="8456" width="15.140625" customWidth="1"/>
    <col min="8705" max="8705" width="40.42578125" customWidth="1"/>
    <col min="8710" max="8710" width="13.7109375" customWidth="1"/>
    <col min="8711" max="8712" width="15.140625" customWidth="1"/>
    <col min="8961" max="8961" width="40.42578125" customWidth="1"/>
    <col min="8966" max="8966" width="13.7109375" customWidth="1"/>
    <col min="8967" max="8968" width="15.140625" customWidth="1"/>
    <col min="9217" max="9217" width="40.42578125" customWidth="1"/>
    <col min="9222" max="9222" width="13.7109375" customWidth="1"/>
    <col min="9223" max="9224" width="15.140625" customWidth="1"/>
    <col min="9473" max="9473" width="40.42578125" customWidth="1"/>
    <col min="9478" max="9478" width="13.7109375" customWidth="1"/>
    <col min="9479" max="9480" width="15.140625" customWidth="1"/>
    <col min="9729" max="9729" width="40.42578125" customWidth="1"/>
    <col min="9734" max="9734" width="13.7109375" customWidth="1"/>
    <col min="9735" max="9736" width="15.140625" customWidth="1"/>
    <col min="9985" max="9985" width="40.42578125" customWidth="1"/>
    <col min="9990" max="9990" width="13.7109375" customWidth="1"/>
    <col min="9991" max="9992" width="15.140625" customWidth="1"/>
    <col min="10241" max="10241" width="40.42578125" customWidth="1"/>
    <col min="10246" max="10246" width="13.7109375" customWidth="1"/>
    <col min="10247" max="10248" width="15.140625" customWidth="1"/>
    <col min="10497" max="10497" width="40.42578125" customWidth="1"/>
    <col min="10502" max="10502" width="13.7109375" customWidth="1"/>
    <col min="10503" max="10504" width="15.140625" customWidth="1"/>
    <col min="10753" max="10753" width="40.42578125" customWidth="1"/>
    <col min="10758" max="10758" width="13.7109375" customWidth="1"/>
    <col min="10759" max="10760" width="15.140625" customWidth="1"/>
    <col min="11009" max="11009" width="40.42578125" customWidth="1"/>
    <col min="11014" max="11014" width="13.7109375" customWidth="1"/>
    <col min="11015" max="11016" width="15.140625" customWidth="1"/>
    <col min="11265" max="11265" width="40.42578125" customWidth="1"/>
    <col min="11270" max="11270" width="13.7109375" customWidth="1"/>
    <col min="11271" max="11272" width="15.140625" customWidth="1"/>
    <col min="11521" max="11521" width="40.42578125" customWidth="1"/>
    <col min="11526" max="11526" width="13.7109375" customWidth="1"/>
    <col min="11527" max="11528" width="15.140625" customWidth="1"/>
    <col min="11777" max="11777" width="40.42578125" customWidth="1"/>
    <col min="11782" max="11782" width="13.7109375" customWidth="1"/>
    <col min="11783" max="11784" width="15.140625" customWidth="1"/>
    <col min="12033" max="12033" width="40.42578125" customWidth="1"/>
    <col min="12038" max="12038" width="13.7109375" customWidth="1"/>
    <col min="12039" max="12040" width="15.140625" customWidth="1"/>
    <col min="12289" max="12289" width="40.42578125" customWidth="1"/>
    <col min="12294" max="12294" width="13.7109375" customWidth="1"/>
    <col min="12295" max="12296" width="15.140625" customWidth="1"/>
    <col min="12545" max="12545" width="40.42578125" customWidth="1"/>
    <col min="12550" max="12550" width="13.7109375" customWidth="1"/>
    <col min="12551" max="12552" width="15.140625" customWidth="1"/>
    <col min="12801" max="12801" width="40.42578125" customWidth="1"/>
    <col min="12806" max="12806" width="13.7109375" customWidth="1"/>
    <col min="12807" max="12808" width="15.140625" customWidth="1"/>
    <col min="13057" max="13057" width="40.42578125" customWidth="1"/>
    <col min="13062" max="13062" width="13.7109375" customWidth="1"/>
    <col min="13063" max="13064" width="15.140625" customWidth="1"/>
    <col min="13313" max="13313" width="40.42578125" customWidth="1"/>
    <col min="13318" max="13318" width="13.7109375" customWidth="1"/>
    <col min="13319" max="13320" width="15.140625" customWidth="1"/>
    <col min="13569" max="13569" width="40.42578125" customWidth="1"/>
    <col min="13574" max="13574" width="13.7109375" customWidth="1"/>
    <col min="13575" max="13576" width="15.140625" customWidth="1"/>
    <col min="13825" max="13825" width="40.42578125" customWidth="1"/>
    <col min="13830" max="13830" width="13.7109375" customWidth="1"/>
    <col min="13831" max="13832" width="15.140625" customWidth="1"/>
    <col min="14081" max="14081" width="40.42578125" customWidth="1"/>
    <col min="14086" max="14086" width="13.7109375" customWidth="1"/>
    <col min="14087" max="14088" width="15.140625" customWidth="1"/>
    <col min="14337" max="14337" width="40.42578125" customWidth="1"/>
    <col min="14342" max="14342" width="13.7109375" customWidth="1"/>
    <col min="14343" max="14344" width="15.140625" customWidth="1"/>
    <col min="14593" max="14593" width="40.42578125" customWidth="1"/>
    <col min="14598" max="14598" width="13.7109375" customWidth="1"/>
    <col min="14599" max="14600" width="15.140625" customWidth="1"/>
    <col min="14849" max="14849" width="40.42578125" customWidth="1"/>
    <col min="14854" max="14854" width="13.7109375" customWidth="1"/>
    <col min="14855" max="14856" width="15.140625" customWidth="1"/>
    <col min="15105" max="15105" width="40.42578125" customWidth="1"/>
    <col min="15110" max="15110" width="13.7109375" customWidth="1"/>
    <col min="15111" max="15112" width="15.140625" customWidth="1"/>
    <col min="15361" max="15361" width="40.42578125" customWidth="1"/>
    <col min="15366" max="15366" width="13.7109375" customWidth="1"/>
    <col min="15367" max="15368" width="15.140625" customWidth="1"/>
    <col min="15617" max="15617" width="40.42578125" customWidth="1"/>
    <col min="15622" max="15622" width="13.7109375" customWidth="1"/>
    <col min="15623" max="15624" width="15.140625" customWidth="1"/>
    <col min="15873" max="15873" width="40.42578125" customWidth="1"/>
    <col min="15878" max="15878" width="13.7109375" customWidth="1"/>
    <col min="15879" max="15880" width="15.140625" customWidth="1"/>
    <col min="16129" max="16129" width="40.42578125" customWidth="1"/>
    <col min="16134" max="16134" width="13.7109375" customWidth="1"/>
    <col min="16135" max="16136" width="15.140625" customWidth="1"/>
  </cols>
  <sheetData>
    <row r="1" spans="1:6" ht="12.75" customHeight="1" x14ac:dyDescent="0.2">
      <c r="A1" s="114" t="s">
        <v>123</v>
      </c>
      <c r="B1" s="114"/>
      <c r="C1" s="114"/>
      <c r="D1" s="114"/>
      <c r="E1" s="114"/>
      <c r="F1" s="114"/>
    </row>
    <row r="2" spans="1:6" x14ac:dyDescent="0.2">
      <c r="A2" s="114"/>
      <c r="B2" s="114"/>
      <c r="C2" s="114"/>
      <c r="D2" s="114"/>
      <c r="E2" s="114"/>
      <c r="F2" s="114"/>
    </row>
    <row r="4" spans="1:6" ht="25.5" x14ac:dyDescent="0.2">
      <c r="A4" s="59" t="s">
        <v>124</v>
      </c>
    </row>
    <row r="6" spans="1:6" x14ac:dyDescent="0.2">
      <c r="A6" s="60" t="s">
        <v>125</v>
      </c>
    </row>
    <row r="7" spans="1:6" x14ac:dyDescent="0.2">
      <c r="A7" s="61" t="s">
        <v>126</v>
      </c>
      <c r="B7" s="62" t="s">
        <v>127</v>
      </c>
    </row>
    <row r="8" spans="1:6" x14ac:dyDescent="0.2">
      <c r="A8" s="61" t="s">
        <v>174</v>
      </c>
      <c r="B8" s="62" t="s">
        <v>129</v>
      </c>
    </row>
    <row r="9" spans="1:6" x14ac:dyDescent="0.2">
      <c r="A9" s="61" t="s">
        <v>175</v>
      </c>
      <c r="B9" s="62" t="s">
        <v>128</v>
      </c>
    </row>
    <row r="10" spans="1:6" x14ac:dyDescent="0.2">
      <c r="A10" s="63"/>
      <c r="B10" s="64"/>
    </row>
    <row r="11" spans="1:6" x14ac:dyDescent="0.2">
      <c r="A11" s="60" t="s">
        <v>141</v>
      </c>
      <c r="B11" s="64"/>
    </row>
    <row r="12" spans="1:6" x14ac:dyDescent="0.2">
      <c r="A12" s="61" t="s">
        <v>130</v>
      </c>
      <c r="B12" s="65">
        <v>0.6</v>
      </c>
    </row>
    <row r="13" spans="1:6" x14ac:dyDescent="0.2">
      <c r="A13" s="61" t="s">
        <v>176</v>
      </c>
      <c r="B13" s="65">
        <v>0.4</v>
      </c>
    </row>
    <row r="14" spans="1:6" x14ac:dyDescent="0.2">
      <c r="A14" s="61" t="s">
        <v>140</v>
      </c>
      <c r="B14" s="65">
        <v>-0.8</v>
      </c>
    </row>
    <row r="15" spans="1:6" x14ac:dyDescent="0.2">
      <c r="A15" s="63"/>
      <c r="B15" s="64"/>
    </row>
    <row r="16" spans="1:6" x14ac:dyDescent="0.2">
      <c r="A16" s="61" t="s">
        <v>131</v>
      </c>
      <c r="B16" s="65">
        <v>3</v>
      </c>
    </row>
    <row r="18" spans="1:4" x14ac:dyDescent="0.2">
      <c r="A18" s="60" t="s">
        <v>132</v>
      </c>
    </row>
    <row r="19" spans="1:4" x14ac:dyDescent="0.2">
      <c r="A19" s="61" t="s">
        <v>133</v>
      </c>
      <c r="B19" s="67">
        <v>0</v>
      </c>
    </row>
    <row r="20" spans="1:4" x14ac:dyDescent="0.2">
      <c r="A20" s="61" t="s">
        <v>134</v>
      </c>
      <c r="B20" s="67">
        <v>1</v>
      </c>
    </row>
    <row r="21" spans="1:4" x14ac:dyDescent="0.2">
      <c r="A21" s="66"/>
      <c r="B21" s="68"/>
    </row>
    <row r="22" spans="1:4" x14ac:dyDescent="0.2">
      <c r="A22" s="66"/>
      <c r="B22" s="68"/>
    </row>
    <row r="31" spans="1:4" s="70" customFormat="1" x14ac:dyDescent="0.2">
      <c r="A31" s="69" t="s">
        <v>135</v>
      </c>
    </row>
    <row r="32" spans="1:4" x14ac:dyDescent="0.2">
      <c r="B32" s="71"/>
      <c r="C32" s="71" t="str">
        <f>CONCATENATE("Low ", B7)</f>
        <v>Low IV</v>
      </c>
      <c r="D32" s="71" t="str">
        <f>CONCATENATE("High ", B7)</f>
        <v>High IV</v>
      </c>
    </row>
    <row r="33" spans="2:4" x14ac:dyDescent="0.2">
      <c r="B33" s="72" t="str">
        <f>B8</f>
        <v>Women</v>
      </c>
      <c r="C33" s="71">
        <f>((B19-B20)*B12)+B16</f>
        <v>2.4</v>
      </c>
      <c r="D33" s="71">
        <f>(B19+B20)*B12+B16</f>
        <v>3.6</v>
      </c>
    </row>
    <row r="34" spans="2:4" x14ac:dyDescent="0.2">
      <c r="B34" s="72" t="str">
        <f>B9</f>
        <v>Men</v>
      </c>
      <c r="C34" s="71">
        <f>((B19-B20)*B12)+B13+((B19-B20)*B14)+B16</f>
        <v>3.6</v>
      </c>
      <c r="D34" s="71">
        <f>(B19+B20)*B12+B13+((B19+B20)*B14)+B16</f>
        <v>3.2</v>
      </c>
    </row>
  </sheetData>
  <mergeCells count="1">
    <mergeCell ref="A1:F2"/>
  </mergeCells>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4" zoomScale="90" workbookViewId="0">
      <selection activeCell="A6" sqref="A6:A20"/>
    </sheetView>
  </sheetViews>
  <sheetFormatPr defaultRowHeight="12.75" x14ac:dyDescent="0.2"/>
  <cols>
    <col min="1" max="1" width="38.28515625" bestFit="1" customWidth="1"/>
    <col min="6" max="6" width="13.7109375" customWidth="1"/>
    <col min="7" max="8" width="15.140625" customWidth="1"/>
    <col min="257" max="257" width="38.28515625" bestFit="1" customWidth="1"/>
    <col min="262" max="262" width="13.7109375" customWidth="1"/>
    <col min="263" max="264" width="15.140625" customWidth="1"/>
    <col min="513" max="513" width="38.28515625" bestFit="1" customWidth="1"/>
    <col min="518" max="518" width="13.7109375" customWidth="1"/>
    <col min="519" max="520" width="15.140625" customWidth="1"/>
    <col min="769" max="769" width="38.28515625" bestFit="1" customWidth="1"/>
    <col min="774" max="774" width="13.7109375" customWidth="1"/>
    <col min="775" max="776" width="15.140625" customWidth="1"/>
    <col min="1025" max="1025" width="38.28515625" bestFit="1" customWidth="1"/>
    <col min="1030" max="1030" width="13.7109375" customWidth="1"/>
    <col min="1031" max="1032" width="15.140625" customWidth="1"/>
    <col min="1281" max="1281" width="38.28515625" bestFit="1" customWidth="1"/>
    <col min="1286" max="1286" width="13.7109375" customWidth="1"/>
    <col min="1287" max="1288" width="15.140625" customWidth="1"/>
    <col min="1537" max="1537" width="38.28515625" bestFit="1" customWidth="1"/>
    <col min="1542" max="1542" width="13.7109375" customWidth="1"/>
    <col min="1543" max="1544" width="15.140625" customWidth="1"/>
    <col min="1793" max="1793" width="38.28515625" bestFit="1" customWidth="1"/>
    <col min="1798" max="1798" width="13.7109375" customWidth="1"/>
    <col min="1799" max="1800" width="15.140625" customWidth="1"/>
    <col min="2049" max="2049" width="38.28515625" bestFit="1" customWidth="1"/>
    <col min="2054" max="2054" width="13.7109375" customWidth="1"/>
    <col min="2055" max="2056" width="15.140625" customWidth="1"/>
    <col min="2305" max="2305" width="38.28515625" bestFit="1" customWidth="1"/>
    <col min="2310" max="2310" width="13.7109375" customWidth="1"/>
    <col min="2311" max="2312" width="15.140625" customWidth="1"/>
    <col min="2561" max="2561" width="38.28515625" bestFit="1" customWidth="1"/>
    <col min="2566" max="2566" width="13.7109375" customWidth="1"/>
    <col min="2567" max="2568" width="15.140625" customWidth="1"/>
    <col min="2817" max="2817" width="38.28515625" bestFit="1" customWidth="1"/>
    <col min="2822" max="2822" width="13.7109375" customWidth="1"/>
    <col min="2823" max="2824" width="15.140625" customWidth="1"/>
    <col min="3073" max="3073" width="38.28515625" bestFit="1" customWidth="1"/>
    <col min="3078" max="3078" width="13.7109375" customWidth="1"/>
    <col min="3079" max="3080" width="15.140625" customWidth="1"/>
    <col min="3329" max="3329" width="38.28515625" bestFit="1" customWidth="1"/>
    <col min="3334" max="3334" width="13.7109375" customWidth="1"/>
    <col min="3335" max="3336" width="15.140625" customWidth="1"/>
    <col min="3585" max="3585" width="38.28515625" bestFit="1" customWidth="1"/>
    <col min="3590" max="3590" width="13.7109375" customWidth="1"/>
    <col min="3591" max="3592" width="15.140625" customWidth="1"/>
    <col min="3841" max="3841" width="38.28515625" bestFit="1" customWidth="1"/>
    <col min="3846" max="3846" width="13.7109375" customWidth="1"/>
    <col min="3847" max="3848" width="15.140625" customWidth="1"/>
    <col min="4097" max="4097" width="38.28515625" bestFit="1" customWidth="1"/>
    <col min="4102" max="4102" width="13.7109375" customWidth="1"/>
    <col min="4103" max="4104" width="15.140625" customWidth="1"/>
    <col min="4353" max="4353" width="38.28515625" bestFit="1" customWidth="1"/>
    <col min="4358" max="4358" width="13.7109375" customWidth="1"/>
    <col min="4359" max="4360" width="15.140625" customWidth="1"/>
    <col min="4609" max="4609" width="38.28515625" bestFit="1" customWidth="1"/>
    <col min="4614" max="4614" width="13.7109375" customWidth="1"/>
    <col min="4615" max="4616" width="15.140625" customWidth="1"/>
    <col min="4865" max="4865" width="38.28515625" bestFit="1" customWidth="1"/>
    <col min="4870" max="4870" width="13.7109375" customWidth="1"/>
    <col min="4871" max="4872" width="15.140625" customWidth="1"/>
    <col min="5121" max="5121" width="38.28515625" bestFit="1" customWidth="1"/>
    <col min="5126" max="5126" width="13.7109375" customWidth="1"/>
    <col min="5127" max="5128" width="15.140625" customWidth="1"/>
    <col min="5377" max="5377" width="38.28515625" bestFit="1" customWidth="1"/>
    <col min="5382" max="5382" width="13.7109375" customWidth="1"/>
    <col min="5383" max="5384" width="15.140625" customWidth="1"/>
    <col min="5633" max="5633" width="38.28515625" bestFit="1" customWidth="1"/>
    <col min="5638" max="5638" width="13.7109375" customWidth="1"/>
    <col min="5639" max="5640" width="15.140625" customWidth="1"/>
    <col min="5889" max="5889" width="38.28515625" bestFit="1" customWidth="1"/>
    <col min="5894" max="5894" width="13.7109375" customWidth="1"/>
    <col min="5895" max="5896" width="15.140625" customWidth="1"/>
    <col min="6145" max="6145" width="38.28515625" bestFit="1" customWidth="1"/>
    <col min="6150" max="6150" width="13.7109375" customWidth="1"/>
    <col min="6151" max="6152" width="15.140625" customWidth="1"/>
    <col min="6401" max="6401" width="38.28515625" bestFit="1" customWidth="1"/>
    <col min="6406" max="6406" width="13.7109375" customWidth="1"/>
    <col min="6407" max="6408" width="15.140625" customWidth="1"/>
    <col min="6657" max="6657" width="38.28515625" bestFit="1" customWidth="1"/>
    <col min="6662" max="6662" width="13.7109375" customWidth="1"/>
    <col min="6663" max="6664" width="15.140625" customWidth="1"/>
    <col min="6913" max="6913" width="38.28515625" bestFit="1" customWidth="1"/>
    <col min="6918" max="6918" width="13.7109375" customWidth="1"/>
    <col min="6919" max="6920" width="15.140625" customWidth="1"/>
    <col min="7169" max="7169" width="38.28515625" bestFit="1" customWidth="1"/>
    <col min="7174" max="7174" width="13.7109375" customWidth="1"/>
    <col min="7175" max="7176" width="15.140625" customWidth="1"/>
    <col min="7425" max="7425" width="38.28515625" bestFit="1" customWidth="1"/>
    <col min="7430" max="7430" width="13.7109375" customWidth="1"/>
    <col min="7431" max="7432" width="15.140625" customWidth="1"/>
    <col min="7681" max="7681" width="38.28515625" bestFit="1" customWidth="1"/>
    <col min="7686" max="7686" width="13.7109375" customWidth="1"/>
    <col min="7687" max="7688" width="15.140625" customWidth="1"/>
    <col min="7937" max="7937" width="38.28515625" bestFit="1" customWidth="1"/>
    <col min="7942" max="7942" width="13.7109375" customWidth="1"/>
    <col min="7943" max="7944" width="15.140625" customWidth="1"/>
    <col min="8193" max="8193" width="38.28515625" bestFit="1" customWidth="1"/>
    <col min="8198" max="8198" width="13.7109375" customWidth="1"/>
    <col min="8199" max="8200" width="15.140625" customWidth="1"/>
    <col min="8449" max="8449" width="38.28515625" bestFit="1" customWidth="1"/>
    <col min="8454" max="8454" width="13.7109375" customWidth="1"/>
    <col min="8455" max="8456" width="15.140625" customWidth="1"/>
    <col min="8705" max="8705" width="38.28515625" bestFit="1" customWidth="1"/>
    <col min="8710" max="8710" width="13.7109375" customWidth="1"/>
    <col min="8711" max="8712" width="15.140625" customWidth="1"/>
    <col min="8961" max="8961" width="38.28515625" bestFit="1" customWidth="1"/>
    <col min="8966" max="8966" width="13.7109375" customWidth="1"/>
    <col min="8967" max="8968" width="15.140625" customWidth="1"/>
    <col min="9217" max="9217" width="38.28515625" bestFit="1" customWidth="1"/>
    <col min="9222" max="9222" width="13.7109375" customWidth="1"/>
    <col min="9223" max="9224" width="15.140625" customWidth="1"/>
    <col min="9473" max="9473" width="38.28515625" bestFit="1" customWidth="1"/>
    <col min="9478" max="9478" width="13.7109375" customWidth="1"/>
    <col min="9479" max="9480" width="15.140625" customWidth="1"/>
    <col min="9729" max="9729" width="38.28515625" bestFit="1" customWidth="1"/>
    <col min="9734" max="9734" width="13.7109375" customWidth="1"/>
    <col min="9735" max="9736" width="15.140625" customWidth="1"/>
    <col min="9985" max="9985" width="38.28515625" bestFit="1" customWidth="1"/>
    <col min="9990" max="9990" width="13.7109375" customWidth="1"/>
    <col min="9991" max="9992" width="15.140625" customWidth="1"/>
    <col min="10241" max="10241" width="38.28515625" bestFit="1" customWidth="1"/>
    <col min="10246" max="10246" width="13.7109375" customWidth="1"/>
    <col min="10247" max="10248" width="15.140625" customWidth="1"/>
    <col min="10497" max="10497" width="38.28515625" bestFit="1" customWidth="1"/>
    <col min="10502" max="10502" width="13.7109375" customWidth="1"/>
    <col min="10503" max="10504" width="15.140625" customWidth="1"/>
    <col min="10753" max="10753" width="38.28515625" bestFit="1" customWidth="1"/>
    <col min="10758" max="10758" width="13.7109375" customWidth="1"/>
    <col min="10759" max="10760" width="15.140625" customWidth="1"/>
    <col min="11009" max="11009" width="38.28515625" bestFit="1" customWidth="1"/>
    <col min="11014" max="11014" width="13.7109375" customWidth="1"/>
    <col min="11015" max="11016" width="15.140625" customWidth="1"/>
    <col min="11265" max="11265" width="38.28515625" bestFit="1" customWidth="1"/>
    <col min="11270" max="11270" width="13.7109375" customWidth="1"/>
    <col min="11271" max="11272" width="15.140625" customWidth="1"/>
    <col min="11521" max="11521" width="38.28515625" bestFit="1" customWidth="1"/>
    <col min="11526" max="11526" width="13.7109375" customWidth="1"/>
    <col min="11527" max="11528" width="15.140625" customWidth="1"/>
    <col min="11777" max="11777" width="38.28515625" bestFit="1" customWidth="1"/>
    <col min="11782" max="11782" width="13.7109375" customWidth="1"/>
    <col min="11783" max="11784" width="15.140625" customWidth="1"/>
    <col min="12033" max="12033" width="38.28515625" bestFit="1" customWidth="1"/>
    <col min="12038" max="12038" width="13.7109375" customWidth="1"/>
    <col min="12039" max="12040" width="15.140625" customWidth="1"/>
    <col min="12289" max="12289" width="38.28515625" bestFit="1" customWidth="1"/>
    <col min="12294" max="12294" width="13.7109375" customWidth="1"/>
    <col min="12295" max="12296" width="15.140625" customWidth="1"/>
    <col min="12545" max="12545" width="38.28515625" bestFit="1" customWidth="1"/>
    <col min="12550" max="12550" width="13.7109375" customWidth="1"/>
    <col min="12551" max="12552" width="15.140625" customWidth="1"/>
    <col min="12801" max="12801" width="38.28515625" bestFit="1" customWidth="1"/>
    <col min="12806" max="12806" width="13.7109375" customWidth="1"/>
    <col min="12807" max="12808" width="15.140625" customWidth="1"/>
    <col min="13057" max="13057" width="38.28515625" bestFit="1" customWidth="1"/>
    <col min="13062" max="13062" width="13.7109375" customWidth="1"/>
    <col min="13063" max="13064" width="15.140625" customWidth="1"/>
    <col min="13313" max="13313" width="38.28515625" bestFit="1" customWidth="1"/>
    <col min="13318" max="13318" width="13.7109375" customWidth="1"/>
    <col min="13319" max="13320" width="15.140625" customWidth="1"/>
    <col min="13569" max="13569" width="38.28515625" bestFit="1" customWidth="1"/>
    <col min="13574" max="13574" width="13.7109375" customWidth="1"/>
    <col min="13575" max="13576" width="15.140625" customWidth="1"/>
    <col min="13825" max="13825" width="38.28515625" bestFit="1" customWidth="1"/>
    <col min="13830" max="13830" width="13.7109375" customWidth="1"/>
    <col min="13831" max="13832" width="15.140625" customWidth="1"/>
    <col min="14081" max="14081" width="38.28515625" bestFit="1" customWidth="1"/>
    <col min="14086" max="14086" width="13.7109375" customWidth="1"/>
    <col min="14087" max="14088" width="15.140625" customWidth="1"/>
    <col min="14337" max="14337" width="38.28515625" bestFit="1" customWidth="1"/>
    <col min="14342" max="14342" width="13.7109375" customWidth="1"/>
    <col min="14343" max="14344" width="15.140625" customWidth="1"/>
    <col min="14593" max="14593" width="38.28515625" bestFit="1" customWidth="1"/>
    <col min="14598" max="14598" width="13.7109375" customWidth="1"/>
    <col min="14599" max="14600" width="15.140625" customWidth="1"/>
    <col min="14849" max="14849" width="38.28515625" bestFit="1" customWidth="1"/>
    <col min="14854" max="14854" width="13.7109375" customWidth="1"/>
    <col min="14855" max="14856" width="15.140625" customWidth="1"/>
    <col min="15105" max="15105" width="38.28515625" bestFit="1" customWidth="1"/>
    <col min="15110" max="15110" width="13.7109375" customWidth="1"/>
    <col min="15111" max="15112" width="15.140625" customWidth="1"/>
    <col min="15361" max="15361" width="38.28515625" bestFit="1" customWidth="1"/>
    <col min="15366" max="15366" width="13.7109375" customWidth="1"/>
    <col min="15367" max="15368" width="15.140625" customWidth="1"/>
    <col min="15617" max="15617" width="38.28515625" bestFit="1" customWidth="1"/>
    <col min="15622" max="15622" width="13.7109375" customWidth="1"/>
    <col min="15623" max="15624" width="15.140625" customWidth="1"/>
    <col min="15873" max="15873" width="38.28515625" bestFit="1" customWidth="1"/>
    <col min="15878" max="15878" width="13.7109375" customWidth="1"/>
    <col min="15879" max="15880" width="15.140625" customWidth="1"/>
    <col min="16129" max="16129" width="38.28515625" bestFit="1" customWidth="1"/>
    <col min="16134" max="16134" width="13.7109375" customWidth="1"/>
    <col min="16135" max="16136" width="15.140625" customWidth="1"/>
  </cols>
  <sheetData>
    <row r="1" spans="1:2" x14ac:dyDescent="0.2">
      <c r="A1" s="30" t="s">
        <v>139</v>
      </c>
    </row>
    <row r="3" spans="1:2" ht="25.5" x14ac:dyDescent="0.2">
      <c r="A3" s="59" t="s">
        <v>124</v>
      </c>
    </row>
    <row r="5" spans="1:2" x14ac:dyDescent="0.2">
      <c r="A5" s="60" t="s">
        <v>125</v>
      </c>
    </row>
    <row r="6" spans="1:2" x14ac:dyDescent="0.2">
      <c r="A6" s="61" t="s">
        <v>126</v>
      </c>
      <c r="B6" s="62" t="s">
        <v>127</v>
      </c>
    </row>
    <row r="7" spans="1:2" x14ac:dyDescent="0.2">
      <c r="A7" s="61" t="s">
        <v>177</v>
      </c>
      <c r="B7" s="62" t="s">
        <v>136</v>
      </c>
    </row>
    <row r="8" spans="1:2" x14ac:dyDescent="0.2">
      <c r="A8" s="63"/>
      <c r="B8" s="64"/>
    </row>
    <row r="9" spans="1:2" x14ac:dyDescent="0.2">
      <c r="A9" s="60" t="s">
        <v>141</v>
      </c>
      <c r="B9" s="64"/>
    </row>
    <row r="10" spans="1:2" x14ac:dyDescent="0.2">
      <c r="A10" s="61" t="s">
        <v>130</v>
      </c>
      <c r="B10" s="65">
        <v>0.6</v>
      </c>
    </row>
    <row r="11" spans="1:2" x14ac:dyDescent="0.2">
      <c r="A11" s="61" t="s">
        <v>178</v>
      </c>
      <c r="B11" s="65">
        <v>0.4</v>
      </c>
    </row>
    <row r="12" spans="1:2" x14ac:dyDescent="0.2">
      <c r="A12" s="61" t="s">
        <v>140</v>
      </c>
      <c r="B12" s="65">
        <v>-0.8</v>
      </c>
    </row>
    <row r="13" spans="1:2" x14ac:dyDescent="0.2">
      <c r="A13" s="63"/>
      <c r="B13" s="64"/>
    </row>
    <row r="14" spans="1:2" x14ac:dyDescent="0.2">
      <c r="A14" s="61" t="s">
        <v>131</v>
      </c>
      <c r="B14" s="65">
        <v>3</v>
      </c>
    </row>
    <row r="16" spans="1:2" x14ac:dyDescent="0.2">
      <c r="A16" s="60" t="s">
        <v>132</v>
      </c>
    </row>
    <row r="17" spans="1:4" x14ac:dyDescent="0.2">
      <c r="A17" s="61" t="s">
        <v>133</v>
      </c>
      <c r="B17" s="67">
        <v>0</v>
      </c>
    </row>
    <row r="18" spans="1:4" x14ac:dyDescent="0.2">
      <c r="A18" s="61" t="s">
        <v>134</v>
      </c>
      <c r="B18" s="67">
        <v>1</v>
      </c>
    </row>
    <row r="19" spans="1:4" x14ac:dyDescent="0.2">
      <c r="A19" s="61" t="s">
        <v>137</v>
      </c>
      <c r="B19" s="67">
        <v>0</v>
      </c>
    </row>
    <row r="20" spans="1:4" x14ac:dyDescent="0.2">
      <c r="A20" s="61" t="s">
        <v>138</v>
      </c>
      <c r="B20" s="67">
        <v>1</v>
      </c>
    </row>
    <row r="29" spans="1:4" s="70" customFormat="1" x14ac:dyDescent="0.2">
      <c r="A29" s="69" t="s">
        <v>135</v>
      </c>
    </row>
    <row r="30" spans="1:4" x14ac:dyDescent="0.2">
      <c r="B30" s="71"/>
      <c r="C30" s="71" t="str">
        <f>CONCATENATE("Low ", B6)</f>
        <v>Low IV</v>
      </c>
      <c r="D30" s="71" t="str">
        <f>CONCATENATE("High ", B6)</f>
        <v>High IV</v>
      </c>
    </row>
    <row r="31" spans="1:4" x14ac:dyDescent="0.2">
      <c r="B31" s="72" t="str">
        <f>CONCATENATE("Low ", B7)</f>
        <v>Low Moderator</v>
      </c>
      <c r="C31" s="71">
        <f>((B17-B18)*B10)+((B19-B20)*B11)+((B17-B18)*(B19-B20))*B12+B14</f>
        <v>1.2</v>
      </c>
      <c r="D31" s="71">
        <f>(B17+B18)*B10+((B19-B20)*B11)+((B17+B18)*(B19-B20)*B12)+B14</f>
        <v>4</v>
      </c>
    </row>
    <row r="32" spans="1:4" x14ac:dyDescent="0.2">
      <c r="B32" s="72" t="str">
        <f xml:space="preserve"> CONCATENATE("High ", B7)</f>
        <v>High Moderator</v>
      </c>
      <c r="C32" s="71">
        <f>((B17-B18)*B10)+(B19+B20)*B11+((B17-B18)*(B19+B20)*B12)+B14</f>
        <v>3.6</v>
      </c>
      <c r="D32" s="71">
        <f>(B17+B18)*B10+(B19+B20)*B11+((B17+B18)*(B19+B20))*B12+B14</f>
        <v>3.2</v>
      </c>
    </row>
  </sheetData>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workbookViewId="0"/>
  </sheetViews>
  <sheetFormatPr defaultColWidth="9.140625" defaultRowHeight="11.25" x14ac:dyDescent="0.2"/>
  <cols>
    <col min="1" max="16384" width="9.140625" style="2"/>
  </cols>
  <sheetData>
    <row r="1" spans="1:22" x14ac:dyDescent="0.2">
      <c r="B1" s="2" t="s">
        <v>19</v>
      </c>
      <c r="C1" s="2" t="s">
        <v>20</v>
      </c>
      <c r="D1" s="2" t="s">
        <v>21</v>
      </c>
      <c r="E1" s="2" t="s">
        <v>22</v>
      </c>
      <c r="F1" s="2" t="s">
        <v>23</v>
      </c>
      <c r="G1" s="2" t="s">
        <v>24</v>
      </c>
      <c r="H1" s="2" t="s">
        <v>25</v>
      </c>
      <c r="I1" s="2" t="s">
        <v>26</v>
      </c>
      <c r="J1" s="2" t="s">
        <v>27</v>
      </c>
      <c r="K1" s="2" t="s">
        <v>28</v>
      </c>
      <c r="L1" s="2" t="s">
        <v>29</v>
      </c>
      <c r="M1" s="2" t="s">
        <v>30</v>
      </c>
      <c r="N1" s="2" t="s">
        <v>31</v>
      </c>
      <c r="O1" s="2" t="s">
        <v>18</v>
      </c>
      <c r="P1" s="2" t="s">
        <v>38</v>
      </c>
      <c r="Q1" s="2" t="s">
        <v>40</v>
      </c>
      <c r="R1" s="2" t="s">
        <v>41</v>
      </c>
      <c r="S1" s="2" t="s">
        <v>46</v>
      </c>
      <c r="T1" s="2" t="s">
        <v>47</v>
      </c>
      <c r="U1" s="2" t="s">
        <v>48</v>
      </c>
      <c r="V1" s="2" t="s">
        <v>49</v>
      </c>
    </row>
    <row r="2" spans="1:22" x14ac:dyDescent="0.2">
      <c r="A2" s="2">
        <v>1</v>
      </c>
      <c r="B2" s="2" t="s">
        <v>32</v>
      </c>
      <c r="C2" s="2">
        <v>1</v>
      </c>
      <c r="D2" s="2" t="s">
        <v>33</v>
      </c>
      <c r="E2" s="2">
        <v>0</v>
      </c>
      <c r="F2" s="2">
        <v>105</v>
      </c>
      <c r="G2" s="2">
        <v>1.6</v>
      </c>
      <c r="H2" s="2">
        <v>18</v>
      </c>
      <c r="I2" s="2">
        <v>10.3</v>
      </c>
      <c r="J2" s="2">
        <v>15</v>
      </c>
      <c r="K2" s="2">
        <v>14</v>
      </c>
      <c r="L2" s="2">
        <v>1455</v>
      </c>
      <c r="M2" s="2">
        <v>3</v>
      </c>
      <c r="N2" s="2">
        <v>49</v>
      </c>
      <c r="O2" s="2" t="s">
        <v>39</v>
      </c>
      <c r="P2" s="2">
        <v>3</v>
      </c>
      <c r="Q2" s="2" t="s">
        <v>42</v>
      </c>
      <c r="R2" s="2">
        <v>1</v>
      </c>
      <c r="S2" s="2">
        <v>1</v>
      </c>
      <c r="T2" s="2">
        <v>0</v>
      </c>
      <c r="U2" s="2">
        <v>1</v>
      </c>
      <c r="V2" s="2">
        <v>0</v>
      </c>
    </row>
    <row r="3" spans="1:22" x14ac:dyDescent="0.2">
      <c r="A3" s="2">
        <v>2</v>
      </c>
      <c r="B3" s="2" t="s">
        <v>35</v>
      </c>
      <c r="C3" s="2">
        <v>0</v>
      </c>
      <c r="D3" s="2" t="s">
        <v>33</v>
      </c>
      <c r="E3" s="2">
        <v>0</v>
      </c>
      <c r="F3" s="2">
        <v>103.2</v>
      </c>
      <c r="G3" s="2">
        <v>2.5</v>
      </c>
      <c r="H3" s="2">
        <v>15</v>
      </c>
      <c r="I3" s="2">
        <v>9.1999999999999993</v>
      </c>
      <c r="J3" s="2">
        <v>2</v>
      </c>
      <c r="K3" s="2">
        <v>12</v>
      </c>
      <c r="L3" s="2">
        <v>420</v>
      </c>
      <c r="M3" s="2">
        <v>4</v>
      </c>
      <c r="N3" s="2">
        <v>21</v>
      </c>
      <c r="O3" s="2" t="s">
        <v>39</v>
      </c>
      <c r="P3" s="2">
        <v>3</v>
      </c>
      <c r="Q3" s="2" t="s">
        <v>43</v>
      </c>
      <c r="R3" s="2">
        <v>2</v>
      </c>
      <c r="S3" s="2">
        <v>1</v>
      </c>
      <c r="T3" s="2">
        <v>0</v>
      </c>
      <c r="U3" s="2">
        <v>0</v>
      </c>
      <c r="V3" s="2">
        <v>0</v>
      </c>
    </row>
    <row r="4" spans="1:22" x14ac:dyDescent="0.2">
      <c r="A4" s="2">
        <v>3</v>
      </c>
      <c r="B4" s="2" t="s">
        <v>32</v>
      </c>
      <c r="C4" s="2">
        <v>1</v>
      </c>
      <c r="D4" s="2" t="s">
        <v>33</v>
      </c>
      <c r="E4" s="2">
        <v>0</v>
      </c>
      <c r="F4" s="2">
        <v>102.1</v>
      </c>
      <c r="G4" s="2">
        <v>2</v>
      </c>
      <c r="H4" s="2">
        <v>14</v>
      </c>
      <c r="I4" s="2">
        <v>11</v>
      </c>
      <c r="J4" s="2">
        <v>8</v>
      </c>
      <c r="K4" s="2">
        <v>14</v>
      </c>
      <c r="L4" s="2">
        <v>650</v>
      </c>
      <c r="M4" s="2">
        <v>6.5</v>
      </c>
      <c r="N4" s="2">
        <v>32</v>
      </c>
      <c r="O4" s="2" t="s">
        <v>34</v>
      </c>
      <c r="P4" s="2">
        <v>2</v>
      </c>
      <c r="Q4" s="2" t="s">
        <v>43</v>
      </c>
      <c r="R4" s="2">
        <v>2</v>
      </c>
      <c r="S4" s="2">
        <v>0</v>
      </c>
      <c r="T4" s="2">
        <v>0</v>
      </c>
      <c r="U4" s="2">
        <v>0</v>
      </c>
      <c r="V4" s="2">
        <v>0</v>
      </c>
    </row>
    <row r="5" spans="1:22" x14ac:dyDescent="0.2">
      <c r="A5" s="2">
        <v>4</v>
      </c>
      <c r="B5" s="2" t="s">
        <v>32</v>
      </c>
      <c r="C5" s="2">
        <v>1</v>
      </c>
      <c r="D5" s="2" t="s">
        <v>33</v>
      </c>
      <c r="E5" s="2">
        <v>0</v>
      </c>
      <c r="F5" s="2">
        <v>92.5</v>
      </c>
      <c r="G5" s="2">
        <v>0.3</v>
      </c>
      <c r="H5" s="2">
        <v>13</v>
      </c>
      <c r="I5" s="2">
        <v>9.3000000000000007</v>
      </c>
      <c r="J5" s="2">
        <v>10</v>
      </c>
      <c r="K5" s="2">
        <v>14</v>
      </c>
      <c r="L5" s="2">
        <v>670</v>
      </c>
      <c r="M5" s="2">
        <v>7.8</v>
      </c>
      <c r="N5" s="2">
        <v>34</v>
      </c>
      <c r="O5" s="2" t="s">
        <v>36</v>
      </c>
      <c r="P5" s="2">
        <v>1</v>
      </c>
      <c r="Q5" s="2" t="s">
        <v>43</v>
      </c>
      <c r="R5" s="2">
        <v>2</v>
      </c>
      <c r="S5" s="2">
        <v>0</v>
      </c>
      <c r="T5" s="2">
        <v>1</v>
      </c>
      <c r="U5" s="2">
        <v>0</v>
      </c>
      <c r="V5" s="2">
        <v>0</v>
      </c>
    </row>
    <row r="6" spans="1:22" x14ac:dyDescent="0.2">
      <c r="A6" s="2">
        <v>5</v>
      </c>
      <c r="B6" s="2" t="s">
        <v>32</v>
      </c>
      <c r="C6" s="2">
        <v>1</v>
      </c>
      <c r="D6" s="2" t="s">
        <v>33</v>
      </c>
      <c r="E6" s="2">
        <v>0</v>
      </c>
      <c r="F6" s="2">
        <v>95</v>
      </c>
      <c r="G6" s="2">
        <v>0.6</v>
      </c>
      <c r="H6" s="2">
        <v>13</v>
      </c>
      <c r="I6" s="2">
        <v>9.6</v>
      </c>
      <c r="J6" s="2">
        <v>2</v>
      </c>
      <c r="K6" s="2">
        <v>13</v>
      </c>
      <c r="L6" s="2">
        <v>400</v>
      </c>
      <c r="M6" s="2">
        <v>10</v>
      </c>
      <c r="N6" s="2">
        <v>18</v>
      </c>
      <c r="O6" s="2" t="s">
        <v>36</v>
      </c>
      <c r="P6" s="2">
        <v>1</v>
      </c>
      <c r="Q6" s="2" t="s">
        <v>44</v>
      </c>
      <c r="R6" s="2">
        <v>3</v>
      </c>
      <c r="S6" s="2">
        <v>0</v>
      </c>
      <c r="T6" s="2">
        <v>1</v>
      </c>
      <c r="U6" s="2">
        <v>0</v>
      </c>
      <c r="V6" s="2">
        <v>1</v>
      </c>
    </row>
    <row r="7" spans="1:22" x14ac:dyDescent="0.2">
      <c r="A7" s="2">
        <v>6</v>
      </c>
      <c r="B7" s="2" t="s">
        <v>32</v>
      </c>
      <c r="C7" s="2">
        <v>1</v>
      </c>
      <c r="D7" s="2" t="s">
        <v>33</v>
      </c>
      <c r="E7" s="2">
        <v>0</v>
      </c>
      <c r="F7" s="2">
        <v>99</v>
      </c>
      <c r="G7" s="2">
        <v>1</v>
      </c>
      <c r="H7" s="2">
        <v>14</v>
      </c>
      <c r="I7" s="2">
        <v>11.7</v>
      </c>
      <c r="J7" s="2">
        <v>13</v>
      </c>
      <c r="K7" s="2">
        <v>16</v>
      </c>
      <c r="L7" s="2">
        <v>1215</v>
      </c>
      <c r="M7" s="2">
        <v>8</v>
      </c>
      <c r="N7" s="2">
        <v>50</v>
      </c>
      <c r="O7" s="2" t="s">
        <v>34</v>
      </c>
      <c r="P7" s="2">
        <v>2</v>
      </c>
      <c r="Q7" s="2" t="s">
        <v>43</v>
      </c>
      <c r="R7" s="2">
        <v>2</v>
      </c>
      <c r="S7" s="2">
        <v>0</v>
      </c>
      <c r="T7" s="2">
        <v>0</v>
      </c>
      <c r="U7" s="2">
        <v>0</v>
      </c>
      <c r="V7" s="2">
        <v>0</v>
      </c>
    </row>
    <row r="8" spans="1:22" x14ac:dyDescent="0.2">
      <c r="A8" s="2">
        <v>7</v>
      </c>
      <c r="B8" s="2" t="s">
        <v>35</v>
      </c>
      <c r="C8" s="2">
        <v>0</v>
      </c>
      <c r="D8" s="2" t="s">
        <v>33</v>
      </c>
      <c r="E8" s="2">
        <v>0</v>
      </c>
      <c r="F8" s="2">
        <v>97.2</v>
      </c>
      <c r="G8" s="2">
        <v>0.7</v>
      </c>
      <c r="H8" s="2">
        <v>9</v>
      </c>
      <c r="I8" s="2">
        <v>11.1</v>
      </c>
      <c r="J8" s="2">
        <v>13</v>
      </c>
      <c r="K8" s="2">
        <v>11</v>
      </c>
      <c r="L8" s="2">
        <v>760</v>
      </c>
      <c r="M8" s="2">
        <v>10.7</v>
      </c>
      <c r="N8" s="2">
        <v>36</v>
      </c>
      <c r="O8" s="2" t="s">
        <v>34</v>
      </c>
      <c r="P8" s="2">
        <v>2</v>
      </c>
      <c r="Q8" s="2" t="s">
        <v>44</v>
      </c>
      <c r="R8" s="2">
        <v>3</v>
      </c>
      <c r="S8" s="2">
        <v>0</v>
      </c>
      <c r="T8" s="2">
        <v>0</v>
      </c>
      <c r="U8" s="2">
        <v>0</v>
      </c>
      <c r="V8" s="2">
        <v>1</v>
      </c>
    </row>
    <row r="9" spans="1:22" x14ac:dyDescent="0.2">
      <c r="A9" s="2">
        <v>8</v>
      </c>
      <c r="B9" s="2" t="s">
        <v>35</v>
      </c>
      <c r="C9" s="2">
        <v>0</v>
      </c>
      <c r="D9" s="2" t="s">
        <v>33</v>
      </c>
      <c r="E9" s="2">
        <v>0</v>
      </c>
      <c r="F9" s="2">
        <v>98.6</v>
      </c>
      <c r="G9" s="2">
        <v>4.2</v>
      </c>
      <c r="H9" s="2">
        <v>17</v>
      </c>
      <c r="I9" s="2">
        <v>12.2</v>
      </c>
      <c r="J9" s="2">
        <v>10</v>
      </c>
      <c r="K9" s="2">
        <v>16</v>
      </c>
      <c r="L9" s="2">
        <v>975</v>
      </c>
      <c r="M9" s="2">
        <v>4.2</v>
      </c>
      <c r="N9" s="2">
        <v>43</v>
      </c>
      <c r="O9" s="2" t="s">
        <v>34</v>
      </c>
      <c r="P9" s="2">
        <v>2</v>
      </c>
      <c r="Q9" s="2" t="s">
        <v>42</v>
      </c>
      <c r="R9" s="2">
        <v>1</v>
      </c>
      <c r="S9" s="2">
        <v>0</v>
      </c>
      <c r="T9" s="2">
        <v>0</v>
      </c>
      <c r="U9" s="2">
        <v>1</v>
      </c>
      <c r="V9" s="2">
        <v>0</v>
      </c>
    </row>
    <row r="10" spans="1:22" x14ac:dyDescent="0.2">
      <c r="A10" s="2">
        <v>9</v>
      </c>
      <c r="B10" s="2" t="s">
        <v>35</v>
      </c>
      <c r="C10" s="2">
        <v>0</v>
      </c>
      <c r="D10" s="2" t="s">
        <v>33</v>
      </c>
      <c r="E10" s="2">
        <v>0</v>
      </c>
      <c r="F10" s="2">
        <v>96.4</v>
      </c>
      <c r="G10" s="2">
        <v>5</v>
      </c>
      <c r="H10" s="2">
        <v>14</v>
      </c>
      <c r="I10" s="2">
        <v>7.4</v>
      </c>
      <c r="J10" s="2">
        <v>16</v>
      </c>
      <c r="K10" s="2">
        <v>10</v>
      </c>
      <c r="L10" s="2">
        <v>1590</v>
      </c>
      <c r="M10" s="2">
        <v>7.5</v>
      </c>
      <c r="N10" s="2">
        <v>49</v>
      </c>
      <c r="O10" s="2" t="s">
        <v>36</v>
      </c>
      <c r="P10" s="2">
        <v>1</v>
      </c>
      <c r="Q10" s="2" t="s">
        <v>42</v>
      </c>
      <c r="R10" s="2">
        <v>1</v>
      </c>
      <c r="S10" s="2">
        <v>0</v>
      </c>
      <c r="T10" s="2">
        <v>1</v>
      </c>
      <c r="U10" s="2">
        <v>1</v>
      </c>
      <c r="V10" s="2">
        <v>0</v>
      </c>
    </row>
    <row r="11" spans="1:22" x14ac:dyDescent="0.2">
      <c r="A11" s="2">
        <v>10</v>
      </c>
      <c r="B11" s="2" t="s">
        <v>35</v>
      </c>
      <c r="C11" s="2">
        <v>0</v>
      </c>
      <c r="D11" s="2" t="s">
        <v>33</v>
      </c>
      <c r="E11" s="2">
        <v>0</v>
      </c>
      <c r="F11" s="2">
        <v>104.3</v>
      </c>
      <c r="G11" s="2">
        <v>3</v>
      </c>
      <c r="H11" s="2">
        <v>13</v>
      </c>
      <c r="I11" s="2">
        <v>13.4</v>
      </c>
      <c r="J11" s="2">
        <v>9</v>
      </c>
      <c r="K11" s="2">
        <v>17</v>
      </c>
      <c r="L11" s="2">
        <v>725</v>
      </c>
      <c r="M11" s="2">
        <v>7</v>
      </c>
      <c r="N11" s="2">
        <v>34</v>
      </c>
      <c r="O11" s="2" t="s">
        <v>39</v>
      </c>
      <c r="P11" s="2">
        <v>3</v>
      </c>
      <c r="Q11" s="2" t="s">
        <v>42</v>
      </c>
      <c r="R11" s="2">
        <v>1</v>
      </c>
      <c r="S11" s="2">
        <v>1</v>
      </c>
      <c r="T11" s="2">
        <v>0</v>
      </c>
      <c r="U11" s="2">
        <v>1</v>
      </c>
      <c r="V11" s="2">
        <v>0</v>
      </c>
    </row>
    <row r="12" spans="1:22" x14ac:dyDescent="0.2">
      <c r="A12" s="2">
        <v>11</v>
      </c>
      <c r="B12" s="2" t="s">
        <v>32</v>
      </c>
      <c r="C12" s="2">
        <v>1</v>
      </c>
      <c r="D12" s="2" t="s">
        <v>33</v>
      </c>
      <c r="E12" s="2">
        <v>0</v>
      </c>
      <c r="F12" s="2">
        <v>104</v>
      </c>
      <c r="G12" s="2">
        <v>1.6</v>
      </c>
      <c r="H12" s="2">
        <v>17</v>
      </c>
      <c r="I12" s="2">
        <v>11</v>
      </c>
      <c r="J12" s="2">
        <v>14</v>
      </c>
      <c r="K12" s="2">
        <v>15</v>
      </c>
      <c r="L12" s="2">
        <v>1480</v>
      </c>
      <c r="M12" s="2">
        <v>3.5</v>
      </c>
      <c r="N12" s="2">
        <v>48</v>
      </c>
      <c r="O12" s="2" t="s">
        <v>39</v>
      </c>
      <c r="P12" s="2">
        <v>3</v>
      </c>
      <c r="Q12" s="2" t="s">
        <v>43</v>
      </c>
      <c r="R12" s="2">
        <v>2</v>
      </c>
      <c r="S12" s="2">
        <v>1</v>
      </c>
      <c r="T12" s="2">
        <v>0</v>
      </c>
      <c r="U12" s="2">
        <v>0</v>
      </c>
      <c r="V12" s="2">
        <v>0</v>
      </c>
    </row>
    <row r="13" spans="1:22" x14ac:dyDescent="0.2">
      <c r="A13" s="2">
        <v>12</v>
      </c>
      <c r="B13" s="2" t="s">
        <v>35</v>
      </c>
      <c r="C13" s="2">
        <v>0</v>
      </c>
      <c r="D13" s="2" t="s">
        <v>33</v>
      </c>
      <c r="E13" s="2">
        <v>0</v>
      </c>
      <c r="F13" s="2">
        <v>98</v>
      </c>
      <c r="G13" s="2">
        <v>1</v>
      </c>
      <c r="H13" s="2">
        <v>9</v>
      </c>
      <c r="I13" s="2">
        <v>11</v>
      </c>
      <c r="J13" s="2">
        <v>12</v>
      </c>
      <c r="K13" s="2">
        <v>12</v>
      </c>
      <c r="L13" s="2">
        <v>760</v>
      </c>
      <c r="M13" s="2">
        <v>10.7</v>
      </c>
      <c r="N13" s="2">
        <v>37</v>
      </c>
      <c r="O13" s="2" t="s">
        <v>34</v>
      </c>
      <c r="P13" s="2">
        <v>2</v>
      </c>
      <c r="Q13" s="2" t="s">
        <v>42</v>
      </c>
      <c r="R13" s="2">
        <v>1</v>
      </c>
      <c r="S13" s="2">
        <v>0</v>
      </c>
      <c r="T13" s="2">
        <v>0</v>
      </c>
      <c r="U13" s="2">
        <v>1</v>
      </c>
      <c r="V13" s="2">
        <v>0</v>
      </c>
    </row>
    <row r="14" spans="1:22" x14ac:dyDescent="0.2">
      <c r="A14" s="2">
        <v>13</v>
      </c>
      <c r="B14" s="2" t="s">
        <v>35</v>
      </c>
      <c r="C14" s="2">
        <v>0</v>
      </c>
      <c r="D14" s="2" t="s">
        <v>33</v>
      </c>
      <c r="E14" s="2">
        <v>0</v>
      </c>
      <c r="F14" s="2">
        <v>98.2</v>
      </c>
      <c r="G14" s="2">
        <v>4</v>
      </c>
      <c r="H14" s="2">
        <v>17</v>
      </c>
      <c r="I14" s="2">
        <v>12.2</v>
      </c>
      <c r="J14" s="2">
        <v>9</v>
      </c>
      <c r="K14" s="2">
        <v>15</v>
      </c>
      <c r="L14" s="2">
        <v>985</v>
      </c>
      <c r="M14" s="2">
        <v>4.5999999999999996</v>
      </c>
      <c r="N14" s="2">
        <v>41</v>
      </c>
      <c r="O14" s="2" t="s">
        <v>34</v>
      </c>
      <c r="P14" s="2">
        <v>2</v>
      </c>
      <c r="Q14" s="2" t="s">
        <v>44</v>
      </c>
      <c r="R14" s="2">
        <v>3</v>
      </c>
      <c r="S14" s="2">
        <v>0</v>
      </c>
      <c r="T14" s="2">
        <v>0</v>
      </c>
      <c r="U14" s="2">
        <v>0</v>
      </c>
      <c r="V14" s="2">
        <v>1</v>
      </c>
    </row>
    <row r="15" spans="1:22" x14ac:dyDescent="0.2">
      <c r="A15" s="2">
        <v>14</v>
      </c>
      <c r="B15" s="2" t="s">
        <v>32</v>
      </c>
      <c r="C15" s="2">
        <v>1</v>
      </c>
      <c r="D15" s="2" t="s">
        <v>33</v>
      </c>
      <c r="E15" s="2">
        <v>0</v>
      </c>
      <c r="F15" s="2">
        <v>102.1</v>
      </c>
      <c r="G15" s="2">
        <v>2</v>
      </c>
      <c r="H15" s="2">
        <v>15</v>
      </c>
      <c r="I15" s="2">
        <v>11</v>
      </c>
      <c r="J15" s="2">
        <v>8</v>
      </c>
      <c r="K15" s="2">
        <v>14</v>
      </c>
      <c r="L15" s="2">
        <v>610</v>
      </c>
      <c r="M15" s="2">
        <v>6.3</v>
      </c>
      <c r="N15" s="2">
        <v>31</v>
      </c>
      <c r="O15" s="2" t="s">
        <v>34</v>
      </c>
      <c r="P15" s="2">
        <v>2</v>
      </c>
      <c r="Q15" s="2" t="s">
        <v>42</v>
      </c>
      <c r="R15" s="2">
        <v>1</v>
      </c>
      <c r="S15" s="2">
        <v>0</v>
      </c>
      <c r="T15" s="2">
        <v>0</v>
      </c>
      <c r="U15" s="2">
        <v>1</v>
      </c>
      <c r="V15" s="2">
        <v>0</v>
      </c>
    </row>
    <row r="16" spans="1:22" x14ac:dyDescent="0.2">
      <c r="A16" s="2">
        <v>15</v>
      </c>
      <c r="B16" s="2" t="s">
        <v>35</v>
      </c>
      <c r="C16" s="2">
        <v>0</v>
      </c>
      <c r="D16" s="2" t="s">
        <v>33</v>
      </c>
      <c r="E16" s="2">
        <v>0</v>
      </c>
      <c r="F16" s="2">
        <v>106.2</v>
      </c>
      <c r="G16" s="2">
        <v>2.2999999999999998</v>
      </c>
      <c r="H16" s="2">
        <v>16</v>
      </c>
      <c r="I16" s="2">
        <v>9.4</v>
      </c>
      <c r="J16" s="2">
        <v>11</v>
      </c>
      <c r="K16" s="2">
        <v>12</v>
      </c>
      <c r="L16" s="2">
        <v>860</v>
      </c>
      <c r="M16" s="2">
        <v>5</v>
      </c>
      <c r="N16" s="2">
        <v>41</v>
      </c>
      <c r="O16" s="2" t="s">
        <v>39</v>
      </c>
      <c r="P16" s="2">
        <v>3</v>
      </c>
      <c r="Q16" s="2" t="s">
        <v>42</v>
      </c>
      <c r="R16" s="2">
        <v>1</v>
      </c>
      <c r="S16" s="2">
        <v>1</v>
      </c>
      <c r="T16" s="2">
        <v>0</v>
      </c>
      <c r="U16" s="2">
        <v>1</v>
      </c>
      <c r="V16" s="2">
        <v>0</v>
      </c>
    </row>
    <row r="17" spans="1:22" x14ac:dyDescent="0.2">
      <c r="A17" s="2">
        <v>16</v>
      </c>
      <c r="B17" s="2" t="s">
        <v>35</v>
      </c>
      <c r="C17" s="2">
        <v>0</v>
      </c>
      <c r="D17" s="2" t="s">
        <v>33</v>
      </c>
      <c r="E17" s="2">
        <v>0</v>
      </c>
      <c r="F17" s="2">
        <v>95.4</v>
      </c>
      <c r="G17" s="2">
        <v>4</v>
      </c>
      <c r="H17" s="2">
        <v>12</v>
      </c>
      <c r="I17" s="2">
        <v>10.7</v>
      </c>
      <c r="J17" s="2">
        <v>10</v>
      </c>
      <c r="K17" s="2">
        <v>10</v>
      </c>
      <c r="L17" s="2">
        <v>700</v>
      </c>
      <c r="M17" s="2">
        <v>8.8000000000000007</v>
      </c>
      <c r="N17" s="2">
        <v>33</v>
      </c>
      <c r="O17" s="2" t="s">
        <v>36</v>
      </c>
      <c r="P17" s="2">
        <v>1</v>
      </c>
      <c r="Q17" s="2" t="s">
        <v>43</v>
      </c>
      <c r="R17" s="2">
        <v>2</v>
      </c>
      <c r="S17" s="2">
        <v>0</v>
      </c>
      <c r="T17" s="2">
        <v>1</v>
      </c>
      <c r="U17" s="2">
        <v>0</v>
      </c>
      <c r="V17" s="2">
        <v>0</v>
      </c>
    </row>
    <row r="18" spans="1:22" x14ac:dyDescent="0.2">
      <c r="A18" s="2">
        <v>17</v>
      </c>
      <c r="B18" s="2" t="s">
        <v>35</v>
      </c>
      <c r="C18" s="2">
        <v>0</v>
      </c>
      <c r="D18" s="2" t="s">
        <v>33</v>
      </c>
      <c r="E18" s="2">
        <v>0</v>
      </c>
      <c r="F18" s="2">
        <v>101</v>
      </c>
      <c r="G18" s="2">
        <v>4</v>
      </c>
      <c r="H18" s="2">
        <v>15</v>
      </c>
      <c r="I18" s="2">
        <v>8.9</v>
      </c>
      <c r="J18" s="2">
        <v>19</v>
      </c>
      <c r="K18" s="2">
        <v>12</v>
      </c>
      <c r="L18" s="2">
        <v>1500</v>
      </c>
      <c r="M18" s="2">
        <v>5.5</v>
      </c>
      <c r="N18" s="2">
        <v>51</v>
      </c>
      <c r="O18" s="2" t="s">
        <v>34</v>
      </c>
      <c r="P18" s="2">
        <v>2</v>
      </c>
      <c r="Q18" s="2" t="s">
        <v>43</v>
      </c>
      <c r="R18" s="2">
        <v>2</v>
      </c>
      <c r="S18" s="2">
        <v>0</v>
      </c>
      <c r="T18" s="2">
        <v>0</v>
      </c>
      <c r="U18" s="2">
        <v>0</v>
      </c>
      <c r="V18" s="2">
        <v>0</v>
      </c>
    </row>
    <row r="19" spans="1:22" x14ac:dyDescent="0.2">
      <c r="A19" s="2">
        <v>18</v>
      </c>
      <c r="B19" s="2" t="s">
        <v>32</v>
      </c>
      <c r="C19" s="2">
        <v>1</v>
      </c>
      <c r="D19" s="2" t="s">
        <v>33</v>
      </c>
      <c r="E19" s="2">
        <v>0</v>
      </c>
      <c r="F19" s="2">
        <v>93</v>
      </c>
      <c r="G19" s="2">
        <v>0</v>
      </c>
      <c r="H19" s="2">
        <v>12</v>
      </c>
      <c r="I19" s="2">
        <v>8.6</v>
      </c>
      <c r="J19" s="2">
        <v>11</v>
      </c>
      <c r="K19" s="2">
        <v>13</v>
      </c>
      <c r="L19" s="2">
        <v>690</v>
      </c>
      <c r="M19" s="2">
        <v>8.1999999999999993</v>
      </c>
      <c r="N19" s="2">
        <v>36</v>
      </c>
      <c r="O19" s="2" t="s">
        <v>36</v>
      </c>
      <c r="P19" s="2">
        <v>1</v>
      </c>
      <c r="Q19" s="2" t="s">
        <v>42</v>
      </c>
      <c r="R19" s="2">
        <v>1</v>
      </c>
      <c r="S19" s="2">
        <v>0</v>
      </c>
      <c r="T19" s="2">
        <v>1</v>
      </c>
      <c r="U19" s="2">
        <v>1</v>
      </c>
      <c r="V19" s="2">
        <v>0</v>
      </c>
    </row>
    <row r="20" spans="1:22" x14ac:dyDescent="0.2">
      <c r="A20" s="2">
        <v>19</v>
      </c>
      <c r="B20" s="2" t="s">
        <v>35</v>
      </c>
      <c r="C20" s="2">
        <v>0</v>
      </c>
      <c r="D20" s="2" t="s">
        <v>33</v>
      </c>
      <c r="E20" s="2">
        <v>0</v>
      </c>
      <c r="F20" s="2">
        <v>96.6</v>
      </c>
      <c r="G20" s="2">
        <v>5</v>
      </c>
      <c r="H20" s="2">
        <v>12</v>
      </c>
      <c r="I20" s="2">
        <v>10</v>
      </c>
      <c r="J20" s="2">
        <v>12</v>
      </c>
      <c r="K20" s="2">
        <v>19</v>
      </c>
      <c r="L20" s="2">
        <v>910</v>
      </c>
      <c r="M20" s="2">
        <v>9</v>
      </c>
      <c r="N20" s="2">
        <v>40</v>
      </c>
      <c r="O20" s="2" t="s">
        <v>39</v>
      </c>
      <c r="P20" s="2">
        <v>3</v>
      </c>
      <c r="Q20" s="2" t="s">
        <v>43</v>
      </c>
      <c r="R20" s="2">
        <v>2</v>
      </c>
      <c r="S20" s="2">
        <v>1</v>
      </c>
      <c r="T20" s="2">
        <v>0</v>
      </c>
      <c r="U20" s="2">
        <v>0</v>
      </c>
      <c r="V20" s="2">
        <v>0</v>
      </c>
    </row>
    <row r="21" spans="1:22" x14ac:dyDescent="0.2">
      <c r="A21" s="2">
        <v>20</v>
      </c>
      <c r="B21" s="2" t="s">
        <v>32</v>
      </c>
      <c r="C21" s="2">
        <v>1</v>
      </c>
      <c r="D21" s="2" t="s">
        <v>33</v>
      </c>
      <c r="E21" s="2">
        <v>0</v>
      </c>
      <c r="F21" s="2">
        <v>91.4</v>
      </c>
      <c r="G21" s="2">
        <v>0</v>
      </c>
      <c r="H21" s="2">
        <v>11</v>
      </c>
      <c r="I21" s="2">
        <v>11.2</v>
      </c>
      <c r="J21" s="2">
        <v>22</v>
      </c>
      <c r="K21" s="2">
        <v>14</v>
      </c>
      <c r="L21" s="2">
        <v>1720</v>
      </c>
      <c r="M21" s="2">
        <v>12</v>
      </c>
      <c r="N21" s="2">
        <v>53</v>
      </c>
      <c r="O21" s="2" t="s">
        <v>36</v>
      </c>
      <c r="P21" s="2">
        <v>1</v>
      </c>
      <c r="Q21" s="2" t="s">
        <v>44</v>
      </c>
      <c r="R21" s="2">
        <v>3</v>
      </c>
      <c r="S21" s="2">
        <v>0</v>
      </c>
      <c r="T21" s="2">
        <v>1</v>
      </c>
      <c r="U21" s="2">
        <v>0</v>
      </c>
      <c r="V21" s="2">
        <v>1</v>
      </c>
    </row>
    <row r="22" spans="1:22" x14ac:dyDescent="0.2">
      <c r="A22" s="2">
        <v>21</v>
      </c>
      <c r="B22" s="2" t="s">
        <v>35</v>
      </c>
      <c r="C22" s="2">
        <v>0</v>
      </c>
      <c r="D22" s="2" t="s">
        <v>33</v>
      </c>
      <c r="E22" s="2">
        <v>0</v>
      </c>
      <c r="F22" s="2">
        <v>95.4</v>
      </c>
      <c r="G22" s="2">
        <v>4</v>
      </c>
      <c r="H22" s="2">
        <v>12</v>
      </c>
      <c r="I22" s="2">
        <v>11.5</v>
      </c>
      <c r="J22" s="2">
        <v>11</v>
      </c>
      <c r="K22" s="2">
        <v>10</v>
      </c>
      <c r="L22" s="2">
        <v>710</v>
      </c>
      <c r="M22" s="2">
        <v>9.1999999999999993</v>
      </c>
      <c r="N22" s="2">
        <v>33</v>
      </c>
      <c r="O22" s="2" t="s">
        <v>36</v>
      </c>
      <c r="P22" s="2">
        <v>1</v>
      </c>
      <c r="Q22" s="2" t="s">
        <v>43</v>
      </c>
      <c r="R22" s="2">
        <v>2</v>
      </c>
      <c r="S22" s="2">
        <v>0</v>
      </c>
      <c r="T22" s="2">
        <v>1</v>
      </c>
      <c r="U22" s="2">
        <v>0</v>
      </c>
      <c r="V22" s="2">
        <v>0</v>
      </c>
    </row>
    <row r="23" spans="1:22" x14ac:dyDescent="0.2">
      <c r="A23" s="2">
        <v>22</v>
      </c>
      <c r="B23" s="2" t="s">
        <v>35</v>
      </c>
      <c r="C23" s="2">
        <v>0</v>
      </c>
      <c r="D23" s="2" t="s">
        <v>33</v>
      </c>
      <c r="E23" s="2">
        <v>0</v>
      </c>
      <c r="F23" s="2">
        <v>105.9</v>
      </c>
      <c r="G23" s="2">
        <v>2.1</v>
      </c>
      <c r="H23" s="2">
        <v>17</v>
      </c>
      <c r="I23" s="2">
        <v>10</v>
      </c>
      <c r="J23" s="2">
        <v>10</v>
      </c>
      <c r="K23" s="2">
        <v>11</v>
      </c>
      <c r="L23" s="2">
        <v>860</v>
      </c>
      <c r="M23" s="2">
        <v>5.5</v>
      </c>
      <c r="N23" s="2">
        <v>43</v>
      </c>
      <c r="O23" s="2" t="s">
        <v>39</v>
      </c>
      <c r="P23" s="2">
        <v>3</v>
      </c>
      <c r="Q23" s="2" t="s">
        <v>43</v>
      </c>
      <c r="R23" s="2">
        <v>2</v>
      </c>
      <c r="S23" s="2">
        <v>1</v>
      </c>
      <c r="T23" s="2">
        <v>0</v>
      </c>
      <c r="U23" s="2">
        <v>0</v>
      </c>
      <c r="V23" s="2">
        <v>0</v>
      </c>
    </row>
    <row r="24" spans="1:22" x14ac:dyDescent="0.2">
      <c r="A24" s="2">
        <v>23</v>
      </c>
      <c r="B24" s="2" t="s">
        <v>32</v>
      </c>
      <c r="C24" s="2">
        <v>1</v>
      </c>
      <c r="D24" s="2" t="s">
        <v>33</v>
      </c>
      <c r="E24" s="2">
        <v>0</v>
      </c>
      <c r="F24" s="2">
        <v>98.3</v>
      </c>
      <c r="G24" s="2">
        <v>0.8</v>
      </c>
      <c r="H24" s="2">
        <v>13</v>
      </c>
      <c r="I24" s="2">
        <v>11.9</v>
      </c>
      <c r="J24" s="2">
        <v>12</v>
      </c>
      <c r="K24" s="2">
        <v>15</v>
      </c>
      <c r="L24" s="2">
        <v>1204</v>
      </c>
      <c r="M24" s="2">
        <v>7.5</v>
      </c>
      <c r="N24" s="2">
        <v>48</v>
      </c>
      <c r="O24" s="2" t="s">
        <v>34</v>
      </c>
      <c r="P24" s="2">
        <v>2</v>
      </c>
      <c r="Q24" s="2" t="s">
        <v>43</v>
      </c>
      <c r="R24" s="2">
        <v>2</v>
      </c>
      <c r="S24" s="2">
        <v>0</v>
      </c>
      <c r="T24" s="2">
        <v>0</v>
      </c>
      <c r="U24" s="2">
        <v>0</v>
      </c>
      <c r="V24" s="2">
        <v>0</v>
      </c>
    </row>
    <row r="25" spans="1:22" x14ac:dyDescent="0.2">
      <c r="A25" s="2">
        <v>24</v>
      </c>
      <c r="B25" s="2" t="s">
        <v>35</v>
      </c>
      <c r="C25" s="2">
        <v>0</v>
      </c>
      <c r="D25" s="2" t="s">
        <v>33</v>
      </c>
      <c r="E25" s="2">
        <v>0</v>
      </c>
      <c r="F25" s="2">
        <v>102.5</v>
      </c>
      <c r="G25" s="2">
        <v>2.7</v>
      </c>
      <c r="H25" s="2">
        <v>15</v>
      </c>
      <c r="I25" s="2">
        <v>10.199999999999999</v>
      </c>
      <c r="J25" s="2">
        <v>3</v>
      </c>
      <c r="K25" s="2">
        <v>12</v>
      </c>
      <c r="L25" s="2">
        <v>450</v>
      </c>
      <c r="M25" s="2">
        <v>4</v>
      </c>
      <c r="N25" s="2">
        <v>21</v>
      </c>
      <c r="O25" s="2" t="s">
        <v>39</v>
      </c>
      <c r="P25" s="2">
        <v>3</v>
      </c>
      <c r="Q25" s="2" t="s">
        <v>44</v>
      </c>
      <c r="R25" s="2">
        <v>3</v>
      </c>
      <c r="S25" s="2">
        <v>1</v>
      </c>
      <c r="T25" s="2">
        <v>0</v>
      </c>
      <c r="U25" s="2">
        <v>0</v>
      </c>
      <c r="V25" s="2">
        <v>1</v>
      </c>
    </row>
    <row r="26" spans="1:22" x14ac:dyDescent="0.2">
      <c r="A26" s="2">
        <v>25</v>
      </c>
      <c r="B26" s="2" t="s">
        <v>32</v>
      </c>
      <c r="C26" s="2">
        <v>1</v>
      </c>
      <c r="D26" s="2" t="s">
        <v>37</v>
      </c>
      <c r="E26" s="2">
        <v>1</v>
      </c>
      <c r="F26" s="2">
        <v>94.3</v>
      </c>
      <c r="G26" s="2">
        <v>0.4</v>
      </c>
      <c r="H26" s="2">
        <v>8</v>
      </c>
      <c r="I26" s="2">
        <v>8.5</v>
      </c>
      <c r="J26" s="2">
        <v>15</v>
      </c>
      <c r="K26" s="2">
        <v>14</v>
      </c>
      <c r="L26" s="2">
        <v>530</v>
      </c>
      <c r="M26" s="2">
        <v>11.5</v>
      </c>
      <c r="N26" s="2">
        <v>29</v>
      </c>
      <c r="O26" s="2" t="s">
        <v>34</v>
      </c>
      <c r="P26" s="2">
        <v>2</v>
      </c>
      <c r="Q26" s="2" t="s">
        <v>44</v>
      </c>
      <c r="R26" s="2">
        <v>3</v>
      </c>
      <c r="S26" s="2">
        <v>0</v>
      </c>
      <c r="T26" s="2">
        <v>0</v>
      </c>
      <c r="U26" s="2">
        <v>0</v>
      </c>
      <c r="V26" s="2">
        <v>1</v>
      </c>
    </row>
    <row r="27" spans="1:22" x14ac:dyDescent="0.2">
      <c r="A27" s="2">
        <v>26</v>
      </c>
      <c r="B27" s="2" t="s">
        <v>32</v>
      </c>
      <c r="C27" s="2">
        <v>1</v>
      </c>
      <c r="D27" s="2" t="s">
        <v>37</v>
      </c>
      <c r="E27" s="2">
        <v>1</v>
      </c>
      <c r="F27" s="2">
        <v>92.4</v>
      </c>
      <c r="G27" s="2">
        <v>5</v>
      </c>
      <c r="H27" s="2">
        <v>11</v>
      </c>
      <c r="I27" s="2">
        <v>8</v>
      </c>
      <c r="J27" s="2">
        <v>7</v>
      </c>
      <c r="K27" s="2">
        <v>15</v>
      </c>
      <c r="L27" s="2">
        <v>520</v>
      </c>
      <c r="M27" s="2">
        <v>11</v>
      </c>
      <c r="N27" s="2">
        <v>25</v>
      </c>
      <c r="O27" s="2" t="s">
        <v>36</v>
      </c>
      <c r="P27" s="2">
        <v>1</v>
      </c>
      <c r="Q27" s="2" t="s">
        <v>44</v>
      </c>
      <c r="R27" s="2">
        <v>3</v>
      </c>
      <c r="S27" s="2">
        <v>0</v>
      </c>
      <c r="T27" s="2">
        <v>1</v>
      </c>
      <c r="U27" s="2">
        <v>0</v>
      </c>
      <c r="V27" s="2">
        <v>1</v>
      </c>
    </row>
    <row r="28" spans="1:22" x14ac:dyDescent="0.2">
      <c r="A28" s="2">
        <v>27</v>
      </c>
      <c r="B28" s="2" t="s">
        <v>35</v>
      </c>
      <c r="C28" s="2">
        <v>0</v>
      </c>
      <c r="D28" s="2" t="s">
        <v>37</v>
      </c>
      <c r="E28" s="2">
        <v>1</v>
      </c>
      <c r="F28" s="2">
        <v>97.6</v>
      </c>
      <c r="G28" s="2">
        <v>0</v>
      </c>
      <c r="H28" s="2">
        <v>14</v>
      </c>
      <c r="I28" s="2">
        <v>8.4</v>
      </c>
      <c r="J28" s="2">
        <v>16</v>
      </c>
      <c r="K28" s="2">
        <v>14</v>
      </c>
      <c r="L28" s="2">
        <v>980</v>
      </c>
      <c r="M28" s="2">
        <v>6</v>
      </c>
      <c r="N28" s="2">
        <v>41</v>
      </c>
      <c r="O28" s="2" t="s">
        <v>34</v>
      </c>
      <c r="P28" s="2">
        <v>2</v>
      </c>
      <c r="Q28" s="2" t="s">
        <v>44</v>
      </c>
      <c r="R28" s="2">
        <v>3</v>
      </c>
      <c r="S28" s="2">
        <v>0</v>
      </c>
      <c r="T28" s="2">
        <v>0</v>
      </c>
      <c r="U28" s="2">
        <v>0</v>
      </c>
      <c r="V28" s="2">
        <v>1</v>
      </c>
    </row>
    <row r="29" spans="1:22" x14ac:dyDescent="0.2">
      <c r="A29" s="2">
        <v>28</v>
      </c>
      <c r="B29" s="2" t="s">
        <v>35</v>
      </c>
      <c r="C29" s="2">
        <v>0</v>
      </c>
      <c r="D29" s="2" t="s">
        <v>37</v>
      </c>
      <c r="E29" s="2">
        <v>1</v>
      </c>
      <c r="F29" s="2">
        <v>98.1</v>
      </c>
      <c r="G29" s="2">
        <v>0</v>
      </c>
      <c r="H29" s="2">
        <v>15</v>
      </c>
      <c r="I29" s="2">
        <v>9</v>
      </c>
      <c r="J29" s="2">
        <v>15</v>
      </c>
      <c r="K29" s="2">
        <v>14</v>
      </c>
      <c r="L29" s="2">
        <v>990</v>
      </c>
      <c r="M29" s="2">
        <v>6</v>
      </c>
      <c r="N29" s="2">
        <v>40</v>
      </c>
      <c r="O29" s="2" t="s">
        <v>34</v>
      </c>
      <c r="P29" s="2">
        <v>2</v>
      </c>
      <c r="Q29" s="2" t="s">
        <v>43</v>
      </c>
      <c r="R29" s="2">
        <v>2</v>
      </c>
      <c r="S29" s="2">
        <v>0</v>
      </c>
      <c r="T29" s="2">
        <v>0</v>
      </c>
      <c r="U29" s="2">
        <v>0</v>
      </c>
      <c r="V29" s="2">
        <v>0</v>
      </c>
    </row>
    <row r="30" spans="1:22" x14ac:dyDescent="0.2">
      <c r="A30" s="2">
        <v>29</v>
      </c>
      <c r="B30" s="2" t="s">
        <v>35</v>
      </c>
      <c r="C30" s="2">
        <v>0</v>
      </c>
      <c r="D30" s="2" t="s">
        <v>37</v>
      </c>
      <c r="E30" s="2">
        <v>1</v>
      </c>
      <c r="F30" s="2">
        <v>98</v>
      </c>
      <c r="G30" s="2">
        <v>0.5</v>
      </c>
      <c r="H30" s="2">
        <v>16</v>
      </c>
      <c r="I30" s="2">
        <v>8.1999999999999993</v>
      </c>
      <c r="J30" s="2">
        <v>7</v>
      </c>
      <c r="K30" s="2">
        <v>12</v>
      </c>
      <c r="L30" s="2">
        <v>530</v>
      </c>
      <c r="M30" s="2">
        <v>7.3</v>
      </c>
      <c r="N30" s="2">
        <v>25</v>
      </c>
      <c r="O30" s="2" t="s">
        <v>34</v>
      </c>
      <c r="P30" s="2">
        <v>2</v>
      </c>
      <c r="Q30" s="2" t="s">
        <v>44</v>
      </c>
      <c r="R30" s="2">
        <v>3</v>
      </c>
      <c r="S30" s="2">
        <v>0</v>
      </c>
      <c r="T30" s="2">
        <v>0</v>
      </c>
      <c r="U30" s="2">
        <v>0</v>
      </c>
      <c r="V30" s="2">
        <v>1</v>
      </c>
    </row>
    <row r="31" spans="1:22" x14ac:dyDescent="0.2">
      <c r="A31" s="2">
        <v>30</v>
      </c>
      <c r="B31" s="2" t="s">
        <v>35</v>
      </c>
      <c r="C31" s="2">
        <v>0</v>
      </c>
      <c r="D31" s="2" t="s">
        <v>37</v>
      </c>
      <c r="E31" s="2">
        <v>1</v>
      </c>
      <c r="F31" s="2">
        <v>98</v>
      </c>
      <c r="G31" s="2">
        <v>0.5</v>
      </c>
      <c r="H31" s="2">
        <v>17</v>
      </c>
      <c r="I31" s="2">
        <v>7.8</v>
      </c>
      <c r="J31" s="2">
        <v>6</v>
      </c>
      <c r="K31" s="2">
        <v>12</v>
      </c>
      <c r="L31" s="2">
        <v>500</v>
      </c>
      <c r="M31" s="2">
        <v>7.8</v>
      </c>
      <c r="N31" s="2">
        <v>24</v>
      </c>
      <c r="O31" s="2" t="s">
        <v>34</v>
      </c>
      <c r="P31" s="2">
        <v>2</v>
      </c>
      <c r="Q31" s="2" t="s">
        <v>43</v>
      </c>
      <c r="R31" s="2">
        <v>2</v>
      </c>
      <c r="S31" s="2">
        <v>0</v>
      </c>
      <c r="T31" s="2">
        <v>0</v>
      </c>
      <c r="U31" s="2">
        <v>0</v>
      </c>
      <c r="V31" s="2">
        <v>0</v>
      </c>
    </row>
    <row r="32" spans="1:22" x14ac:dyDescent="0.2">
      <c r="A32" s="2">
        <v>31</v>
      </c>
      <c r="B32" s="2" t="s">
        <v>32</v>
      </c>
      <c r="C32" s="2">
        <v>1</v>
      </c>
      <c r="D32" s="2" t="s">
        <v>37</v>
      </c>
      <c r="E32" s="2">
        <v>1</v>
      </c>
      <c r="F32" s="2">
        <v>102.5</v>
      </c>
      <c r="G32" s="2">
        <v>3.8</v>
      </c>
      <c r="H32" s="2">
        <v>13</v>
      </c>
      <c r="I32" s="2">
        <v>10.6</v>
      </c>
      <c r="J32" s="2">
        <v>14</v>
      </c>
      <c r="K32" s="2">
        <v>21</v>
      </c>
      <c r="L32" s="2">
        <v>1240</v>
      </c>
      <c r="M32" s="2">
        <v>4.5999999999999996</v>
      </c>
      <c r="N32" s="2">
        <v>45</v>
      </c>
      <c r="O32" s="2" t="s">
        <v>34</v>
      </c>
      <c r="P32" s="2">
        <v>2</v>
      </c>
      <c r="Q32" s="2" t="s">
        <v>43</v>
      </c>
      <c r="R32" s="2">
        <v>2</v>
      </c>
      <c r="S32" s="2">
        <v>0</v>
      </c>
      <c r="T32" s="2">
        <v>0</v>
      </c>
      <c r="U32" s="2">
        <v>0</v>
      </c>
      <c r="V32" s="2">
        <v>0</v>
      </c>
    </row>
    <row r="33" spans="1:22" x14ac:dyDescent="0.2">
      <c r="A33" s="2">
        <v>32</v>
      </c>
      <c r="B33" s="2" t="s">
        <v>35</v>
      </c>
      <c r="C33" s="2">
        <v>0</v>
      </c>
      <c r="D33" s="2" t="s">
        <v>37</v>
      </c>
      <c r="E33" s="2">
        <v>1</v>
      </c>
      <c r="F33" s="2">
        <v>103.4</v>
      </c>
      <c r="G33" s="2">
        <v>5</v>
      </c>
      <c r="H33" s="2">
        <v>17</v>
      </c>
      <c r="I33" s="2">
        <v>8.6999999999999993</v>
      </c>
      <c r="J33" s="2">
        <v>5</v>
      </c>
      <c r="K33" s="2">
        <v>12</v>
      </c>
      <c r="L33" s="2">
        <v>450</v>
      </c>
      <c r="M33" s="2">
        <v>2</v>
      </c>
      <c r="N33" s="2">
        <v>29</v>
      </c>
      <c r="O33" s="2" t="s">
        <v>39</v>
      </c>
      <c r="P33" s="2">
        <v>3</v>
      </c>
      <c r="Q33" s="2" t="s">
        <v>43</v>
      </c>
      <c r="R33" s="2">
        <v>2</v>
      </c>
      <c r="S33" s="2">
        <v>1</v>
      </c>
      <c r="T33" s="2">
        <v>0</v>
      </c>
      <c r="U33" s="2">
        <v>0</v>
      </c>
      <c r="V33" s="2">
        <v>0</v>
      </c>
    </row>
    <row r="34" spans="1:22" x14ac:dyDescent="0.2">
      <c r="A34" s="2">
        <v>33</v>
      </c>
      <c r="B34" s="2" t="s">
        <v>35</v>
      </c>
      <c r="C34" s="2">
        <v>0</v>
      </c>
      <c r="D34" s="2" t="s">
        <v>37</v>
      </c>
      <c r="E34" s="2">
        <v>1</v>
      </c>
      <c r="F34" s="2">
        <v>105.1</v>
      </c>
      <c r="G34" s="2">
        <v>5</v>
      </c>
      <c r="H34" s="2">
        <v>17</v>
      </c>
      <c r="I34" s="2">
        <v>9</v>
      </c>
      <c r="J34" s="2">
        <v>5</v>
      </c>
      <c r="K34" s="2">
        <v>13</v>
      </c>
      <c r="L34" s="2">
        <v>460</v>
      </c>
      <c r="M34" s="2">
        <v>2</v>
      </c>
      <c r="N34" s="2">
        <v>30</v>
      </c>
      <c r="O34" s="2" t="s">
        <v>39</v>
      </c>
      <c r="P34" s="2">
        <v>3</v>
      </c>
      <c r="Q34" s="2" t="s">
        <v>43</v>
      </c>
      <c r="R34" s="2">
        <v>2</v>
      </c>
      <c r="S34" s="2">
        <v>1</v>
      </c>
      <c r="T34" s="2">
        <v>0</v>
      </c>
      <c r="U34" s="2">
        <v>0</v>
      </c>
      <c r="V34" s="2">
        <v>0</v>
      </c>
    </row>
    <row r="35" spans="1:22" x14ac:dyDescent="0.2">
      <c r="A35" s="2">
        <v>34</v>
      </c>
      <c r="B35" s="2" t="s">
        <v>32</v>
      </c>
      <c r="C35" s="2">
        <v>1</v>
      </c>
      <c r="D35" s="2" t="s">
        <v>37</v>
      </c>
      <c r="E35" s="2">
        <v>1</v>
      </c>
      <c r="F35" s="2">
        <v>96.5</v>
      </c>
      <c r="G35" s="2">
        <v>1.2</v>
      </c>
      <c r="H35" s="2">
        <v>11</v>
      </c>
      <c r="I35" s="2">
        <v>8.8000000000000007</v>
      </c>
      <c r="J35" s="2">
        <v>2</v>
      </c>
      <c r="K35" s="2">
        <v>12</v>
      </c>
      <c r="L35" s="2">
        <v>440</v>
      </c>
      <c r="M35" s="2">
        <v>9.5</v>
      </c>
      <c r="N35" s="2">
        <v>17</v>
      </c>
      <c r="O35" s="2" t="s">
        <v>36</v>
      </c>
      <c r="P35" s="2">
        <v>1</v>
      </c>
      <c r="Q35" s="2" t="s">
        <v>44</v>
      </c>
      <c r="R35" s="2">
        <v>3</v>
      </c>
      <c r="S35" s="2">
        <v>0</v>
      </c>
      <c r="T35" s="2">
        <v>1</v>
      </c>
      <c r="U35" s="2">
        <v>0</v>
      </c>
      <c r="V35" s="2">
        <v>1</v>
      </c>
    </row>
    <row r="36" spans="1:22" x14ac:dyDescent="0.2">
      <c r="A36" s="2">
        <v>35</v>
      </c>
      <c r="B36" s="2" t="s">
        <v>35</v>
      </c>
      <c r="C36" s="2">
        <v>0</v>
      </c>
      <c r="D36" s="2" t="s">
        <v>37</v>
      </c>
      <c r="E36" s="2">
        <v>1</v>
      </c>
      <c r="F36" s="2">
        <v>107</v>
      </c>
      <c r="G36" s="2">
        <v>4.3</v>
      </c>
      <c r="H36" s="2">
        <v>14</v>
      </c>
      <c r="I36" s="2">
        <v>9.5</v>
      </c>
      <c r="J36" s="2">
        <v>17</v>
      </c>
      <c r="K36" s="2">
        <v>11</v>
      </c>
      <c r="L36" s="2">
        <v>1350</v>
      </c>
      <c r="M36" s="2">
        <v>3.5</v>
      </c>
      <c r="N36" s="2">
        <v>58</v>
      </c>
      <c r="O36" s="2" t="s">
        <v>39</v>
      </c>
      <c r="P36" s="2">
        <v>3</v>
      </c>
      <c r="Q36" s="2" t="s">
        <v>43</v>
      </c>
      <c r="R36" s="2">
        <v>2</v>
      </c>
      <c r="S36" s="2">
        <v>1</v>
      </c>
      <c r="T36" s="2">
        <v>0</v>
      </c>
      <c r="U36" s="2">
        <v>0</v>
      </c>
      <c r="V36" s="2">
        <v>0</v>
      </c>
    </row>
    <row r="37" spans="1:22" x14ac:dyDescent="0.2">
      <c r="A37" s="2">
        <v>36</v>
      </c>
      <c r="B37" s="2" t="s">
        <v>32</v>
      </c>
      <c r="C37" s="2">
        <v>1</v>
      </c>
      <c r="D37" s="2" t="s">
        <v>37</v>
      </c>
      <c r="E37" s="2">
        <v>1</v>
      </c>
      <c r="F37" s="2">
        <v>101.3</v>
      </c>
      <c r="G37" s="2">
        <v>3.5</v>
      </c>
      <c r="H37" s="2">
        <v>15</v>
      </c>
      <c r="I37" s="2">
        <v>8.9</v>
      </c>
      <c r="J37" s="2">
        <v>18</v>
      </c>
      <c r="K37" s="2">
        <v>12</v>
      </c>
      <c r="L37" s="2">
        <v>1535</v>
      </c>
      <c r="M37" s="2">
        <v>5.5</v>
      </c>
      <c r="N37" s="2">
        <v>51</v>
      </c>
      <c r="O37" s="2" t="s">
        <v>34</v>
      </c>
      <c r="P37" s="2">
        <v>2</v>
      </c>
      <c r="Q37" s="2" t="s">
        <v>42</v>
      </c>
      <c r="R37" s="2">
        <v>1</v>
      </c>
      <c r="S37" s="2">
        <v>0</v>
      </c>
      <c r="T37" s="2">
        <v>0</v>
      </c>
      <c r="U37" s="2">
        <v>1</v>
      </c>
      <c r="V37" s="2">
        <v>0</v>
      </c>
    </row>
    <row r="38" spans="1:22" x14ac:dyDescent="0.2">
      <c r="A38" s="2">
        <v>37</v>
      </c>
      <c r="B38" s="2" t="s">
        <v>32</v>
      </c>
      <c r="C38" s="2">
        <v>1</v>
      </c>
      <c r="D38" s="2" t="s">
        <v>37</v>
      </c>
      <c r="E38" s="2">
        <v>1</v>
      </c>
      <c r="F38" s="2">
        <v>91.2</v>
      </c>
      <c r="G38" s="2">
        <v>0.2</v>
      </c>
      <c r="H38" s="2">
        <v>11</v>
      </c>
      <c r="I38" s="2">
        <v>10.4</v>
      </c>
      <c r="J38" s="2">
        <v>20</v>
      </c>
      <c r="K38" s="2">
        <v>14</v>
      </c>
      <c r="L38" s="2">
        <v>1630</v>
      </c>
      <c r="M38" s="2">
        <v>12</v>
      </c>
      <c r="N38" s="2">
        <v>52</v>
      </c>
      <c r="O38" s="2" t="s">
        <v>36</v>
      </c>
      <c r="P38" s="2">
        <v>1</v>
      </c>
      <c r="Q38" s="2" t="s">
        <v>44</v>
      </c>
      <c r="R38" s="2">
        <v>3</v>
      </c>
      <c r="S38" s="2">
        <v>0</v>
      </c>
      <c r="T38" s="2">
        <v>1</v>
      </c>
      <c r="U38" s="2">
        <v>0</v>
      </c>
      <c r="V38" s="2">
        <v>1</v>
      </c>
    </row>
    <row r="39" spans="1:22" x14ac:dyDescent="0.2">
      <c r="A39" s="2">
        <v>38</v>
      </c>
      <c r="B39" s="2" t="s">
        <v>35</v>
      </c>
      <c r="C39" s="2">
        <v>0</v>
      </c>
      <c r="D39" s="2" t="s">
        <v>37</v>
      </c>
      <c r="E39" s="2">
        <v>1</v>
      </c>
      <c r="F39" s="2">
        <v>95.3</v>
      </c>
      <c r="G39" s="2">
        <v>5</v>
      </c>
      <c r="H39" s="2">
        <v>14</v>
      </c>
      <c r="I39" s="2">
        <v>7.4</v>
      </c>
      <c r="J39" s="2">
        <v>16</v>
      </c>
      <c r="K39" s="2">
        <v>10</v>
      </c>
      <c r="L39" s="2">
        <v>1450</v>
      </c>
      <c r="M39" s="2">
        <v>7</v>
      </c>
      <c r="N39" s="2">
        <v>50</v>
      </c>
      <c r="O39" s="2" t="s">
        <v>36</v>
      </c>
      <c r="P39" s="2">
        <v>1</v>
      </c>
      <c r="Q39" s="2" t="s">
        <v>44</v>
      </c>
      <c r="R39" s="2">
        <v>3</v>
      </c>
      <c r="S39" s="2">
        <v>0</v>
      </c>
      <c r="T39" s="2">
        <v>1</v>
      </c>
      <c r="U39" s="2">
        <v>0</v>
      </c>
      <c r="V39" s="2">
        <v>1</v>
      </c>
    </row>
    <row r="40" spans="1:22" x14ac:dyDescent="0.2">
      <c r="A40" s="2">
        <v>39</v>
      </c>
      <c r="B40" s="2" t="s">
        <v>35</v>
      </c>
      <c r="C40" s="2">
        <v>0</v>
      </c>
      <c r="D40" s="2" t="s">
        <v>37</v>
      </c>
      <c r="E40" s="2">
        <v>1</v>
      </c>
      <c r="F40" s="2">
        <v>97.2</v>
      </c>
      <c r="G40" s="2">
        <v>4.8</v>
      </c>
      <c r="H40" s="2">
        <v>12</v>
      </c>
      <c r="I40" s="2">
        <v>11</v>
      </c>
      <c r="J40" s="2">
        <v>11</v>
      </c>
      <c r="K40" s="2">
        <v>18</v>
      </c>
      <c r="L40" s="2">
        <v>910</v>
      </c>
      <c r="M40" s="2">
        <v>9</v>
      </c>
      <c r="N40" s="2">
        <v>43</v>
      </c>
      <c r="O40" s="2" t="s">
        <v>39</v>
      </c>
      <c r="P40" s="2">
        <v>3</v>
      </c>
      <c r="Q40" s="2" t="s">
        <v>43</v>
      </c>
      <c r="R40" s="2">
        <v>2</v>
      </c>
      <c r="S40" s="2">
        <v>1</v>
      </c>
      <c r="T40" s="2">
        <v>0</v>
      </c>
      <c r="U40" s="2">
        <v>0</v>
      </c>
      <c r="V40" s="2">
        <v>0</v>
      </c>
    </row>
    <row r="41" spans="1:22" x14ac:dyDescent="0.2">
      <c r="A41" s="2">
        <v>40</v>
      </c>
      <c r="B41" s="2" t="s">
        <v>32</v>
      </c>
      <c r="C41" s="2">
        <v>1</v>
      </c>
      <c r="D41" s="2" t="s">
        <v>37</v>
      </c>
      <c r="E41" s="2">
        <v>1</v>
      </c>
      <c r="F41" s="2">
        <v>102.9</v>
      </c>
      <c r="G41" s="2">
        <v>3.3</v>
      </c>
      <c r="H41" s="2">
        <v>14</v>
      </c>
      <c r="I41" s="2">
        <v>13</v>
      </c>
      <c r="J41" s="2">
        <v>9</v>
      </c>
      <c r="K41" s="2">
        <v>17</v>
      </c>
      <c r="L41" s="2">
        <v>712</v>
      </c>
      <c r="M41" s="2">
        <v>7</v>
      </c>
      <c r="N41" s="2">
        <v>33</v>
      </c>
      <c r="O41" s="2" t="s">
        <v>39</v>
      </c>
      <c r="P41" s="2">
        <v>3</v>
      </c>
      <c r="Q41" s="2" t="s">
        <v>43</v>
      </c>
      <c r="R41" s="2">
        <v>2</v>
      </c>
      <c r="S41" s="2">
        <v>1</v>
      </c>
      <c r="T41" s="2">
        <v>0</v>
      </c>
      <c r="U41" s="2">
        <v>0</v>
      </c>
      <c r="V41" s="2">
        <v>0</v>
      </c>
    </row>
    <row r="42" spans="1:22" x14ac:dyDescent="0.2">
      <c r="A42" s="2">
        <v>41</v>
      </c>
      <c r="B42" s="2" t="s">
        <v>35</v>
      </c>
      <c r="C42" s="2">
        <v>0</v>
      </c>
      <c r="D42" s="2" t="s">
        <v>37</v>
      </c>
      <c r="E42" s="2">
        <v>1</v>
      </c>
      <c r="F42" s="2">
        <v>97</v>
      </c>
      <c r="G42" s="2">
        <v>1.2</v>
      </c>
      <c r="H42" s="2">
        <v>17</v>
      </c>
      <c r="I42" s="2">
        <v>9</v>
      </c>
      <c r="J42" s="2">
        <v>7</v>
      </c>
      <c r="K42" s="2">
        <v>16</v>
      </c>
      <c r="L42" s="2">
        <v>530</v>
      </c>
      <c r="M42" s="2">
        <v>5.2</v>
      </c>
      <c r="N42" s="2">
        <v>22</v>
      </c>
      <c r="O42" s="2" t="s">
        <v>34</v>
      </c>
      <c r="P42" s="2">
        <v>2</v>
      </c>
      <c r="Q42" s="2" t="s">
        <v>44</v>
      </c>
      <c r="R42" s="2">
        <v>3</v>
      </c>
      <c r="S42" s="2">
        <v>0</v>
      </c>
      <c r="T42" s="2">
        <v>0</v>
      </c>
      <c r="U42" s="2">
        <v>0</v>
      </c>
      <c r="V42" s="2">
        <v>1</v>
      </c>
    </row>
    <row r="43" spans="1:22" x14ac:dyDescent="0.2">
      <c r="A43" s="2">
        <v>42</v>
      </c>
      <c r="B43" s="2" t="s">
        <v>32</v>
      </c>
      <c r="C43" s="2">
        <v>1</v>
      </c>
      <c r="D43" s="2" t="s">
        <v>37</v>
      </c>
      <c r="E43" s="2">
        <v>1</v>
      </c>
      <c r="F43" s="2">
        <v>94.5</v>
      </c>
      <c r="G43" s="2">
        <v>0.3</v>
      </c>
      <c r="H43" s="2">
        <v>8</v>
      </c>
      <c r="I43" s="2">
        <v>8.5</v>
      </c>
      <c r="J43" s="2">
        <v>14</v>
      </c>
      <c r="K43" s="2">
        <v>12</v>
      </c>
      <c r="L43" s="2">
        <v>540</v>
      </c>
      <c r="M43" s="2">
        <v>11.5</v>
      </c>
      <c r="N43" s="2">
        <v>31</v>
      </c>
      <c r="O43" s="2" t="s">
        <v>34</v>
      </c>
      <c r="P43" s="2">
        <v>2</v>
      </c>
      <c r="Q43" s="2" t="s">
        <v>43</v>
      </c>
      <c r="R43" s="2">
        <v>2</v>
      </c>
      <c r="S43" s="2">
        <v>0</v>
      </c>
      <c r="T43" s="2">
        <v>0</v>
      </c>
      <c r="U43" s="2">
        <v>0</v>
      </c>
      <c r="V43" s="2">
        <v>0</v>
      </c>
    </row>
    <row r="44" spans="1:22" x14ac:dyDescent="0.2">
      <c r="A44" s="2">
        <v>43</v>
      </c>
      <c r="B44" s="2" t="s">
        <v>32</v>
      </c>
      <c r="C44" s="2">
        <v>1</v>
      </c>
      <c r="D44" s="2" t="s">
        <v>37</v>
      </c>
      <c r="E44" s="2">
        <v>1</v>
      </c>
      <c r="F44" s="2">
        <v>93.5</v>
      </c>
      <c r="G44" s="2">
        <v>5</v>
      </c>
      <c r="H44" s="2">
        <v>11</v>
      </c>
      <c r="I44" s="2">
        <v>9</v>
      </c>
      <c r="J44" s="2">
        <v>8</v>
      </c>
      <c r="K44" s="2">
        <v>15</v>
      </c>
      <c r="L44" s="2">
        <v>490</v>
      </c>
      <c r="M44" s="2">
        <v>10</v>
      </c>
      <c r="N44" s="2">
        <v>27</v>
      </c>
      <c r="O44" s="2" t="s">
        <v>36</v>
      </c>
      <c r="P44" s="2">
        <v>1</v>
      </c>
      <c r="Q44" s="2" t="s">
        <v>44</v>
      </c>
      <c r="R44" s="2">
        <v>3</v>
      </c>
      <c r="S44" s="2">
        <v>0</v>
      </c>
      <c r="T44" s="2">
        <v>1</v>
      </c>
      <c r="U44" s="2">
        <v>0</v>
      </c>
      <c r="V44" s="2">
        <v>1</v>
      </c>
    </row>
    <row r="45" spans="1:22" x14ac:dyDescent="0.2">
      <c r="A45" s="2">
        <v>44</v>
      </c>
      <c r="B45" s="2" t="s">
        <v>32</v>
      </c>
      <c r="C45" s="2">
        <v>1</v>
      </c>
      <c r="D45" s="2" t="s">
        <v>37</v>
      </c>
      <c r="E45" s="2">
        <v>1</v>
      </c>
      <c r="F45" s="2">
        <v>103.2</v>
      </c>
      <c r="G45" s="2">
        <v>3.8</v>
      </c>
      <c r="H45" s="2">
        <v>13</v>
      </c>
      <c r="I45" s="2">
        <v>10.6</v>
      </c>
      <c r="J45" s="2">
        <v>14</v>
      </c>
      <c r="K45" s="2">
        <v>21</v>
      </c>
      <c r="L45" s="2">
        <v>1190</v>
      </c>
      <c r="M45" s="2">
        <v>4.5999999999999996</v>
      </c>
      <c r="N45" s="2">
        <v>44</v>
      </c>
      <c r="O45" s="2" t="s">
        <v>34</v>
      </c>
      <c r="P45" s="2">
        <v>2</v>
      </c>
      <c r="Q45" s="2" t="s">
        <v>44</v>
      </c>
      <c r="R45" s="2">
        <v>3</v>
      </c>
      <c r="S45" s="2">
        <v>0</v>
      </c>
      <c r="T45" s="2">
        <v>0</v>
      </c>
      <c r="U45" s="2">
        <v>0</v>
      </c>
      <c r="V45" s="2">
        <v>1</v>
      </c>
    </row>
    <row r="46" spans="1:22" x14ac:dyDescent="0.2">
      <c r="A46" s="2">
        <v>45</v>
      </c>
      <c r="B46" s="2" t="s">
        <v>35</v>
      </c>
      <c r="C46" s="2">
        <v>0</v>
      </c>
      <c r="D46" s="2" t="s">
        <v>37</v>
      </c>
      <c r="E46" s="2">
        <v>1</v>
      </c>
      <c r="F46" s="2">
        <v>107</v>
      </c>
      <c r="G46" s="2">
        <v>4.5</v>
      </c>
      <c r="H46" s="2">
        <v>14</v>
      </c>
      <c r="I46" s="2">
        <v>9</v>
      </c>
      <c r="J46" s="2">
        <v>17</v>
      </c>
      <c r="K46" s="2">
        <v>11</v>
      </c>
      <c r="L46" s="2">
        <v>1288</v>
      </c>
      <c r="M46" s="2">
        <v>3.5</v>
      </c>
      <c r="N46" s="2">
        <v>55</v>
      </c>
      <c r="O46" s="2" t="s">
        <v>39</v>
      </c>
      <c r="P46" s="2">
        <v>3</v>
      </c>
      <c r="Q46" s="2" t="s">
        <v>43</v>
      </c>
      <c r="R46" s="2">
        <v>2</v>
      </c>
      <c r="S46" s="2">
        <v>1</v>
      </c>
      <c r="T46" s="2">
        <v>0</v>
      </c>
      <c r="U46" s="2">
        <v>0</v>
      </c>
      <c r="V46" s="2">
        <v>0</v>
      </c>
    </row>
    <row r="47" spans="1:22" x14ac:dyDescent="0.2">
      <c r="A47" s="2">
        <v>46</v>
      </c>
      <c r="B47" s="2" t="s">
        <v>35</v>
      </c>
      <c r="C47" s="2">
        <v>0</v>
      </c>
      <c r="D47" s="2" t="s">
        <v>37</v>
      </c>
      <c r="E47" s="2">
        <v>1</v>
      </c>
      <c r="F47" s="2">
        <v>96.9</v>
      </c>
      <c r="G47" s="2">
        <v>1</v>
      </c>
      <c r="H47" s="2">
        <v>17</v>
      </c>
      <c r="I47" s="2">
        <v>9.3000000000000007</v>
      </c>
      <c r="J47" s="2">
        <v>5</v>
      </c>
      <c r="K47" s="2">
        <v>16</v>
      </c>
      <c r="L47" s="2">
        <v>510</v>
      </c>
      <c r="M47" s="2">
        <v>5.6</v>
      </c>
      <c r="N47" s="2">
        <v>20</v>
      </c>
      <c r="O47" s="2" t="s">
        <v>34</v>
      </c>
      <c r="P47" s="2">
        <v>2</v>
      </c>
      <c r="Q47" s="2" t="s">
        <v>42</v>
      </c>
      <c r="R47" s="2">
        <v>1</v>
      </c>
      <c r="S47" s="2">
        <v>0</v>
      </c>
      <c r="T47" s="2">
        <v>0</v>
      </c>
      <c r="U47" s="2">
        <v>1</v>
      </c>
      <c r="V47" s="2">
        <v>0</v>
      </c>
    </row>
    <row r="48" spans="1:22" x14ac:dyDescent="0.2">
      <c r="A48" s="2">
        <v>47</v>
      </c>
      <c r="B48" s="2" t="s">
        <v>32</v>
      </c>
      <c r="C48" s="2">
        <v>1</v>
      </c>
      <c r="D48" s="2" t="s">
        <v>37</v>
      </c>
      <c r="E48" s="2">
        <v>1</v>
      </c>
      <c r="F48" s="2">
        <v>95</v>
      </c>
      <c r="G48" s="2">
        <v>0.3</v>
      </c>
      <c r="H48" s="2">
        <v>12</v>
      </c>
      <c r="I48" s="2">
        <v>9.6</v>
      </c>
      <c r="J48" s="2">
        <v>3</v>
      </c>
      <c r="K48" s="2">
        <v>13</v>
      </c>
      <c r="L48" s="2">
        <v>420</v>
      </c>
      <c r="M48" s="2">
        <v>10</v>
      </c>
      <c r="N48" s="2">
        <v>18</v>
      </c>
      <c r="O48" s="2" t="s">
        <v>36</v>
      </c>
      <c r="P48" s="2">
        <v>1</v>
      </c>
      <c r="Q48" s="2" t="s">
        <v>42</v>
      </c>
      <c r="R48" s="2">
        <v>1</v>
      </c>
      <c r="S48" s="2">
        <v>0</v>
      </c>
      <c r="T48" s="2">
        <v>1</v>
      </c>
      <c r="U48" s="2">
        <v>1</v>
      </c>
      <c r="V48" s="2">
        <v>0</v>
      </c>
    </row>
    <row r="49" spans="1:22" x14ac:dyDescent="0.2">
      <c r="A49" s="2">
        <v>48</v>
      </c>
      <c r="B49" s="2" t="s">
        <v>32</v>
      </c>
      <c r="C49" s="2">
        <v>1</v>
      </c>
      <c r="D49" s="2" t="s">
        <v>37</v>
      </c>
      <c r="E49" s="2">
        <v>1</v>
      </c>
      <c r="F49" s="2">
        <v>96.1</v>
      </c>
      <c r="G49" s="2">
        <v>1.3</v>
      </c>
      <c r="H49" s="2">
        <v>12</v>
      </c>
      <c r="I49" s="2">
        <v>8.8000000000000007</v>
      </c>
      <c r="J49" s="2">
        <v>3</v>
      </c>
      <c r="K49" s="2">
        <v>12</v>
      </c>
      <c r="L49" s="2">
        <v>466</v>
      </c>
      <c r="M49" s="2">
        <v>10</v>
      </c>
      <c r="N49" s="2">
        <v>19</v>
      </c>
      <c r="O49" s="2" t="s">
        <v>36</v>
      </c>
      <c r="P49" s="2">
        <v>1</v>
      </c>
      <c r="Q49" s="2" t="s">
        <v>44</v>
      </c>
      <c r="R49" s="2">
        <v>3</v>
      </c>
      <c r="S49" s="2">
        <v>0</v>
      </c>
      <c r="T49" s="2">
        <v>1</v>
      </c>
      <c r="U49" s="2">
        <v>0</v>
      </c>
      <c r="V49" s="2">
        <v>1</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
  <sheetViews>
    <sheetView workbookViewId="0"/>
  </sheetViews>
  <sheetFormatPr defaultRowHeight="12.75" x14ac:dyDescent="0.2"/>
  <sheetData>
    <row r="2" spans="7:7" x14ac:dyDescent="0.2">
      <c r="G2">
        <v>0</v>
      </c>
    </row>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9"/>
  <sheetViews>
    <sheetView workbookViewId="0">
      <selection sqref="A1:V49"/>
    </sheetView>
  </sheetViews>
  <sheetFormatPr defaultColWidth="9.140625" defaultRowHeight="11.25" x14ac:dyDescent="0.2"/>
  <cols>
    <col min="1" max="16384" width="9.140625" style="2"/>
  </cols>
  <sheetData>
    <row r="1" spans="1:22" x14ac:dyDescent="0.2">
      <c r="A1" s="2" t="s">
        <v>50</v>
      </c>
      <c r="B1" s="2" t="s">
        <v>19</v>
      </c>
      <c r="C1" s="2" t="s">
        <v>20</v>
      </c>
      <c r="D1" s="2" t="s">
        <v>21</v>
      </c>
      <c r="E1" s="2" t="s">
        <v>22</v>
      </c>
      <c r="F1" s="2" t="s">
        <v>23</v>
      </c>
      <c r="G1" s="2" t="s">
        <v>24</v>
      </c>
      <c r="H1" s="2" t="s">
        <v>25</v>
      </c>
      <c r="I1" s="2" t="s">
        <v>26</v>
      </c>
      <c r="J1" s="2" t="s">
        <v>27</v>
      </c>
      <c r="K1" s="2" t="s">
        <v>28</v>
      </c>
      <c r="L1" s="2" t="s">
        <v>29</v>
      </c>
      <c r="M1" s="2" t="s">
        <v>30</v>
      </c>
      <c r="N1" s="2" t="s">
        <v>31</v>
      </c>
      <c r="O1" s="2" t="s">
        <v>18</v>
      </c>
      <c r="P1" s="2" t="s">
        <v>38</v>
      </c>
      <c r="Q1" s="2" t="s">
        <v>40</v>
      </c>
      <c r="R1" s="2" t="s">
        <v>41</v>
      </c>
      <c r="S1" s="2" t="s">
        <v>46</v>
      </c>
      <c r="T1" s="2" t="s">
        <v>47</v>
      </c>
      <c r="U1" s="2" t="s">
        <v>48</v>
      </c>
      <c r="V1" s="2" t="s">
        <v>49</v>
      </c>
    </row>
    <row r="2" spans="1:22" x14ac:dyDescent="0.2">
      <c r="A2" s="2">
        <v>1</v>
      </c>
      <c r="B2" s="2" t="s">
        <v>32</v>
      </c>
      <c r="C2" s="2">
        <v>1</v>
      </c>
      <c r="D2" s="2" t="s">
        <v>33</v>
      </c>
      <c r="E2" s="2">
        <v>0</v>
      </c>
      <c r="F2" s="2">
        <v>105</v>
      </c>
      <c r="G2" s="2">
        <v>1.6</v>
      </c>
      <c r="H2" s="2">
        <v>18</v>
      </c>
      <c r="I2" s="2">
        <v>10.3</v>
      </c>
      <c r="J2" s="2">
        <v>15</v>
      </c>
      <c r="K2" s="2">
        <v>14</v>
      </c>
      <c r="L2" s="2">
        <v>1455</v>
      </c>
      <c r="M2" s="2">
        <v>3</v>
      </c>
      <c r="N2" s="2">
        <v>49</v>
      </c>
      <c r="O2" s="2" t="s">
        <v>39</v>
      </c>
      <c r="P2" s="2">
        <v>3</v>
      </c>
      <c r="Q2" s="2" t="s">
        <v>42</v>
      </c>
      <c r="R2" s="2">
        <v>1</v>
      </c>
      <c r="S2" s="2">
        <v>1</v>
      </c>
      <c r="T2" s="2">
        <v>0</v>
      </c>
      <c r="U2" s="2">
        <v>1</v>
      </c>
      <c r="V2" s="2">
        <v>0</v>
      </c>
    </row>
    <row r="3" spans="1:22" x14ac:dyDescent="0.2">
      <c r="A3" s="2">
        <v>2</v>
      </c>
      <c r="B3" s="2" t="s">
        <v>35</v>
      </c>
      <c r="C3" s="2">
        <v>0</v>
      </c>
      <c r="D3" s="2" t="s">
        <v>33</v>
      </c>
      <c r="E3" s="2">
        <v>0</v>
      </c>
      <c r="F3" s="2">
        <v>103.2</v>
      </c>
      <c r="G3" s="2">
        <v>2.5</v>
      </c>
      <c r="H3" s="2">
        <v>15</v>
      </c>
      <c r="I3" s="2">
        <v>9.1999999999999993</v>
      </c>
      <c r="J3" s="2">
        <v>2</v>
      </c>
      <c r="K3" s="2">
        <v>12</v>
      </c>
      <c r="L3" s="2">
        <v>420</v>
      </c>
      <c r="M3" s="2">
        <v>4</v>
      </c>
      <c r="N3" s="2">
        <v>21</v>
      </c>
      <c r="O3" s="2" t="s">
        <v>39</v>
      </c>
      <c r="P3" s="2">
        <v>3</v>
      </c>
      <c r="Q3" s="2" t="s">
        <v>43</v>
      </c>
      <c r="R3" s="2">
        <v>2</v>
      </c>
      <c r="S3" s="2">
        <v>1</v>
      </c>
      <c r="T3" s="2">
        <v>0</v>
      </c>
      <c r="U3" s="2">
        <v>0</v>
      </c>
      <c r="V3" s="2">
        <v>0</v>
      </c>
    </row>
    <row r="4" spans="1:22" x14ac:dyDescent="0.2">
      <c r="A4" s="2">
        <v>3</v>
      </c>
      <c r="B4" s="2" t="s">
        <v>32</v>
      </c>
      <c r="C4" s="2">
        <v>1</v>
      </c>
      <c r="D4" s="2" t="s">
        <v>33</v>
      </c>
      <c r="E4" s="2">
        <v>0</v>
      </c>
      <c r="F4" s="2">
        <v>102.1</v>
      </c>
      <c r="G4" s="2">
        <v>2</v>
      </c>
      <c r="H4" s="2">
        <v>14</v>
      </c>
      <c r="I4" s="2">
        <v>11</v>
      </c>
      <c r="J4" s="2">
        <v>8</v>
      </c>
      <c r="K4" s="2">
        <v>14</v>
      </c>
      <c r="L4" s="2">
        <v>650</v>
      </c>
      <c r="M4" s="2">
        <v>6.5</v>
      </c>
      <c r="N4" s="2">
        <v>32</v>
      </c>
      <c r="O4" s="2" t="s">
        <v>34</v>
      </c>
      <c r="P4" s="2">
        <v>2</v>
      </c>
      <c r="Q4" s="2" t="s">
        <v>43</v>
      </c>
      <c r="R4" s="2">
        <v>2</v>
      </c>
      <c r="S4" s="2">
        <v>0</v>
      </c>
      <c r="T4" s="2">
        <v>0</v>
      </c>
      <c r="U4" s="2">
        <v>0</v>
      </c>
      <c r="V4" s="2">
        <v>0</v>
      </c>
    </row>
    <row r="5" spans="1:22" x14ac:dyDescent="0.2">
      <c r="A5" s="2">
        <v>4</v>
      </c>
      <c r="B5" s="2" t="s">
        <v>32</v>
      </c>
      <c r="C5" s="2">
        <v>1</v>
      </c>
      <c r="D5" s="2" t="s">
        <v>33</v>
      </c>
      <c r="E5" s="2">
        <v>0</v>
      </c>
      <c r="F5" s="2">
        <v>92.5</v>
      </c>
      <c r="G5" s="2">
        <v>0.3</v>
      </c>
      <c r="H5" s="2">
        <v>13</v>
      </c>
      <c r="I5" s="2">
        <v>9.3000000000000007</v>
      </c>
      <c r="J5" s="2">
        <v>10</v>
      </c>
      <c r="K5" s="2">
        <v>14</v>
      </c>
      <c r="L5" s="2">
        <v>670</v>
      </c>
      <c r="M5" s="2">
        <v>7.8</v>
      </c>
      <c r="N5" s="2">
        <v>34</v>
      </c>
      <c r="O5" s="2" t="s">
        <v>36</v>
      </c>
      <c r="P5" s="2">
        <v>1</v>
      </c>
      <c r="Q5" s="2" t="s">
        <v>43</v>
      </c>
      <c r="R5" s="2">
        <v>2</v>
      </c>
      <c r="S5" s="2">
        <v>0</v>
      </c>
      <c r="T5" s="2">
        <v>1</v>
      </c>
      <c r="U5" s="2">
        <v>0</v>
      </c>
      <c r="V5" s="2">
        <v>0</v>
      </c>
    </row>
    <row r="6" spans="1:22" x14ac:dyDescent="0.2">
      <c r="A6" s="2">
        <v>5</v>
      </c>
      <c r="B6" s="2" t="s">
        <v>32</v>
      </c>
      <c r="C6" s="2">
        <v>1</v>
      </c>
      <c r="D6" s="2" t="s">
        <v>33</v>
      </c>
      <c r="E6" s="2">
        <v>0</v>
      </c>
      <c r="F6" s="2">
        <v>95</v>
      </c>
      <c r="G6" s="2">
        <v>0.6</v>
      </c>
      <c r="H6" s="2">
        <v>13</v>
      </c>
      <c r="I6" s="2">
        <v>9.6</v>
      </c>
      <c r="J6" s="2">
        <v>2</v>
      </c>
      <c r="K6" s="2">
        <v>13</v>
      </c>
      <c r="L6" s="2">
        <v>400</v>
      </c>
      <c r="M6" s="2">
        <v>10</v>
      </c>
      <c r="N6" s="2">
        <v>18</v>
      </c>
      <c r="O6" s="2" t="s">
        <v>36</v>
      </c>
      <c r="P6" s="2">
        <v>1</v>
      </c>
      <c r="Q6" s="2" t="s">
        <v>44</v>
      </c>
      <c r="R6" s="2">
        <v>3</v>
      </c>
      <c r="S6" s="2">
        <v>0</v>
      </c>
      <c r="T6" s="2">
        <v>1</v>
      </c>
      <c r="U6" s="2">
        <v>0</v>
      </c>
      <c r="V6" s="2">
        <v>1</v>
      </c>
    </row>
    <row r="7" spans="1:22" x14ac:dyDescent="0.2">
      <c r="A7" s="2">
        <v>6</v>
      </c>
      <c r="B7" s="2" t="s">
        <v>32</v>
      </c>
      <c r="C7" s="2">
        <v>1</v>
      </c>
      <c r="D7" s="2" t="s">
        <v>33</v>
      </c>
      <c r="E7" s="2">
        <v>0</v>
      </c>
      <c r="F7" s="2">
        <v>99</v>
      </c>
      <c r="G7" s="2">
        <v>1</v>
      </c>
      <c r="H7" s="2">
        <v>14</v>
      </c>
      <c r="I7" s="2">
        <v>11.7</v>
      </c>
      <c r="J7" s="2">
        <v>13</v>
      </c>
      <c r="K7" s="2">
        <v>16</v>
      </c>
      <c r="L7" s="2">
        <v>1215</v>
      </c>
      <c r="M7" s="2">
        <v>8</v>
      </c>
      <c r="N7" s="2">
        <v>50</v>
      </c>
      <c r="O7" s="2" t="s">
        <v>34</v>
      </c>
      <c r="P7" s="2">
        <v>2</v>
      </c>
      <c r="Q7" s="2" t="s">
        <v>43</v>
      </c>
      <c r="R7" s="2">
        <v>2</v>
      </c>
      <c r="S7" s="2">
        <v>0</v>
      </c>
      <c r="T7" s="2">
        <v>0</v>
      </c>
      <c r="U7" s="2">
        <v>0</v>
      </c>
      <c r="V7" s="2">
        <v>0</v>
      </c>
    </row>
    <row r="8" spans="1:22" x14ac:dyDescent="0.2">
      <c r="A8" s="2">
        <v>7</v>
      </c>
      <c r="B8" s="2" t="s">
        <v>35</v>
      </c>
      <c r="C8" s="2">
        <v>0</v>
      </c>
      <c r="D8" s="2" t="s">
        <v>33</v>
      </c>
      <c r="E8" s="2">
        <v>0</v>
      </c>
      <c r="F8" s="2">
        <v>97.2</v>
      </c>
      <c r="G8" s="2">
        <v>0.7</v>
      </c>
      <c r="H8" s="2">
        <v>9</v>
      </c>
      <c r="I8" s="2">
        <v>11.1</v>
      </c>
      <c r="J8" s="2">
        <v>13</v>
      </c>
      <c r="K8" s="2">
        <v>11</v>
      </c>
      <c r="L8" s="2">
        <v>760</v>
      </c>
      <c r="M8" s="2">
        <v>10.7</v>
      </c>
      <c r="N8" s="2">
        <v>36</v>
      </c>
      <c r="O8" s="2" t="s">
        <v>34</v>
      </c>
      <c r="P8" s="2">
        <v>2</v>
      </c>
      <c r="Q8" s="2" t="s">
        <v>44</v>
      </c>
      <c r="R8" s="2">
        <v>3</v>
      </c>
      <c r="S8" s="2">
        <v>0</v>
      </c>
      <c r="T8" s="2">
        <v>0</v>
      </c>
      <c r="U8" s="2">
        <v>0</v>
      </c>
      <c r="V8" s="2">
        <v>1</v>
      </c>
    </row>
    <row r="9" spans="1:22" x14ac:dyDescent="0.2">
      <c r="A9" s="2">
        <v>8</v>
      </c>
      <c r="B9" s="2" t="s">
        <v>35</v>
      </c>
      <c r="C9" s="2">
        <v>0</v>
      </c>
      <c r="D9" s="2" t="s">
        <v>33</v>
      </c>
      <c r="E9" s="2">
        <v>0</v>
      </c>
      <c r="F9" s="2">
        <v>98.6</v>
      </c>
      <c r="G9" s="2">
        <v>4.2</v>
      </c>
      <c r="H9" s="2">
        <v>17</v>
      </c>
      <c r="I9" s="2">
        <v>12.2</v>
      </c>
      <c r="J9" s="2">
        <v>10</v>
      </c>
      <c r="K9" s="2">
        <v>16</v>
      </c>
      <c r="L9" s="2">
        <v>975</v>
      </c>
      <c r="M9" s="2">
        <v>4.2</v>
      </c>
      <c r="N9" s="2">
        <v>43</v>
      </c>
      <c r="O9" s="2" t="s">
        <v>34</v>
      </c>
      <c r="P9" s="2">
        <v>2</v>
      </c>
      <c r="Q9" s="2" t="s">
        <v>42</v>
      </c>
      <c r="R9" s="2">
        <v>1</v>
      </c>
      <c r="S9" s="2">
        <v>0</v>
      </c>
      <c r="T9" s="2">
        <v>0</v>
      </c>
      <c r="U9" s="2">
        <v>1</v>
      </c>
      <c r="V9" s="2">
        <v>0</v>
      </c>
    </row>
    <row r="10" spans="1:22" x14ac:dyDescent="0.2">
      <c r="A10" s="2">
        <v>9</v>
      </c>
      <c r="B10" s="2" t="s">
        <v>35</v>
      </c>
      <c r="C10" s="2">
        <v>0</v>
      </c>
      <c r="D10" s="2" t="s">
        <v>33</v>
      </c>
      <c r="E10" s="2">
        <v>0</v>
      </c>
      <c r="F10" s="2">
        <v>96.4</v>
      </c>
      <c r="G10" s="2">
        <v>5</v>
      </c>
      <c r="H10" s="2">
        <v>14</v>
      </c>
      <c r="I10" s="2">
        <v>7.4</v>
      </c>
      <c r="J10" s="2">
        <v>16</v>
      </c>
      <c r="K10" s="2">
        <v>10</v>
      </c>
      <c r="L10" s="2">
        <v>1590</v>
      </c>
      <c r="M10" s="2">
        <v>7.5</v>
      </c>
      <c r="N10" s="2">
        <v>49</v>
      </c>
      <c r="O10" s="2" t="s">
        <v>36</v>
      </c>
      <c r="P10" s="2">
        <v>1</v>
      </c>
      <c r="Q10" s="2" t="s">
        <v>42</v>
      </c>
      <c r="R10" s="2">
        <v>1</v>
      </c>
      <c r="S10" s="2">
        <v>0</v>
      </c>
      <c r="T10" s="2">
        <v>1</v>
      </c>
      <c r="U10" s="2">
        <v>1</v>
      </c>
      <c r="V10" s="2">
        <v>0</v>
      </c>
    </row>
    <row r="11" spans="1:22" x14ac:dyDescent="0.2">
      <c r="A11" s="2">
        <v>10</v>
      </c>
      <c r="B11" s="2" t="s">
        <v>35</v>
      </c>
      <c r="C11" s="2">
        <v>0</v>
      </c>
      <c r="D11" s="2" t="s">
        <v>33</v>
      </c>
      <c r="E11" s="2">
        <v>0</v>
      </c>
      <c r="F11" s="2">
        <v>104.3</v>
      </c>
      <c r="G11" s="2">
        <v>3</v>
      </c>
      <c r="H11" s="2">
        <v>13</v>
      </c>
      <c r="I11" s="2">
        <v>13.4</v>
      </c>
      <c r="J11" s="2">
        <v>9</v>
      </c>
      <c r="K11" s="2">
        <v>17</v>
      </c>
      <c r="L11" s="2">
        <v>725</v>
      </c>
      <c r="M11" s="2">
        <v>7</v>
      </c>
      <c r="N11" s="2">
        <v>34</v>
      </c>
      <c r="O11" s="2" t="s">
        <v>39</v>
      </c>
      <c r="P11" s="2">
        <v>3</v>
      </c>
      <c r="Q11" s="2" t="s">
        <v>42</v>
      </c>
      <c r="R11" s="2">
        <v>1</v>
      </c>
      <c r="S11" s="2">
        <v>1</v>
      </c>
      <c r="T11" s="2">
        <v>0</v>
      </c>
      <c r="U11" s="2">
        <v>1</v>
      </c>
      <c r="V11" s="2">
        <v>0</v>
      </c>
    </row>
    <row r="12" spans="1:22" x14ac:dyDescent="0.2">
      <c r="A12" s="2">
        <v>11</v>
      </c>
      <c r="B12" s="2" t="s">
        <v>32</v>
      </c>
      <c r="C12" s="2">
        <v>1</v>
      </c>
      <c r="D12" s="2" t="s">
        <v>33</v>
      </c>
      <c r="E12" s="2">
        <v>0</v>
      </c>
      <c r="F12" s="2">
        <v>104</v>
      </c>
      <c r="G12" s="2">
        <v>1.6</v>
      </c>
      <c r="H12" s="2">
        <v>17</v>
      </c>
      <c r="I12" s="2">
        <v>11</v>
      </c>
      <c r="J12" s="2">
        <v>14</v>
      </c>
      <c r="K12" s="2">
        <v>15</v>
      </c>
      <c r="L12" s="2">
        <v>1480</v>
      </c>
      <c r="M12" s="2">
        <v>3.5</v>
      </c>
      <c r="N12" s="2">
        <v>48</v>
      </c>
      <c r="O12" s="2" t="s">
        <v>39</v>
      </c>
      <c r="P12" s="2">
        <v>3</v>
      </c>
      <c r="Q12" s="2" t="s">
        <v>43</v>
      </c>
      <c r="R12" s="2">
        <v>2</v>
      </c>
      <c r="S12" s="2">
        <v>1</v>
      </c>
      <c r="T12" s="2">
        <v>0</v>
      </c>
      <c r="U12" s="2">
        <v>0</v>
      </c>
      <c r="V12" s="2">
        <v>0</v>
      </c>
    </row>
    <row r="13" spans="1:22" x14ac:dyDescent="0.2">
      <c r="A13" s="2">
        <v>12</v>
      </c>
      <c r="B13" s="2" t="s">
        <v>35</v>
      </c>
      <c r="C13" s="2">
        <v>0</v>
      </c>
      <c r="D13" s="2" t="s">
        <v>33</v>
      </c>
      <c r="E13" s="2">
        <v>0</v>
      </c>
      <c r="F13" s="2">
        <v>98</v>
      </c>
      <c r="G13" s="2">
        <v>1</v>
      </c>
      <c r="H13" s="2">
        <v>9</v>
      </c>
      <c r="I13" s="2">
        <v>11</v>
      </c>
      <c r="J13" s="2">
        <v>12</v>
      </c>
      <c r="K13" s="2">
        <v>12</v>
      </c>
      <c r="L13" s="2">
        <v>760</v>
      </c>
      <c r="M13" s="2">
        <v>10.7</v>
      </c>
      <c r="N13" s="2">
        <v>37</v>
      </c>
      <c r="O13" s="2" t="s">
        <v>34</v>
      </c>
      <c r="P13" s="2">
        <v>2</v>
      </c>
      <c r="Q13" s="2" t="s">
        <v>42</v>
      </c>
      <c r="R13" s="2">
        <v>1</v>
      </c>
      <c r="S13" s="2">
        <v>0</v>
      </c>
      <c r="T13" s="2">
        <v>0</v>
      </c>
      <c r="U13" s="2">
        <v>1</v>
      </c>
      <c r="V13" s="2">
        <v>0</v>
      </c>
    </row>
    <row r="14" spans="1:22" x14ac:dyDescent="0.2">
      <c r="A14" s="2">
        <v>13</v>
      </c>
      <c r="B14" s="2" t="s">
        <v>35</v>
      </c>
      <c r="C14" s="2">
        <v>0</v>
      </c>
      <c r="D14" s="2" t="s">
        <v>33</v>
      </c>
      <c r="E14" s="2">
        <v>0</v>
      </c>
      <c r="F14" s="2">
        <v>98.2</v>
      </c>
      <c r="G14" s="2">
        <v>4</v>
      </c>
      <c r="H14" s="2">
        <v>17</v>
      </c>
      <c r="I14" s="2">
        <v>12.2</v>
      </c>
      <c r="J14" s="2">
        <v>9</v>
      </c>
      <c r="K14" s="2">
        <v>15</v>
      </c>
      <c r="L14" s="2">
        <v>985</v>
      </c>
      <c r="M14" s="2">
        <v>4.5999999999999996</v>
      </c>
      <c r="N14" s="2">
        <v>41</v>
      </c>
      <c r="O14" s="2" t="s">
        <v>34</v>
      </c>
      <c r="P14" s="2">
        <v>2</v>
      </c>
      <c r="Q14" s="2" t="s">
        <v>44</v>
      </c>
      <c r="R14" s="2">
        <v>3</v>
      </c>
      <c r="S14" s="2">
        <v>0</v>
      </c>
      <c r="T14" s="2">
        <v>0</v>
      </c>
      <c r="U14" s="2">
        <v>0</v>
      </c>
      <c r="V14" s="2">
        <v>1</v>
      </c>
    </row>
    <row r="15" spans="1:22" x14ac:dyDescent="0.2">
      <c r="A15" s="2">
        <v>14</v>
      </c>
      <c r="B15" s="2" t="s">
        <v>32</v>
      </c>
      <c r="C15" s="2">
        <v>1</v>
      </c>
      <c r="D15" s="2" t="s">
        <v>33</v>
      </c>
      <c r="E15" s="2">
        <v>0</v>
      </c>
      <c r="F15" s="2">
        <v>102.1</v>
      </c>
      <c r="G15" s="2">
        <v>2</v>
      </c>
      <c r="H15" s="2">
        <v>15</v>
      </c>
      <c r="I15" s="2">
        <v>11</v>
      </c>
      <c r="J15" s="2">
        <v>8</v>
      </c>
      <c r="K15" s="2">
        <v>14</v>
      </c>
      <c r="L15" s="2">
        <v>610</v>
      </c>
      <c r="M15" s="2">
        <v>6.3</v>
      </c>
      <c r="N15" s="2">
        <v>31</v>
      </c>
      <c r="O15" s="2" t="s">
        <v>34</v>
      </c>
      <c r="P15" s="2">
        <v>2</v>
      </c>
      <c r="Q15" s="2" t="s">
        <v>42</v>
      </c>
      <c r="R15" s="2">
        <v>1</v>
      </c>
      <c r="S15" s="2">
        <v>0</v>
      </c>
      <c r="T15" s="2">
        <v>0</v>
      </c>
      <c r="U15" s="2">
        <v>1</v>
      </c>
      <c r="V15" s="2">
        <v>0</v>
      </c>
    </row>
    <row r="16" spans="1:22" x14ac:dyDescent="0.2">
      <c r="A16" s="2">
        <v>15</v>
      </c>
      <c r="B16" s="2" t="s">
        <v>35</v>
      </c>
      <c r="C16" s="2">
        <v>0</v>
      </c>
      <c r="D16" s="2" t="s">
        <v>33</v>
      </c>
      <c r="E16" s="2">
        <v>0</v>
      </c>
      <c r="F16" s="2">
        <v>106.2</v>
      </c>
      <c r="G16" s="2">
        <v>2.2999999999999998</v>
      </c>
      <c r="H16" s="2">
        <v>16</v>
      </c>
      <c r="I16" s="2">
        <v>9.4</v>
      </c>
      <c r="J16" s="2">
        <v>11</v>
      </c>
      <c r="K16" s="2">
        <v>12</v>
      </c>
      <c r="L16" s="2">
        <v>860</v>
      </c>
      <c r="M16" s="2">
        <v>5</v>
      </c>
      <c r="N16" s="2">
        <v>41</v>
      </c>
      <c r="O16" s="2" t="s">
        <v>39</v>
      </c>
      <c r="P16" s="2">
        <v>3</v>
      </c>
      <c r="Q16" s="2" t="s">
        <v>42</v>
      </c>
      <c r="R16" s="2">
        <v>1</v>
      </c>
      <c r="S16" s="2">
        <v>1</v>
      </c>
      <c r="T16" s="2">
        <v>0</v>
      </c>
      <c r="U16" s="2">
        <v>1</v>
      </c>
      <c r="V16" s="2">
        <v>0</v>
      </c>
    </row>
    <row r="17" spans="1:22" x14ac:dyDescent="0.2">
      <c r="A17" s="2">
        <v>16</v>
      </c>
      <c r="B17" s="2" t="s">
        <v>35</v>
      </c>
      <c r="C17" s="2">
        <v>0</v>
      </c>
      <c r="D17" s="2" t="s">
        <v>33</v>
      </c>
      <c r="E17" s="2">
        <v>0</v>
      </c>
      <c r="F17" s="2">
        <v>95.4</v>
      </c>
      <c r="G17" s="2">
        <v>4</v>
      </c>
      <c r="H17" s="2">
        <v>12</v>
      </c>
      <c r="I17" s="2">
        <v>10.7</v>
      </c>
      <c r="J17" s="2">
        <v>10</v>
      </c>
      <c r="K17" s="2">
        <v>10</v>
      </c>
      <c r="L17" s="2">
        <v>700</v>
      </c>
      <c r="M17" s="2">
        <v>8.8000000000000007</v>
      </c>
      <c r="N17" s="2">
        <v>33</v>
      </c>
      <c r="O17" s="2" t="s">
        <v>36</v>
      </c>
      <c r="P17" s="2">
        <v>1</v>
      </c>
      <c r="Q17" s="2" t="s">
        <v>43</v>
      </c>
      <c r="R17" s="2">
        <v>2</v>
      </c>
      <c r="S17" s="2">
        <v>0</v>
      </c>
      <c r="T17" s="2">
        <v>1</v>
      </c>
      <c r="U17" s="2">
        <v>0</v>
      </c>
      <c r="V17" s="2">
        <v>0</v>
      </c>
    </row>
    <row r="18" spans="1:22" x14ac:dyDescent="0.2">
      <c r="A18" s="2">
        <v>17</v>
      </c>
      <c r="B18" s="2" t="s">
        <v>35</v>
      </c>
      <c r="C18" s="2">
        <v>0</v>
      </c>
      <c r="D18" s="2" t="s">
        <v>33</v>
      </c>
      <c r="E18" s="2">
        <v>0</v>
      </c>
      <c r="F18" s="2">
        <v>101</v>
      </c>
      <c r="G18" s="2">
        <v>4</v>
      </c>
      <c r="H18" s="2">
        <v>15</v>
      </c>
      <c r="I18" s="2">
        <v>8.9</v>
      </c>
      <c r="J18" s="2">
        <v>19</v>
      </c>
      <c r="K18" s="2">
        <v>12</v>
      </c>
      <c r="L18" s="2">
        <v>1500</v>
      </c>
      <c r="M18" s="2">
        <v>5.5</v>
      </c>
      <c r="N18" s="2">
        <v>51</v>
      </c>
      <c r="O18" s="2" t="s">
        <v>34</v>
      </c>
      <c r="P18" s="2">
        <v>2</v>
      </c>
      <c r="Q18" s="2" t="s">
        <v>43</v>
      </c>
      <c r="R18" s="2">
        <v>2</v>
      </c>
      <c r="S18" s="2">
        <v>0</v>
      </c>
      <c r="T18" s="2">
        <v>0</v>
      </c>
      <c r="U18" s="2">
        <v>0</v>
      </c>
      <c r="V18" s="2">
        <v>0</v>
      </c>
    </row>
    <row r="19" spans="1:22" x14ac:dyDescent="0.2">
      <c r="A19" s="2">
        <v>18</v>
      </c>
      <c r="B19" s="2" t="s">
        <v>32</v>
      </c>
      <c r="C19" s="2">
        <v>1</v>
      </c>
      <c r="D19" s="2" t="s">
        <v>33</v>
      </c>
      <c r="E19" s="2">
        <v>0</v>
      </c>
      <c r="F19" s="2">
        <v>93</v>
      </c>
      <c r="G19" s="2">
        <v>0</v>
      </c>
      <c r="H19" s="2">
        <v>12</v>
      </c>
      <c r="I19" s="2">
        <v>8.6</v>
      </c>
      <c r="J19" s="2">
        <v>11</v>
      </c>
      <c r="K19" s="2">
        <v>13</v>
      </c>
      <c r="L19" s="2">
        <v>690</v>
      </c>
      <c r="M19" s="2">
        <v>8.1999999999999993</v>
      </c>
      <c r="N19" s="2">
        <v>36</v>
      </c>
      <c r="O19" s="2" t="s">
        <v>36</v>
      </c>
      <c r="P19" s="2">
        <v>1</v>
      </c>
      <c r="Q19" s="2" t="s">
        <v>42</v>
      </c>
      <c r="R19" s="2">
        <v>1</v>
      </c>
      <c r="S19" s="2">
        <v>0</v>
      </c>
      <c r="T19" s="2">
        <v>1</v>
      </c>
      <c r="U19" s="2">
        <v>1</v>
      </c>
      <c r="V19" s="2">
        <v>0</v>
      </c>
    </row>
    <row r="20" spans="1:22" x14ac:dyDescent="0.2">
      <c r="A20" s="2">
        <v>19</v>
      </c>
      <c r="B20" s="2" t="s">
        <v>35</v>
      </c>
      <c r="C20" s="2">
        <v>0</v>
      </c>
      <c r="D20" s="2" t="s">
        <v>33</v>
      </c>
      <c r="E20" s="2">
        <v>0</v>
      </c>
      <c r="F20" s="2">
        <v>96.6</v>
      </c>
      <c r="G20" s="2">
        <v>5</v>
      </c>
      <c r="H20" s="2">
        <v>12</v>
      </c>
      <c r="I20" s="2">
        <v>10</v>
      </c>
      <c r="J20" s="2">
        <v>12</v>
      </c>
      <c r="K20" s="2">
        <v>19</v>
      </c>
      <c r="L20" s="2">
        <v>910</v>
      </c>
      <c r="M20" s="2">
        <v>9</v>
      </c>
      <c r="N20" s="2">
        <v>40</v>
      </c>
      <c r="O20" s="2" t="s">
        <v>39</v>
      </c>
      <c r="P20" s="2">
        <v>3</v>
      </c>
      <c r="Q20" s="2" t="s">
        <v>43</v>
      </c>
      <c r="R20" s="2">
        <v>2</v>
      </c>
      <c r="S20" s="2">
        <v>1</v>
      </c>
      <c r="T20" s="2">
        <v>0</v>
      </c>
      <c r="U20" s="2">
        <v>0</v>
      </c>
      <c r="V20" s="2">
        <v>0</v>
      </c>
    </row>
    <row r="21" spans="1:22" x14ac:dyDescent="0.2">
      <c r="A21" s="2">
        <v>20</v>
      </c>
      <c r="B21" s="2" t="s">
        <v>32</v>
      </c>
      <c r="C21" s="2">
        <v>1</v>
      </c>
      <c r="D21" s="2" t="s">
        <v>33</v>
      </c>
      <c r="E21" s="2">
        <v>0</v>
      </c>
      <c r="F21" s="2">
        <v>91.4</v>
      </c>
      <c r="G21" s="2">
        <v>0</v>
      </c>
      <c r="H21" s="2">
        <v>11</v>
      </c>
      <c r="I21" s="2">
        <v>11.2</v>
      </c>
      <c r="J21" s="2">
        <v>22</v>
      </c>
      <c r="K21" s="2">
        <v>14</v>
      </c>
      <c r="L21" s="2">
        <v>1720</v>
      </c>
      <c r="M21" s="2">
        <v>12</v>
      </c>
      <c r="N21" s="2">
        <v>53</v>
      </c>
      <c r="O21" s="2" t="s">
        <v>36</v>
      </c>
      <c r="P21" s="2">
        <v>1</v>
      </c>
      <c r="Q21" s="2" t="s">
        <v>44</v>
      </c>
      <c r="R21" s="2">
        <v>3</v>
      </c>
      <c r="S21" s="2">
        <v>0</v>
      </c>
      <c r="T21" s="2">
        <v>1</v>
      </c>
      <c r="U21" s="2">
        <v>0</v>
      </c>
      <c r="V21" s="2">
        <v>1</v>
      </c>
    </row>
    <row r="22" spans="1:22" x14ac:dyDescent="0.2">
      <c r="A22" s="2">
        <v>21</v>
      </c>
      <c r="B22" s="2" t="s">
        <v>35</v>
      </c>
      <c r="C22" s="2">
        <v>0</v>
      </c>
      <c r="D22" s="2" t="s">
        <v>33</v>
      </c>
      <c r="E22" s="2">
        <v>0</v>
      </c>
      <c r="F22" s="2">
        <v>95.4</v>
      </c>
      <c r="G22" s="2">
        <v>4</v>
      </c>
      <c r="H22" s="2">
        <v>12</v>
      </c>
      <c r="I22" s="2">
        <v>11.5</v>
      </c>
      <c r="J22" s="2">
        <v>11</v>
      </c>
      <c r="K22" s="2">
        <v>10</v>
      </c>
      <c r="L22" s="2">
        <v>710</v>
      </c>
      <c r="M22" s="2">
        <v>9.1999999999999993</v>
      </c>
      <c r="N22" s="2">
        <v>33</v>
      </c>
      <c r="O22" s="2" t="s">
        <v>36</v>
      </c>
      <c r="P22" s="2">
        <v>1</v>
      </c>
      <c r="Q22" s="2" t="s">
        <v>43</v>
      </c>
      <c r="R22" s="2">
        <v>2</v>
      </c>
      <c r="S22" s="2">
        <v>0</v>
      </c>
      <c r="T22" s="2">
        <v>1</v>
      </c>
      <c r="U22" s="2">
        <v>0</v>
      </c>
      <c r="V22" s="2">
        <v>0</v>
      </c>
    </row>
    <row r="23" spans="1:22" x14ac:dyDescent="0.2">
      <c r="A23" s="2">
        <v>22</v>
      </c>
      <c r="B23" s="2" t="s">
        <v>35</v>
      </c>
      <c r="C23" s="2">
        <v>0</v>
      </c>
      <c r="D23" s="2" t="s">
        <v>33</v>
      </c>
      <c r="E23" s="2">
        <v>0</v>
      </c>
      <c r="F23" s="2">
        <v>105.9</v>
      </c>
      <c r="G23" s="2">
        <v>2.1</v>
      </c>
      <c r="H23" s="2">
        <v>17</v>
      </c>
      <c r="I23" s="2">
        <v>10</v>
      </c>
      <c r="J23" s="2">
        <v>10</v>
      </c>
      <c r="K23" s="2">
        <v>11</v>
      </c>
      <c r="L23" s="2">
        <v>860</v>
      </c>
      <c r="M23" s="2">
        <v>5.5</v>
      </c>
      <c r="N23" s="2">
        <v>43</v>
      </c>
      <c r="O23" s="2" t="s">
        <v>39</v>
      </c>
      <c r="P23" s="2">
        <v>3</v>
      </c>
      <c r="Q23" s="2" t="s">
        <v>43</v>
      </c>
      <c r="R23" s="2">
        <v>2</v>
      </c>
      <c r="S23" s="2">
        <v>1</v>
      </c>
      <c r="T23" s="2">
        <v>0</v>
      </c>
      <c r="U23" s="2">
        <v>0</v>
      </c>
      <c r="V23" s="2">
        <v>0</v>
      </c>
    </row>
    <row r="24" spans="1:22" x14ac:dyDescent="0.2">
      <c r="A24" s="2">
        <v>23</v>
      </c>
      <c r="B24" s="2" t="s">
        <v>32</v>
      </c>
      <c r="C24" s="2">
        <v>1</v>
      </c>
      <c r="D24" s="2" t="s">
        <v>33</v>
      </c>
      <c r="E24" s="2">
        <v>0</v>
      </c>
      <c r="F24" s="2">
        <v>98.3</v>
      </c>
      <c r="G24" s="2">
        <v>0.8</v>
      </c>
      <c r="H24" s="2">
        <v>13</v>
      </c>
      <c r="I24" s="2">
        <v>11.9</v>
      </c>
      <c r="J24" s="2">
        <v>12</v>
      </c>
      <c r="K24" s="2">
        <v>15</v>
      </c>
      <c r="L24" s="2">
        <v>1204</v>
      </c>
      <c r="M24" s="2">
        <v>7.5</v>
      </c>
      <c r="N24" s="2">
        <v>48</v>
      </c>
      <c r="O24" s="2" t="s">
        <v>34</v>
      </c>
      <c r="P24" s="2">
        <v>2</v>
      </c>
      <c r="Q24" s="2" t="s">
        <v>43</v>
      </c>
      <c r="R24" s="2">
        <v>2</v>
      </c>
      <c r="S24" s="2">
        <v>0</v>
      </c>
      <c r="T24" s="2">
        <v>0</v>
      </c>
      <c r="U24" s="2">
        <v>0</v>
      </c>
      <c r="V24" s="2">
        <v>0</v>
      </c>
    </row>
    <row r="25" spans="1:22" x14ac:dyDescent="0.2">
      <c r="A25" s="2">
        <v>24</v>
      </c>
      <c r="B25" s="2" t="s">
        <v>35</v>
      </c>
      <c r="C25" s="2">
        <v>0</v>
      </c>
      <c r="D25" s="2" t="s">
        <v>33</v>
      </c>
      <c r="E25" s="2">
        <v>0</v>
      </c>
      <c r="F25" s="2">
        <v>102.5</v>
      </c>
      <c r="G25" s="2">
        <v>2.7</v>
      </c>
      <c r="H25" s="2">
        <v>15</v>
      </c>
      <c r="I25" s="2">
        <v>10.199999999999999</v>
      </c>
      <c r="J25" s="2">
        <v>3</v>
      </c>
      <c r="K25" s="2">
        <v>12</v>
      </c>
      <c r="L25" s="2">
        <v>450</v>
      </c>
      <c r="M25" s="2">
        <v>4</v>
      </c>
      <c r="N25" s="2">
        <v>21</v>
      </c>
      <c r="O25" s="2" t="s">
        <v>39</v>
      </c>
      <c r="P25" s="2">
        <v>3</v>
      </c>
      <c r="Q25" s="2" t="s">
        <v>44</v>
      </c>
      <c r="R25" s="2">
        <v>3</v>
      </c>
      <c r="S25" s="2">
        <v>1</v>
      </c>
      <c r="T25" s="2">
        <v>0</v>
      </c>
      <c r="U25" s="2">
        <v>0</v>
      </c>
      <c r="V25" s="2">
        <v>1</v>
      </c>
    </row>
    <row r="26" spans="1:22" x14ac:dyDescent="0.2">
      <c r="A26" s="2">
        <v>25</v>
      </c>
      <c r="B26" s="2" t="s">
        <v>32</v>
      </c>
      <c r="C26" s="2">
        <v>1</v>
      </c>
      <c r="D26" s="2" t="s">
        <v>37</v>
      </c>
      <c r="E26" s="2">
        <v>1</v>
      </c>
      <c r="F26" s="2">
        <v>94.3</v>
      </c>
      <c r="G26" s="2">
        <v>0.4</v>
      </c>
      <c r="H26" s="2">
        <v>8</v>
      </c>
      <c r="I26" s="2">
        <v>8.5</v>
      </c>
      <c r="J26" s="2">
        <v>15</v>
      </c>
      <c r="K26" s="2">
        <v>14</v>
      </c>
      <c r="L26" s="2">
        <v>530</v>
      </c>
      <c r="M26" s="2">
        <v>11.5</v>
      </c>
      <c r="N26" s="2">
        <v>29</v>
      </c>
      <c r="O26" s="2" t="s">
        <v>34</v>
      </c>
      <c r="P26" s="2">
        <v>2</v>
      </c>
      <c r="Q26" s="2" t="s">
        <v>44</v>
      </c>
      <c r="R26" s="2">
        <v>3</v>
      </c>
      <c r="S26" s="2">
        <v>0</v>
      </c>
      <c r="T26" s="2">
        <v>0</v>
      </c>
      <c r="U26" s="2">
        <v>0</v>
      </c>
      <c r="V26" s="2">
        <v>1</v>
      </c>
    </row>
    <row r="27" spans="1:22" x14ac:dyDescent="0.2">
      <c r="A27" s="2">
        <v>26</v>
      </c>
      <c r="B27" s="2" t="s">
        <v>32</v>
      </c>
      <c r="C27" s="2">
        <v>1</v>
      </c>
      <c r="D27" s="2" t="s">
        <v>37</v>
      </c>
      <c r="E27" s="2">
        <v>1</v>
      </c>
      <c r="F27" s="2">
        <v>92.4</v>
      </c>
      <c r="G27" s="2">
        <v>5</v>
      </c>
      <c r="H27" s="2">
        <v>11</v>
      </c>
      <c r="I27" s="2">
        <v>8</v>
      </c>
      <c r="J27" s="2">
        <v>7</v>
      </c>
      <c r="K27" s="2">
        <v>15</v>
      </c>
      <c r="L27" s="2">
        <v>520</v>
      </c>
      <c r="M27" s="2">
        <v>11</v>
      </c>
      <c r="N27" s="2">
        <v>25</v>
      </c>
      <c r="O27" s="2" t="s">
        <v>36</v>
      </c>
      <c r="P27" s="2">
        <v>1</v>
      </c>
      <c r="Q27" s="2" t="s">
        <v>44</v>
      </c>
      <c r="R27" s="2">
        <v>3</v>
      </c>
      <c r="S27" s="2">
        <v>0</v>
      </c>
      <c r="T27" s="2">
        <v>1</v>
      </c>
      <c r="U27" s="2">
        <v>0</v>
      </c>
      <c r="V27" s="2">
        <v>1</v>
      </c>
    </row>
    <row r="28" spans="1:22" x14ac:dyDescent="0.2">
      <c r="A28" s="2">
        <v>27</v>
      </c>
      <c r="B28" s="2" t="s">
        <v>35</v>
      </c>
      <c r="C28" s="2">
        <v>0</v>
      </c>
      <c r="D28" s="2" t="s">
        <v>37</v>
      </c>
      <c r="E28" s="2">
        <v>1</v>
      </c>
      <c r="F28" s="2">
        <v>97.6</v>
      </c>
      <c r="G28" s="2">
        <v>0</v>
      </c>
      <c r="H28" s="2">
        <v>14</v>
      </c>
      <c r="I28" s="2">
        <v>8.4</v>
      </c>
      <c r="J28" s="2">
        <v>16</v>
      </c>
      <c r="K28" s="2">
        <v>14</v>
      </c>
      <c r="L28" s="2">
        <v>980</v>
      </c>
      <c r="M28" s="2">
        <v>6</v>
      </c>
      <c r="N28" s="2">
        <v>41</v>
      </c>
      <c r="O28" s="2" t="s">
        <v>34</v>
      </c>
      <c r="P28" s="2">
        <v>2</v>
      </c>
      <c r="Q28" s="2" t="s">
        <v>44</v>
      </c>
      <c r="R28" s="2">
        <v>3</v>
      </c>
      <c r="S28" s="2">
        <v>0</v>
      </c>
      <c r="T28" s="2">
        <v>0</v>
      </c>
      <c r="U28" s="2">
        <v>0</v>
      </c>
      <c r="V28" s="2">
        <v>1</v>
      </c>
    </row>
    <row r="29" spans="1:22" x14ac:dyDescent="0.2">
      <c r="A29" s="2">
        <v>28</v>
      </c>
      <c r="B29" s="2" t="s">
        <v>35</v>
      </c>
      <c r="C29" s="2">
        <v>0</v>
      </c>
      <c r="D29" s="2" t="s">
        <v>37</v>
      </c>
      <c r="E29" s="2">
        <v>1</v>
      </c>
      <c r="F29" s="2">
        <v>98.1</v>
      </c>
      <c r="G29" s="2">
        <v>0</v>
      </c>
      <c r="H29" s="2">
        <v>15</v>
      </c>
      <c r="I29" s="2">
        <v>9</v>
      </c>
      <c r="J29" s="2">
        <v>15</v>
      </c>
      <c r="K29" s="2">
        <v>14</v>
      </c>
      <c r="L29" s="2">
        <v>990</v>
      </c>
      <c r="M29" s="2">
        <v>6</v>
      </c>
      <c r="N29" s="2">
        <v>40</v>
      </c>
      <c r="O29" s="2" t="s">
        <v>34</v>
      </c>
      <c r="P29" s="2">
        <v>2</v>
      </c>
      <c r="Q29" s="2" t="s">
        <v>43</v>
      </c>
      <c r="R29" s="2">
        <v>2</v>
      </c>
      <c r="S29" s="2">
        <v>0</v>
      </c>
      <c r="T29" s="2">
        <v>0</v>
      </c>
      <c r="U29" s="2">
        <v>0</v>
      </c>
      <c r="V29" s="2">
        <v>0</v>
      </c>
    </row>
    <row r="30" spans="1:22" x14ac:dyDescent="0.2">
      <c r="A30" s="2">
        <v>29</v>
      </c>
      <c r="B30" s="2" t="s">
        <v>35</v>
      </c>
      <c r="C30" s="2">
        <v>0</v>
      </c>
      <c r="D30" s="2" t="s">
        <v>37</v>
      </c>
      <c r="E30" s="2">
        <v>1</v>
      </c>
      <c r="F30" s="2">
        <v>98</v>
      </c>
      <c r="G30" s="2">
        <v>0.5</v>
      </c>
      <c r="H30" s="2">
        <v>16</v>
      </c>
      <c r="I30" s="2">
        <v>8.1999999999999993</v>
      </c>
      <c r="J30" s="2">
        <v>7</v>
      </c>
      <c r="K30" s="2">
        <v>12</v>
      </c>
      <c r="L30" s="2">
        <v>530</v>
      </c>
      <c r="M30" s="2">
        <v>7.3</v>
      </c>
      <c r="N30" s="2">
        <v>25</v>
      </c>
      <c r="O30" s="2" t="s">
        <v>34</v>
      </c>
      <c r="P30" s="2">
        <v>2</v>
      </c>
      <c r="Q30" s="2" t="s">
        <v>44</v>
      </c>
      <c r="R30" s="2">
        <v>3</v>
      </c>
      <c r="S30" s="2">
        <v>0</v>
      </c>
      <c r="T30" s="2">
        <v>0</v>
      </c>
      <c r="U30" s="2">
        <v>0</v>
      </c>
      <c r="V30" s="2">
        <v>1</v>
      </c>
    </row>
    <row r="31" spans="1:22" x14ac:dyDescent="0.2">
      <c r="A31" s="2">
        <v>30</v>
      </c>
      <c r="B31" s="2" t="s">
        <v>35</v>
      </c>
      <c r="C31" s="2">
        <v>0</v>
      </c>
      <c r="D31" s="2" t="s">
        <v>37</v>
      </c>
      <c r="E31" s="2">
        <v>1</v>
      </c>
      <c r="F31" s="2">
        <v>98</v>
      </c>
      <c r="G31" s="2">
        <v>0.5</v>
      </c>
      <c r="H31" s="2">
        <v>17</v>
      </c>
      <c r="I31" s="2">
        <v>7.8</v>
      </c>
      <c r="J31" s="2">
        <v>6</v>
      </c>
      <c r="K31" s="2">
        <v>12</v>
      </c>
      <c r="L31" s="2">
        <v>500</v>
      </c>
      <c r="M31" s="2">
        <v>7.8</v>
      </c>
      <c r="N31" s="2">
        <v>24</v>
      </c>
      <c r="O31" s="2" t="s">
        <v>34</v>
      </c>
      <c r="P31" s="2">
        <v>2</v>
      </c>
      <c r="Q31" s="2" t="s">
        <v>43</v>
      </c>
      <c r="R31" s="2">
        <v>2</v>
      </c>
      <c r="S31" s="2">
        <v>0</v>
      </c>
      <c r="T31" s="2">
        <v>0</v>
      </c>
      <c r="U31" s="2">
        <v>0</v>
      </c>
      <c r="V31" s="2">
        <v>0</v>
      </c>
    </row>
    <row r="32" spans="1:22" x14ac:dyDescent="0.2">
      <c r="A32" s="2">
        <v>31</v>
      </c>
      <c r="B32" s="2" t="s">
        <v>32</v>
      </c>
      <c r="C32" s="2">
        <v>1</v>
      </c>
      <c r="D32" s="2" t="s">
        <v>37</v>
      </c>
      <c r="E32" s="2">
        <v>1</v>
      </c>
      <c r="F32" s="2">
        <v>102.5</v>
      </c>
      <c r="G32" s="2">
        <v>3.8</v>
      </c>
      <c r="H32" s="2">
        <v>13</v>
      </c>
      <c r="I32" s="2">
        <v>10.6</v>
      </c>
      <c r="J32" s="2">
        <v>14</v>
      </c>
      <c r="K32" s="2">
        <v>21</v>
      </c>
      <c r="L32" s="2">
        <v>1240</v>
      </c>
      <c r="M32" s="2">
        <v>4.5999999999999996</v>
      </c>
      <c r="N32" s="2">
        <v>45</v>
      </c>
      <c r="O32" s="2" t="s">
        <v>34</v>
      </c>
      <c r="P32" s="2">
        <v>2</v>
      </c>
      <c r="Q32" s="2" t="s">
        <v>43</v>
      </c>
      <c r="R32" s="2">
        <v>2</v>
      </c>
      <c r="S32" s="2">
        <v>0</v>
      </c>
      <c r="T32" s="2">
        <v>0</v>
      </c>
      <c r="U32" s="2">
        <v>0</v>
      </c>
      <c r="V32" s="2">
        <v>0</v>
      </c>
    </row>
    <row r="33" spans="1:22" x14ac:dyDescent="0.2">
      <c r="A33" s="2">
        <v>32</v>
      </c>
      <c r="B33" s="2" t="s">
        <v>35</v>
      </c>
      <c r="C33" s="2">
        <v>0</v>
      </c>
      <c r="D33" s="2" t="s">
        <v>37</v>
      </c>
      <c r="E33" s="2">
        <v>1</v>
      </c>
      <c r="F33" s="2">
        <v>103.4</v>
      </c>
      <c r="G33" s="2">
        <v>5</v>
      </c>
      <c r="H33" s="2">
        <v>17</v>
      </c>
      <c r="I33" s="2">
        <v>8.6999999999999993</v>
      </c>
      <c r="J33" s="2">
        <v>5</v>
      </c>
      <c r="K33" s="2">
        <v>12</v>
      </c>
      <c r="L33" s="2">
        <v>450</v>
      </c>
      <c r="M33" s="2">
        <v>2</v>
      </c>
      <c r="N33" s="2">
        <v>29</v>
      </c>
      <c r="O33" s="2" t="s">
        <v>39</v>
      </c>
      <c r="P33" s="2">
        <v>3</v>
      </c>
      <c r="Q33" s="2" t="s">
        <v>43</v>
      </c>
      <c r="R33" s="2">
        <v>2</v>
      </c>
      <c r="S33" s="2">
        <v>1</v>
      </c>
      <c r="T33" s="2">
        <v>0</v>
      </c>
      <c r="U33" s="2">
        <v>0</v>
      </c>
      <c r="V33" s="2">
        <v>0</v>
      </c>
    </row>
    <row r="34" spans="1:22" x14ac:dyDescent="0.2">
      <c r="A34" s="2">
        <v>33</v>
      </c>
      <c r="B34" s="2" t="s">
        <v>35</v>
      </c>
      <c r="C34" s="2">
        <v>0</v>
      </c>
      <c r="D34" s="2" t="s">
        <v>37</v>
      </c>
      <c r="E34" s="2">
        <v>1</v>
      </c>
      <c r="F34" s="2">
        <v>105.1</v>
      </c>
      <c r="G34" s="2">
        <v>5</v>
      </c>
      <c r="H34" s="2">
        <v>17</v>
      </c>
      <c r="I34" s="2">
        <v>9</v>
      </c>
      <c r="J34" s="2">
        <v>5</v>
      </c>
      <c r="K34" s="2">
        <v>13</v>
      </c>
      <c r="L34" s="2">
        <v>460</v>
      </c>
      <c r="M34" s="2">
        <v>2</v>
      </c>
      <c r="N34" s="2">
        <v>30</v>
      </c>
      <c r="O34" s="2" t="s">
        <v>39</v>
      </c>
      <c r="P34" s="2">
        <v>3</v>
      </c>
      <c r="Q34" s="2" t="s">
        <v>43</v>
      </c>
      <c r="R34" s="2">
        <v>2</v>
      </c>
      <c r="S34" s="2">
        <v>1</v>
      </c>
      <c r="T34" s="2">
        <v>0</v>
      </c>
      <c r="U34" s="2">
        <v>0</v>
      </c>
      <c r="V34" s="2">
        <v>0</v>
      </c>
    </row>
    <row r="35" spans="1:22" x14ac:dyDescent="0.2">
      <c r="A35" s="2">
        <v>34</v>
      </c>
      <c r="B35" s="2" t="s">
        <v>32</v>
      </c>
      <c r="C35" s="2">
        <v>1</v>
      </c>
      <c r="D35" s="2" t="s">
        <v>37</v>
      </c>
      <c r="E35" s="2">
        <v>1</v>
      </c>
      <c r="F35" s="2">
        <v>96.5</v>
      </c>
      <c r="G35" s="2">
        <v>1.2</v>
      </c>
      <c r="H35" s="2">
        <v>11</v>
      </c>
      <c r="I35" s="2">
        <v>8.8000000000000007</v>
      </c>
      <c r="J35" s="2">
        <v>2</v>
      </c>
      <c r="K35" s="2">
        <v>12</v>
      </c>
      <c r="L35" s="2">
        <v>440</v>
      </c>
      <c r="M35" s="2">
        <v>9.5</v>
      </c>
      <c r="N35" s="2">
        <v>17</v>
      </c>
      <c r="O35" s="2" t="s">
        <v>36</v>
      </c>
      <c r="P35" s="2">
        <v>1</v>
      </c>
      <c r="Q35" s="2" t="s">
        <v>44</v>
      </c>
      <c r="R35" s="2">
        <v>3</v>
      </c>
      <c r="S35" s="2">
        <v>0</v>
      </c>
      <c r="T35" s="2">
        <v>1</v>
      </c>
      <c r="U35" s="2">
        <v>0</v>
      </c>
      <c r="V35" s="2">
        <v>1</v>
      </c>
    </row>
    <row r="36" spans="1:22" x14ac:dyDescent="0.2">
      <c r="A36" s="2">
        <v>35</v>
      </c>
      <c r="B36" s="2" t="s">
        <v>35</v>
      </c>
      <c r="C36" s="2">
        <v>0</v>
      </c>
      <c r="D36" s="2" t="s">
        <v>37</v>
      </c>
      <c r="E36" s="2">
        <v>1</v>
      </c>
      <c r="F36" s="2">
        <v>107</v>
      </c>
      <c r="G36" s="2">
        <v>4.3</v>
      </c>
      <c r="H36" s="2">
        <v>14</v>
      </c>
      <c r="I36" s="2">
        <v>9.5</v>
      </c>
      <c r="J36" s="2">
        <v>17</v>
      </c>
      <c r="K36" s="2">
        <v>11</v>
      </c>
      <c r="L36" s="2">
        <v>1350</v>
      </c>
      <c r="M36" s="2">
        <v>3.5</v>
      </c>
      <c r="N36" s="2">
        <v>58</v>
      </c>
      <c r="O36" s="2" t="s">
        <v>39</v>
      </c>
      <c r="P36" s="2">
        <v>3</v>
      </c>
      <c r="Q36" s="2" t="s">
        <v>43</v>
      </c>
      <c r="R36" s="2">
        <v>2</v>
      </c>
      <c r="S36" s="2">
        <v>1</v>
      </c>
      <c r="T36" s="2">
        <v>0</v>
      </c>
      <c r="U36" s="2">
        <v>0</v>
      </c>
      <c r="V36" s="2">
        <v>0</v>
      </c>
    </row>
    <row r="37" spans="1:22" x14ac:dyDescent="0.2">
      <c r="A37" s="2">
        <v>36</v>
      </c>
      <c r="B37" s="2" t="s">
        <v>32</v>
      </c>
      <c r="C37" s="2">
        <v>1</v>
      </c>
      <c r="D37" s="2" t="s">
        <v>37</v>
      </c>
      <c r="E37" s="2">
        <v>1</v>
      </c>
      <c r="F37" s="2">
        <v>101.3</v>
      </c>
      <c r="G37" s="2">
        <v>3.5</v>
      </c>
      <c r="H37" s="2">
        <v>15</v>
      </c>
      <c r="I37" s="2">
        <v>8.9</v>
      </c>
      <c r="J37" s="2">
        <v>18</v>
      </c>
      <c r="K37" s="2">
        <v>12</v>
      </c>
      <c r="L37" s="2">
        <v>1535</v>
      </c>
      <c r="M37" s="2">
        <v>5.5</v>
      </c>
      <c r="N37" s="2">
        <v>51</v>
      </c>
      <c r="O37" s="2" t="s">
        <v>34</v>
      </c>
      <c r="P37" s="2">
        <v>2</v>
      </c>
      <c r="Q37" s="2" t="s">
        <v>42</v>
      </c>
      <c r="R37" s="2">
        <v>1</v>
      </c>
      <c r="S37" s="2">
        <v>0</v>
      </c>
      <c r="T37" s="2">
        <v>0</v>
      </c>
      <c r="U37" s="2">
        <v>1</v>
      </c>
      <c r="V37" s="2">
        <v>0</v>
      </c>
    </row>
    <row r="38" spans="1:22" x14ac:dyDescent="0.2">
      <c r="A38" s="2">
        <v>37</v>
      </c>
      <c r="B38" s="2" t="s">
        <v>32</v>
      </c>
      <c r="C38" s="2">
        <v>1</v>
      </c>
      <c r="D38" s="2" t="s">
        <v>37</v>
      </c>
      <c r="E38" s="2">
        <v>1</v>
      </c>
      <c r="F38" s="2">
        <v>91.2</v>
      </c>
      <c r="G38" s="2">
        <v>0.2</v>
      </c>
      <c r="H38" s="2">
        <v>11</v>
      </c>
      <c r="I38" s="2">
        <v>10.4</v>
      </c>
      <c r="J38" s="2">
        <v>20</v>
      </c>
      <c r="K38" s="2">
        <v>14</v>
      </c>
      <c r="L38" s="2">
        <v>1630</v>
      </c>
      <c r="M38" s="2">
        <v>12</v>
      </c>
      <c r="N38" s="2">
        <v>52</v>
      </c>
      <c r="O38" s="2" t="s">
        <v>36</v>
      </c>
      <c r="P38" s="2">
        <v>1</v>
      </c>
      <c r="Q38" s="2" t="s">
        <v>44</v>
      </c>
      <c r="R38" s="2">
        <v>3</v>
      </c>
      <c r="S38" s="2">
        <v>0</v>
      </c>
      <c r="T38" s="2">
        <v>1</v>
      </c>
      <c r="U38" s="2">
        <v>0</v>
      </c>
      <c r="V38" s="2">
        <v>1</v>
      </c>
    </row>
    <row r="39" spans="1:22" x14ac:dyDescent="0.2">
      <c r="A39" s="2">
        <v>38</v>
      </c>
      <c r="B39" s="2" t="s">
        <v>35</v>
      </c>
      <c r="C39" s="2">
        <v>0</v>
      </c>
      <c r="D39" s="2" t="s">
        <v>37</v>
      </c>
      <c r="E39" s="2">
        <v>1</v>
      </c>
      <c r="F39" s="2">
        <v>95.3</v>
      </c>
      <c r="G39" s="2">
        <v>5</v>
      </c>
      <c r="H39" s="2">
        <v>14</v>
      </c>
      <c r="I39" s="2">
        <v>7.4</v>
      </c>
      <c r="J39" s="2">
        <v>16</v>
      </c>
      <c r="K39" s="2">
        <v>10</v>
      </c>
      <c r="L39" s="2">
        <v>1450</v>
      </c>
      <c r="M39" s="2">
        <v>7</v>
      </c>
      <c r="N39" s="2">
        <v>50</v>
      </c>
      <c r="O39" s="2" t="s">
        <v>36</v>
      </c>
      <c r="P39" s="2">
        <v>1</v>
      </c>
      <c r="Q39" s="2" t="s">
        <v>44</v>
      </c>
      <c r="R39" s="2">
        <v>3</v>
      </c>
      <c r="S39" s="2">
        <v>0</v>
      </c>
      <c r="T39" s="2">
        <v>1</v>
      </c>
      <c r="U39" s="2">
        <v>0</v>
      </c>
      <c r="V39" s="2">
        <v>1</v>
      </c>
    </row>
    <row r="40" spans="1:22" x14ac:dyDescent="0.2">
      <c r="A40" s="2">
        <v>39</v>
      </c>
      <c r="B40" s="2" t="s">
        <v>35</v>
      </c>
      <c r="C40" s="2">
        <v>0</v>
      </c>
      <c r="D40" s="2" t="s">
        <v>37</v>
      </c>
      <c r="E40" s="2">
        <v>1</v>
      </c>
      <c r="F40" s="2">
        <v>97.2</v>
      </c>
      <c r="G40" s="2">
        <v>4.8</v>
      </c>
      <c r="H40" s="2">
        <v>12</v>
      </c>
      <c r="I40" s="2">
        <v>11</v>
      </c>
      <c r="J40" s="2">
        <v>11</v>
      </c>
      <c r="K40" s="2">
        <v>18</v>
      </c>
      <c r="L40" s="2">
        <v>910</v>
      </c>
      <c r="M40" s="2">
        <v>9</v>
      </c>
      <c r="N40" s="2">
        <v>43</v>
      </c>
      <c r="O40" s="2" t="s">
        <v>39</v>
      </c>
      <c r="P40" s="2">
        <v>3</v>
      </c>
      <c r="Q40" s="2" t="s">
        <v>43</v>
      </c>
      <c r="R40" s="2">
        <v>2</v>
      </c>
      <c r="S40" s="2">
        <v>1</v>
      </c>
      <c r="T40" s="2">
        <v>0</v>
      </c>
      <c r="U40" s="2">
        <v>0</v>
      </c>
      <c r="V40" s="2">
        <v>0</v>
      </c>
    </row>
    <row r="41" spans="1:22" x14ac:dyDescent="0.2">
      <c r="A41" s="2">
        <v>40</v>
      </c>
      <c r="B41" s="2" t="s">
        <v>32</v>
      </c>
      <c r="C41" s="2">
        <v>1</v>
      </c>
      <c r="D41" s="2" t="s">
        <v>37</v>
      </c>
      <c r="E41" s="2">
        <v>1</v>
      </c>
      <c r="F41" s="2">
        <v>102.9</v>
      </c>
      <c r="G41" s="2">
        <v>3.3</v>
      </c>
      <c r="H41" s="2">
        <v>14</v>
      </c>
      <c r="I41" s="2">
        <v>13</v>
      </c>
      <c r="J41" s="2">
        <v>9</v>
      </c>
      <c r="K41" s="2">
        <v>17</v>
      </c>
      <c r="L41" s="2">
        <v>712</v>
      </c>
      <c r="M41" s="2">
        <v>7</v>
      </c>
      <c r="N41" s="2">
        <v>33</v>
      </c>
      <c r="O41" s="2" t="s">
        <v>39</v>
      </c>
      <c r="P41" s="2">
        <v>3</v>
      </c>
      <c r="Q41" s="2" t="s">
        <v>43</v>
      </c>
      <c r="R41" s="2">
        <v>2</v>
      </c>
      <c r="S41" s="2">
        <v>1</v>
      </c>
      <c r="T41" s="2">
        <v>0</v>
      </c>
      <c r="U41" s="2">
        <v>0</v>
      </c>
      <c r="V41" s="2">
        <v>0</v>
      </c>
    </row>
    <row r="42" spans="1:22" x14ac:dyDescent="0.2">
      <c r="A42" s="2">
        <v>41</v>
      </c>
      <c r="B42" s="2" t="s">
        <v>35</v>
      </c>
      <c r="C42" s="2">
        <v>0</v>
      </c>
      <c r="D42" s="2" t="s">
        <v>37</v>
      </c>
      <c r="E42" s="2">
        <v>1</v>
      </c>
      <c r="F42" s="2">
        <v>97</v>
      </c>
      <c r="G42" s="2">
        <v>1.2</v>
      </c>
      <c r="H42" s="2">
        <v>17</v>
      </c>
      <c r="I42" s="2">
        <v>9</v>
      </c>
      <c r="J42" s="2">
        <v>7</v>
      </c>
      <c r="K42" s="2">
        <v>16</v>
      </c>
      <c r="L42" s="2">
        <v>530</v>
      </c>
      <c r="M42" s="2">
        <v>5.2</v>
      </c>
      <c r="N42" s="2">
        <v>22</v>
      </c>
      <c r="O42" s="2" t="s">
        <v>34</v>
      </c>
      <c r="P42" s="2">
        <v>2</v>
      </c>
      <c r="Q42" s="2" t="s">
        <v>44</v>
      </c>
      <c r="R42" s="2">
        <v>3</v>
      </c>
      <c r="S42" s="2">
        <v>0</v>
      </c>
      <c r="T42" s="2">
        <v>0</v>
      </c>
      <c r="U42" s="2">
        <v>0</v>
      </c>
      <c r="V42" s="2">
        <v>1</v>
      </c>
    </row>
    <row r="43" spans="1:22" x14ac:dyDescent="0.2">
      <c r="A43" s="2">
        <v>42</v>
      </c>
      <c r="B43" s="2" t="s">
        <v>32</v>
      </c>
      <c r="C43" s="2">
        <v>1</v>
      </c>
      <c r="D43" s="2" t="s">
        <v>37</v>
      </c>
      <c r="E43" s="2">
        <v>1</v>
      </c>
      <c r="F43" s="2">
        <v>94.5</v>
      </c>
      <c r="G43" s="2">
        <v>0.3</v>
      </c>
      <c r="H43" s="2">
        <v>8</v>
      </c>
      <c r="I43" s="2">
        <v>8.5</v>
      </c>
      <c r="J43" s="2">
        <v>14</v>
      </c>
      <c r="K43" s="2">
        <v>12</v>
      </c>
      <c r="L43" s="2">
        <v>540</v>
      </c>
      <c r="M43" s="2">
        <v>11.5</v>
      </c>
      <c r="N43" s="2">
        <v>31</v>
      </c>
      <c r="O43" s="2" t="s">
        <v>34</v>
      </c>
      <c r="P43" s="2">
        <v>2</v>
      </c>
      <c r="Q43" s="2" t="s">
        <v>43</v>
      </c>
      <c r="R43" s="2">
        <v>2</v>
      </c>
      <c r="S43" s="2">
        <v>0</v>
      </c>
      <c r="T43" s="2">
        <v>0</v>
      </c>
      <c r="U43" s="2">
        <v>0</v>
      </c>
      <c r="V43" s="2">
        <v>0</v>
      </c>
    </row>
    <row r="44" spans="1:22" x14ac:dyDescent="0.2">
      <c r="A44" s="2">
        <v>43</v>
      </c>
      <c r="B44" s="2" t="s">
        <v>32</v>
      </c>
      <c r="C44" s="2">
        <v>1</v>
      </c>
      <c r="D44" s="2" t="s">
        <v>37</v>
      </c>
      <c r="E44" s="2">
        <v>1</v>
      </c>
      <c r="F44" s="2">
        <v>93.5</v>
      </c>
      <c r="G44" s="2">
        <v>5</v>
      </c>
      <c r="H44" s="2">
        <v>11</v>
      </c>
      <c r="I44" s="2">
        <v>9</v>
      </c>
      <c r="J44" s="2">
        <v>8</v>
      </c>
      <c r="K44" s="2">
        <v>15</v>
      </c>
      <c r="L44" s="2">
        <v>490</v>
      </c>
      <c r="M44" s="2">
        <v>10</v>
      </c>
      <c r="N44" s="2">
        <v>27</v>
      </c>
      <c r="O44" s="2" t="s">
        <v>36</v>
      </c>
      <c r="P44" s="2">
        <v>1</v>
      </c>
      <c r="Q44" s="2" t="s">
        <v>44</v>
      </c>
      <c r="R44" s="2">
        <v>3</v>
      </c>
      <c r="S44" s="2">
        <v>0</v>
      </c>
      <c r="T44" s="2">
        <v>1</v>
      </c>
      <c r="U44" s="2">
        <v>0</v>
      </c>
      <c r="V44" s="2">
        <v>1</v>
      </c>
    </row>
    <row r="45" spans="1:22" x14ac:dyDescent="0.2">
      <c r="A45" s="2">
        <v>44</v>
      </c>
      <c r="B45" s="2" t="s">
        <v>32</v>
      </c>
      <c r="C45" s="2">
        <v>1</v>
      </c>
      <c r="D45" s="2" t="s">
        <v>37</v>
      </c>
      <c r="E45" s="2">
        <v>1</v>
      </c>
      <c r="F45" s="2">
        <v>103.2</v>
      </c>
      <c r="G45" s="2">
        <v>3.8</v>
      </c>
      <c r="H45" s="2">
        <v>13</v>
      </c>
      <c r="I45" s="2">
        <v>10.6</v>
      </c>
      <c r="J45" s="2">
        <v>14</v>
      </c>
      <c r="K45" s="2">
        <v>21</v>
      </c>
      <c r="L45" s="2">
        <v>1190</v>
      </c>
      <c r="M45" s="2">
        <v>4.5999999999999996</v>
      </c>
      <c r="N45" s="2">
        <v>44</v>
      </c>
      <c r="O45" s="2" t="s">
        <v>34</v>
      </c>
      <c r="P45" s="2">
        <v>2</v>
      </c>
      <c r="Q45" s="2" t="s">
        <v>44</v>
      </c>
      <c r="R45" s="2">
        <v>3</v>
      </c>
      <c r="S45" s="2">
        <v>0</v>
      </c>
      <c r="T45" s="2">
        <v>0</v>
      </c>
      <c r="U45" s="2">
        <v>0</v>
      </c>
      <c r="V45" s="2">
        <v>1</v>
      </c>
    </row>
    <row r="46" spans="1:22" x14ac:dyDescent="0.2">
      <c r="A46" s="2">
        <v>45</v>
      </c>
      <c r="B46" s="2" t="s">
        <v>35</v>
      </c>
      <c r="C46" s="2">
        <v>0</v>
      </c>
      <c r="D46" s="2" t="s">
        <v>37</v>
      </c>
      <c r="E46" s="2">
        <v>1</v>
      </c>
      <c r="F46" s="2">
        <v>107</v>
      </c>
      <c r="G46" s="2">
        <v>4.5</v>
      </c>
      <c r="H46" s="2">
        <v>14</v>
      </c>
      <c r="I46" s="2">
        <v>9</v>
      </c>
      <c r="J46" s="2">
        <v>17</v>
      </c>
      <c r="K46" s="2">
        <v>11</v>
      </c>
      <c r="L46" s="2">
        <v>1288</v>
      </c>
      <c r="M46" s="2">
        <v>3.5</v>
      </c>
      <c r="N46" s="2">
        <v>55</v>
      </c>
      <c r="O46" s="2" t="s">
        <v>39</v>
      </c>
      <c r="P46" s="2">
        <v>3</v>
      </c>
      <c r="Q46" s="2" t="s">
        <v>43</v>
      </c>
      <c r="R46" s="2">
        <v>2</v>
      </c>
      <c r="S46" s="2">
        <v>1</v>
      </c>
      <c r="T46" s="2">
        <v>0</v>
      </c>
      <c r="U46" s="2">
        <v>0</v>
      </c>
      <c r="V46" s="2">
        <v>0</v>
      </c>
    </row>
    <row r="47" spans="1:22" x14ac:dyDescent="0.2">
      <c r="A47" s="2">
        <v>46</v>
      </c>
      <c r="B47" s="2" t="s">
        <v>35</v>
      </c>
      <c r="C47" s="2">
        <v>0</v>
      </c>
      <c r="D47" s="2" t="s">
        <v>37</v>
      </c>
      <c r="E47" s="2">
        <v>1</v>
      </c>
      <c r="F47" s="2">
        <v>96.9</v>
      </c>
      <c r="G47" s="2">
        <v>1</v>
      </c>
      <c r="H47" s="2">
        <v>17</v>
      </c>
      <c r="I47" s="2">
        <v>9.3000000000000007</v>
      </c>
      <c r="J47" s="2">
        <v>5</v>
      </c>
      <c r="K47" s="2">
        <v>16</v>
      </c>
      <c r="L47" s="2">
        <v>510</v>
      </c>
      <c r="M47" s="2">
        <v>5.6</v>
      </c>
      <c r="N47" s="2">
        <v>20</v>
      </c>
      <c r="O47" s="2" t="s">
        <v>34</v>
      </c>
      <c r="P47" s="2">
        <v>2</v>
      </c>
      <c r="Q47" s="2" t="s">
        <v>42</v>
      </c>
      <c r="R47" s="2">
        <v>1</v>
      </c>
      <c r="S47" s="2">
        <v>0</v>
      </c>
      <c r="T47" s="2">
        <v>0</v>
      </c>
      <c r="U47" s="2">
        <v>1</v>
      </c>
      <c r="V47" s="2">
        <v>0</v>
      </c>
    </row>
    <row r="48" spans="1:22" x14ac:dyDescent="0.2">
      <c r="A48" s="2">
        <v>47</v>
      </c>
      <c r="B48" s="2" t="s">
        <v>32</v>
      </c>
      <c r="C48" s="2">
        <v>1</v>
      </c>
      <c r="D48" s="2" t="s">
        <v>37</v>
      </c>
      <c r="E48" s="2">
        <v>1</v>
      </c>
      <c r="F48" s="2">
        <v>95</v>
      </c>
      <c r="G48" s="2">
        <v>0.3</v>
      </c>
      <c r="H48" s="2">
        <v>12</v>
      </c>
      <c r="I48" s="2">
        <v>9.6</v>
      </c>
      <c r="J48" s="2">
        <v>3</v>
      </c>
      <c r="K48" s="2">
        <v>13</v>
      </c>
      <c r="L48" s="2">
        <v>420</v>
      </c>
      <c r="M48" s="2">
        <v>10</v>
      </c>
      <c r="N48" s="2">
        <v>18</v>
      </c>
      <c r="O48" s="2" t="s">
        <v>36</v>
      </c>
      <c r="P48" s="2">
        <v>1</v>
      </c>
      <c r="Q48" s="2" t="s">
        <v>42</v>
      </c>
      <c r="R48" s="2">
        <v>1</v>
      </c>
      <c r="S48" s="2">
        <v>0</v>
      </c>
      <c r="T48" s="2">
        <v>1</v>
      </c>
      <c r="U48" s="2">
        <v>1</v>
      </c>
      <c r="V48" s="2">
        <v>0</v>
      </c>
    </row>
    <row r="49" spans="1:22" x14ac:dyDescent="0.2">
      <c r="A49" s="2">
        <v>48</v>
      </c>
      <c r="B49" s="2" t="s">
        <v>32</v>
      </c>
      <c r="C49" s="2">
        <v>1</v>
      </c>
      <c r="D49" s="2" t="s">
        <v>37</v>
      </c>
      <c r="E49" s="2">
        <v>1</v>
      </c>
      <c r="F49" s="2">
        <v>96.1</v>
      </c>
      <c r="G49" s="2">
        <v>1.3</v>
      </c>
      <c r="H49" s="2">
        <v>12</v>
      </c>
      <c r="I49" s="2">
        <v>8.8000000000000007</v>
      </c>
      <c r="J49" s="2">
        <v>3</v>
      </c>
      <c r="K49" s="2">
        <v>12</v>
      </c>
      <c r="L49" s="2">
        <v>466</v>
      </c>
      <c r="M49" s="2">
        <v>10</v>
      </c>
      <c r="N49" s="2">
        <v>19</v>
      </c>
      <c r="O49" s="2" t="s">
        <v>36</v>
      </c>
      <c r="P49" s="2">
        <v>1</v>
      </c>
      <c r="Q49" s="2" t="s">
        <v>44</v>
      </c>
      <c r="R49" s="2">
        <v>3</v>
      </c>
      <c r="S49" s="2">
        <v>0</v>
      </c>
      <c r="T49" s="2">
        <v>1</v>
      </c>
      <c r="U49" s="2">
        <v>0</v>
      </c>
      <c r="V49" s="2">
        <v>1</v>
      </c>
    </row>
  </sheetData>
  <phoneticPr fontId="4"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B1" sqref="B1:B65536"/>
    </sheetView>
  </sheetViews>
  <sheetFormatPr defaultRowHeight="12.75" x14ac:dyDescent="0.2"/>
  <sheetData>
    <row r="1" spans="1:6" x14ac:dyDescent="0.2">
      <c r="A1" s="2">
        <v>0</v>
      </c>
      <c r="B1" s="2">
        <v>0</v>
      </c>
      <c r="D1" t="s">
        <v>51</v>
      </c>
      <c r="E1" t="s">
        <v>52</v>
      </c>
      <c r="F1" t="s">
        <v>53</v>
      </c>
    </row>
    <row r="2" spans="1:6" x14ac:dyDescent="0.2">
      <c r="A2" s="2">
        <v>0</v>
      </c>
      <c r="B2" s="2">
        <v>0</v>
      </c>
    </row>
    <row r="3" spans="1:6" x14ac:dyDescent="0.2">
      <c r="A3" s="2">
        <v>0</v>
      </c>
      <c r="B3" s="2">
        <v>0</v>
      </c>
    </row>
    <row r="4" spans="1:6" x14ac:dyDescent="0.2">
      <c r="A4" s="2">
        <v>0</v>
      </c>
      <c r="B4" s="2">
        <v>0</v>
      </c>
    </row>
    <row r="5" spans="1:6" x14ac:dyDescent="0.2">
      <c r="A5" s="2">
        <v>1</v>
      </c>
      <c r="B5" s="2">
        <v>0</v>
      </c>
    </row>
    <row r="6" spans="1:6" x14ac:dyDescent="0.2">
      <c r="A6" s="2">
        <v>0</v>
      </c>
      <c r="B6" s="2">
        <v>0</v>
      </c>
    </row>
    <row r="7" spans="1:6" x14ac:dyDescent="0.2">
      <c r="A7" s="2">
        <v>1</v>
      </c>
      <c r="B7" s="2">
        <v>0</v>
      </c>
    </row>
    <row r="8" spans="1:6" x14ac:dyDescent="0.2">
      <c r="A8" s="2">
        <v>0</v>
      </c>
      <c r="B8" s="2">
        <v>0</v>
      </c>
    </row>
    <row r="9" spans="1:6" x14ac:dyDescent="0.2">
      <c r="A9" s="2">
        <v>0</v>
      </c>
      <c r="B9" s="2">
        <v>0</v>
      </c>
    </row>
    <row r="10" spans="1:6" x14ac:dyDescent="0.2">
      <c r="A10" s="2">
        <v>0</v>
      </c>
      <c r="B10" s="2">
        <v>0</v>
      </c>
    </row>
    <row r="11" spans="1:6" x14ac:dyDescent="0.2">
      <c r="A11" s="2">
        <v>0</v>
      </c>
      <c r="B11" s="2">
        <v>0</v>
      </c>
    </row>
    <row r="12" spans="1:6" x14ac:dyDescent="0.2">
      <c r="A12" s="2">
        <v>0</v>
      </c>
      <c r="B12" s="2">
        <v>0</v>
      </c>
    </row>
    <row r="13" spans="1:6" x14ac:dyDescent="0.2">
      <c r="A13" s="2">
        <v>1</v>
      </c>
      <c r="B13" s="2">
        <v>0</v>
      </c>
    </row>
    <row r="14" spans="1:6" x14ac:dyDescent="0.2">
      <c r="A14" s="2">
        <v>0</v>
      </c>
      <c r="B14" s="2">
        <v>0</v>
      </c>
    </row>
    <row r="15" spans="1:6" x14ac:dyDescent="0.2">
      <c r="A15" s="2">
        <v>0</v>
      </c>
      <c r="B15" s="2">
        <v>0</v>
      </c>
    </row>
    <row r="16" spans="1:6" x14ac:dyDescent="0.2">
      <c r="A16" s="2">
        <v>0</v>
      </c>
      <c r="B16" s="2">
        <v>0</v>
      </c>
    </row>
    <row r="17" spans="1:2" x14ac:dyDescent="0.2">
      <c r="A17" s="2">
        <v>0</v>
      </c>
      <c r="B17" s="2">
        <v>0</v>
      </c>
    </row>
    <row r="18" spans="1:2" x14ac:dyDescent="0.2">
      <c r="A18" s="2">
        <v>0</v>
      </c>
      <c r="B18" s="2">
        <v>0</v>
      </c>
    </row>
    <row r="19" spans="1:2" x14ac:dyDescent="0.2">
      <c r="A19" s="2">
        <v>0</v>
      </c>
      <c r="B19" s="2">
        <v>0</v>
      </c>
    </row>
    <row r="20" spans="1:2" x14ac:dyDescent="0.2">
      <c r="A20" s="2">
        <v>1</v>
      </c>
      <c r="B20" s="2">
        <v>0</v>
      </c>
    </row>
    <row r="21" spans="1:2" x14ac:dyDescent="0.2">
      <c r="A21" s="2">
        <v>0</v>
      </c>
      <c r="B21" s="2">
        <v>0</v>
      </c>
    </row>
    <row r="22" spans="1:2" x14ac:dyDescent="0.2">
      <c r="A22" s="2">
        <v>0</v>
      </c>
      <c r="B22" s="2">
        <v>0</v>
      </c>
    </row>
    <row r="23" spans="1:2" x14ac:dyDescent="0.2">
      <c r="A23" s="2">
        <v>0</v>
      </c>
      <c r="B23" s="2">
        <v>0</v>
      </c>
    </row>
    <row r="24" spans="1:2" x14ac:dyDescent="0.2">
      <c r="A24" s="2">
        <v>1</v>
      </c>
      <c r="B24" s="2">
        <v>0</v>
      </c>
    </row>
    <row r="25" spans="1:2" x14ac:dyDescent="0.2">
      <c r="A25" s="2">
        <v>1</v>
      </c>
      <c r="B25" s="2">
        <v>0</v>
      </c>
    </row>
    <row r="26" spans="1:2" x14ac:dyDescent="0.2">
      <c r="A26" s="2">
        <v>1</v>
      </c>
      <c r="B26" s="2">
        <v>0</v>
      </c>
    </row>
    <row r="27" spans="1:2" x14ac:dyDescent="0.2">
      <c r="A27" s="2">
        <v>1</v>
      </c>
      <c r="B27" s="2">
        <v>0</v>
      </c>
    </row>
    <row r="28" spans="1:2" x14ac:dyDescent="0.2">
      <c r="A28" s="2">
        <v>0</v>
      </c>
      <c r="B28" s="2">
        <v>0</v>
      </c>
    </row>
    <row r="29" spans="1:2" x14ac:dyDescent="0.2">
      <c r="A29" s="2">
        <v>1</v>
      </c>
      <c r="B29" s="2">
        <v>0</v>
      </c>
    </row>
    <row r="30" spans="1:2" x14ac:dyDescent="0.2">
      <c r="A30" s="2">
        <v>0</v>
      </c>
      <c r="B30" s="2">
        <v>0</v>
      </c>
    </row>
    <row r="31" spans="1:2" x14ac:dyDescent="0.2">
      <c r="A31" s="2">
        <v>0</v>
      </c>
      <c r="B31" s="2">
        <v>0</v>
      </c>
    </row>
    <row r="32" spans="1:2" x14ac:dyDescent="0.2">
      <c r="A32" s="2">
        <v>0</v>
      </c>
      <c r="B32" s="2">
        <v>0</v>
      </c>
    </row>
    <row r="33" spans="1:2" x14ac:dyDescent="0.2">
      <c r="A33" s="2">
        <v>0</v>
      </c>
      <c r="B33" s="2">
        <v>1</v>
      </c>
    </row>
    <row r="34" spans="1:2" x14ac:dyDescent="0.2">
      <c r="A34" s="2">
        <v>1</v>
      </c>
      <c r="B34" s="2">
        <v>1</v>
      </c>
    </row>
    <row r="35" spans="1:2" x14ac:dyDescent="0.2">
      <c r="A35" s="2">
        <v>0</v>
      </c>
      <c r="B35" s="2">
        <v>1</v>
      </c>
    </row>
    <row r="36" spans="1:2" x14ac:dyDescent="0.2">
      <c r="A36" s="2">
        <v>0</v>
      </c>
      <c r="B36" s="2">
        <v>1</v>
      </c>
    </row>
    <row r="37" spans="1:2" x14ac:dyDescent="0.2">
      <c r="A37" s="2">
        <v>1</v>
      </c>
      <c r="B37" s="2">
        <v>1</v>
      </c>
    </row>
    <row r="38" spans="1:2" x14ac:dyDescent="0.2">
      <c r="A38" s="2">
        <v>1</v>
      </c>
      <c r="B38" s="2">
        <v>1</v>
      </c>
    </row>
    <row r="39" spans="1:2" x14ac:dyDescent="0.2">
      <c r="A39" s="2">
        <v>0</v>
      </c>
      <c r="B39" s="2">
        <v>1</v>
      </c>
    </row>
    <row r="40" spans="1:2" x14ac:dyDescent="0.2">
      <c r="A40" s="2">
        <v>0</v>
      </c>
      <c r="B40" s="2">
        <v>1</v>
      </c>
    </row>
    <row r="41" spans="1:2" x14ac:dyDescent="0.2">
      <c r="A41" s="2">
        <v>1</v>
      </c>
      <c r="B41" s="2">
        <v>1</v>
      </c>
    </row>
    <row r="42" spans="1:2" x14ac:dyDescent="0.2">
      <c r="A42" s="2">
        <v>0</v>
      </c>
      <c r="B42" s="2">
        <v>1</v>
      </c>
    </row>
    <row r="43" spans="1:2" x14ac:dyDescent="0.2">
      <c r="A43" s="2">
        <v>1</v>
      </c>
      <c r="B43" s="2">
        <v>1</v>
      </c>
    </row>
    <row r="44" spans="1:2" x14ac:dyDescent="0.2">
      <c r="A44" s="2">
        <v>1</v>
      </c>
      <c r="B44" s="2">
        <v>1</v>
      </c>
    </row>
    <row r="45" spans="1:2" x14ac:dyDescent="0.2">
      <c r="A45" s="2">
        <v>0</v>
      </c>
      <c r="B45" s="2">
        <v>1</v>
      </c>
    </row>
    <row r="46" spans="1:2" x14ac:dyDescent="0.2">
      <c r="A46" s="2">
        <v>0</v>
      </c>
      <c r="B46" s="2">
        <v>1</v>
      </c>
    </row>
    <row r="47" spans="1:2" x14ac:dyDescent="0.2">
      <c r="A47" s="2">
        <v>0</v>
      </c>
      <c r="B47" s="2">
        <v>1</v>
      </c>
    </row>
    <row r="48" spans="1:2" x14ac:dyDescent="0.2">
      <c r="A48" s="2">
        <v>1</v>
      </c>
      <c r="B48" s="2">
        <v>1</v>
      </c>
    </row>
  </sheetData>
  <phoneticPr fontId="4"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1.25" x14ac:dyDescent="0.2"/>
  <cols>
    <col min="1" max="16384" width="9.140625" style="2"/>
  </cols>
  <sheetData/>
  <phoneticPr fontId="4"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1.25" x14ac:dyDescent="0.2"/>
  <cols>
    <col min="1" max="16384" width="9.140625" style="2"/>
  </cols>
  <sheetData/>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workbookViewId="0">
      <selection activeCell="L25" sqref="L25"/>
    </sheetView>
  </sheetViews>
  <sheetFormatPr defaultColWidth="9.140625" defaultRowHeight="15" x14ac:dyDescent="0.25"/>
  <cols>
    <col min="1" max="1" width="13.7109375" style="9" bestFit="1" customWidth="1"/>
    <col min="2" max="2" width="8.42578125" style="16" bestFit="1" customWidth="1"/>
    <col min="3" max="3" width="9.42578125" style="16" bestFit="1" customWidth="1"/>
    <col min="4" max="4" width="10.42578125" style="16" bestFit="1" customWidth="1"/>
    <col min="5" max="5" width="10.5703125" style="16" bestFit="1" customWidth="1"/>
    <col min="6" max="6" width="7.7109375" style="16" bestFit="1" customWidth="1"/>
    <col min="7" max="7" width="10" style="16" bestFit="1" customWidth="1"/>
    <col min="8" max="8" width="12.7109375" style="16" bestFit="1" customWidth="1"/>
    <col min="9" max="9" width="9" style="16" bestFit="1" customWidth="1"/>
    <col min="10" max="10" width="9.28515625" style="16" customWidth="1"/>
    <col min="11" max="11" width="10.28515625" style="16" bestFit="1" customWidth="1"/>
    <col min="12" max="12" width="8.5703125" style="16" bestFit="1" customWidth="1"/>
    <col min="13" max="13" width="11.28515625" style="16" bestFit="1" customWidth="1"/>
    <col min="14" max="14" width="14.85546875" style="16" bestFit="1" customWidth="1"/>
    <col min="15" max="15" width="13.140625" style="16" bestFit="1" customWidth="1"/>
    <col min="16" max="16" width="12.7109375" style="16" bestFit="1" customWidth="1"/>
    <col min="17" max="16384" width="9.140625" style="1"/>
  </cols>
  <sheetData>
    <row r="1" spans="1:16" s="10" customFormat="1" ht="22.5" customHeight="1" thickBot="1" x14ac:dyDescent="0.25">
      <c r="A1" s="11" t="s">
        <v>64</v>
      </c>
      <c r="B1" s="11" t="s">
        <v>19</v>
      </c>
      <c r="C1" s="11" t="s">
        <v>21</v>
      </c>
      <c r="D1" s="11" t="s">
        <v>65</v>
      </c>
      <c r="E1" s="11" t="s">
        <v>24</v>
      </c>
      <c r="F1" s="11" t="s">
        <v>25</v>
      </c>
      <c r="G1" s="11" t="s">
        <v>26</v>
      </c>
      <c r="H1" s="11" t="s">
        <v>68</v>
      </c>
      <c r="I1" s="11" t="s">
        <v>28</v>
      </c>
      <c r="J1" s="11" t="s">
        <v>29</v>
      </c>
      <c r="K1" s="11" t="s">
        <v>30</v>
      </c>
      <c r="L1" s="11" t="s">
        <v>31</v>
      </c>
      <c r="M1" s="11" t="s">
        <v>18</v>
      </c>
      <c r="N1" s="11" t="s">
        <v>38</v>
      </c>
      <c r="O1" s="11" t="s">
        <v>40</v>
      </c>
      <c r="P1" s="11" t="s">
        <v>56</v>
      </c>
    </row>
    <row r="2" spans="1:16" ht="15.75" thickTop="1" x14ac:dyDescent="0.25">
      <c r="A2" s="12">
        <v>1</v>
      </c>
      <c r="B2" s="13" t="s">
        <v>32</v>
      </c>
      <c r="C2" s="13" t="s">
        <v>33</v>
      </c>
      <c r="D2" s="14">
        <v>105</v>
      </c>
      <c r="E2" s="14">
        <v>1.6</v>
      </c>
      <c r="F2" s="13">
        <v>18</v>
      </c>
      <c r="G2" s="14">
        <v>10.3</v>
      </c>
      <c r="H2" s="13">
        <v>15</v>
      </c>
      <c r="I2" s="13">
        <v>14</v>
      </c>
      <c r="J2" s="15">
        <v>1455</v>
      </c>
      <c r="K2" s="13">
        <v>3</v>
      </c>
      <c r="L2" s="13">
        <v>49</v>
      </c>
      <c r="M2" s="13" t="s">
        <v>39</v>
      </c>
      <c r="N2" s="13">
        <v>3</v>
      </c>
      <c r="O2" s="13" t="s">
        <v>42</v>
      </c>
      <c r="P2" s="16">
        <v>1</v>
      </c>
    </row>
    <row r="3" spans="1:16" x14ac:dyDescent="0.25">
      <c r="A3" s="12">
        <v>2</v>
      </c>
      <c r="B3" s="13" t="s">
        <v>35</v>
      </c>
      <c r="C3" s="13" t="s">
        <v>33</v>
      </c>
      <c r="D3" s="14">
        <v>103.2</v>
      </c>
      <c r="E3" s="14">
        <v>2.5</v>
      </c>
      <c r="F3" s="13">
        <v>15</v>
      </c>
      <c r="G3" s="14">
        <v>9.1999999999999993</v>
      </c>
      <c r="H3" s="13">
        <v>2</v>
      </c>
      <c r="I3" s="13">
        <v>12</v>
      </c>
      <c r="J3" s="15">
        <v>420</v>
      </c>
      <c r="K3" s="13">
        <v>4</v>
      </c>
      <c r="L3" s="13">
        <v>21</v>
      </c>
      <c r="M3" s="13" t="s">
        <v>39</v>
      </c>
      <c r="N3" s="13">
        <v>3</v>
      </c>
      <c r="O3" s="13" t="s">
        <v>59</v>
      </c>
      <c r="P3" s="16">
        <v>2</v>
      </c>
    </row>
    <row r="4" spans="1:16" x14ac:dyDescent="0.25">
      <c r="A4" s="12">
        <v>3</v>
      </c>
      <c r="B4" s="13" t="s">
        <v>32</v>
      </c>
      <c r="C4" s="13" t="s">
        <v>33</v>
      </c>
      <c r="D4" s="14">
        <v>102.1</v>
      </c>
      <c r="E4" s="14">
        <v>2</v>
      </c>
      <c r="F4" s="13">
        <v>14</v>
      </c>
      <c r="G4" s="14">
        <v>11</v>
      </c>
      <c r="H4" s="13">
        <v>8</v>
      </c>
      <c r="I4" s="13">
        <v>14</v>
      </c>
      <c r="J4" s="15">
        <v>650</v>
      </c>
      <c r="K4" s="13">
        <v>6.5</v>
      </c>
      <c r="L4" s="13">
        <v>32</v>
      </c>
      <c r="M4" s="13" t="s">
        <v>34</v>
      </c>
      <c r="N4" s="13">
        <v>2</v>
      </c>
      <c r="O4" s="13" t="s">
        <v>59</v>
      </c>
      <c r="P4" s="16">
        <v>2</v>
      </c>
    </row>
    <row r="5" spans="1:16" x14ac:dyDescent="0.25">
      <c r="A5" s="12">
        <v>4</v>
      </c>
      <c r="B5" s="13" t="s">
        <v>32</v>
      </c>
      <c r="C5" s="13" t="s">
        <v>33</v>
      </c>
      <c r="D5" s="14">
        <v>92.5</v>
      </c>
      <c r="E5" s="14">
        <v>0.3</v>
      </c>
      <c r="F5" s="13">
        <v>13</v>
      </c>
      <c r="G5" s="14">
        <v>9.3000000000000007</v>
      </c>
      <c r="H5" s="13">
        <v>10</v>
      </c>
      <c r="I5" s="13">
        <v>14</v>
      </c>
      <c r="J5" s="15">
        <v>670</v>
      </c>
      <c r="K5" s="13">
        <v>7.8</v>
      </c>
      <c r="L5" s="13">
        <v>34</v>
      </c>
      <c r="M5" s="13" t="s">
        <v>36</v>
      </c>
      <c r="N5" s="13">
        <v>1</v>
      </c>
      <c r="O5" s="13" t="s">
        <v>59</v>
      </c>
      <c r="P5" s="16">
        <v>2</v>
      </c>
    </row>
    <row r="6" spans="1:16" x14ac:dyDescent="0.25">
      <c r="A6" s="12">
        <v>5</v>
      </c>
      <c r="B6" s="13" t="s">
        <v>32</v>
      </c>
      <c r="C6" s="13" t="s">
        <v>33</v>
      </c>
      <c r="D6" s="14">
        <v>95</v>
      </c>
      <c r="E6" s="14">
        <v>0.6</v>
      </c>
      <c r="F6" s="13">
        <v>13</v>
      </c>
      <c r="G6" s="14">
        <v>9.6</v>
      </c>
      <c r="H6" s="13">
        <v>2</v>
      </c>
      <c r="I6" s="13">
        <v>13</v>
      </c>
      <c r="J6" s="15">
        <v>400</v>
      </c>
      <c r="K6" s="13">
        <v>10</v>
      </c>
      <c r="L6" s="13">
        <v>18</v>
      </c>
      <c r="M6" s="13" t="s">
        <v>36</v>
      </c>
      <c r="N6" s="13">
        <v>1</v>
      </c>
      <c r="O6" s="13" t="s">
        <v>44</v>
      </c>
      <c r="P6" s="16">
        <v>3</v>
      </c>
    </row>
    <row r="7" spans="1:16" x14ac:dyDescent="0.25">
      <c r="A7" s="12">
        <v>6</v>
      </c>
      <c r="B7" s="13" t="s">
        <v>32</v>
      </c>
      <c r="C7" s="13" t="s">
        <v>33</v>
      </c>
      <c r="D7" s="14">
        <v>99</v>
      </c>
      <c r="E7" s="14">
        <v>1</v>
      </c>
      <c r="F7" s="13">
        <v>14</v>
      </c>
      <c r="G7" s="14">
        <v>11.7</v>
      </c>
      <c r="H7" s="13">
        <v>13</v>
      </c>
      <c r="I7" s="13">
        <v>16</v>
      </c>
      <c r="J7" s="15">
        <v>1215</v>
      </c>
      <c r="K7" s="13">
        <v>8</v>
      </c>
      <c r="L7" s="13">
        <v>50</v>
      </c>
      <c r="M7" s="13" t="s">
        <v>34</v>
      </c>
      <c r="N7" s="13">
        <v>2</v>
      </c>
      <c r="O7" s="13" t="s">
        <v>59</v>
      </c>
      <c r="P7" s="16">
        <v>2</v>
      </c>
    </row>
    <row r="8" spans="1:16" x14ac:dyDescent="0.25">
      <c r="A8" s="12">
        <v>7</v>
      </c>
      <c r="B8" s="13" t="s">
        <v>35</v>
      </c>
      <c r="C8" s="13" t="s">
        <v>33</v>
      </c>
      <c r="D8" s="14">
        <v>97.2</v>
      </c>
      <c r="E8" s="14">
        <v>0.7</v>
      </c>
      <c r="F8" s="13">
        <v>9</v>
      </c>
      <c r="G8" s="14">
        <v>11.1</v>
      </c>
      <c r="H8" s="13">
        <v>13</v>
      </c>
      <c r="I8" s="13">
        <v>11</v>
      </c>
      <c r="J8" s="15">
        <v>760</v>
      </c>
      <c r="K8" s="13">
        <v>10.7</v>
      </c>
      <c r="L8" s="13">
        <v>36</v>
      </c>
      <c r="M8" s="13" t="s">
        <v>34</v>
      </c>
      <c r="N8" s="13">
        <v>2</v>
      </c>
      <c r="O8" s="13" t="s">
        <v>44</v>
      </c>
      <c r="P8" s="16">
        <v>3</v>
      </c>
    </row>
    <row r="9" spans="1:16" x14ac:dyDescent="0.25">
      <c r="A9" s="12">
        <v>8</v>
      </c>
      <c r="B9" s="13" t="s">
        <v>35</v>
      </c>
      <c r="C9" s="13" t="s">
        <v>33</v>
      </c>
      <c r="D9" s="14">
        <v>98.6</v>
      </c>
      <c r="E9" s="14">
        <v>4.2</v>
      </c>
      <c r="F9" s="13">
        <v>17</v>
      </c>
      <c r="G9" s="14">
        <v>12.2</v>
      </c>
      <c r="H9" s="13">
        <v>10</v>
      </c>
      <c r="I9" s="13">
        <v>16</v>
      </c>
      <c r="J9" s="15">
        <v>975</v>
      </c>
      <c r="K9" s="13">
        <v>4.2</v>
      </c>
      <c r="L9" s="13">
        <v>43</v>
      </c>
      <c r="M9" s="13" t="s">
        <v>34</v>
      </c>
      <c r="N9" s="13">
        <v>2</v>
      </c>
      <c r="O9" s="13" t="s">
        <v>42</v>
      </c>
      <c r="P9" s="16">
        <v>1</v>
      </c>
    </row>
    <row r="10" spans="1:16" x14ac:dyDescent="0.25">
      <c r="A10" s="12">
        <v>9</v>
      </c>
      <c r="B10" s="13" t="s">
        <v>35</v>
      </c>
      <c r="C10" s="13" t="s">
        <v>33</v>
      </c>
      <c r="D10" s="14">
        <v>96.4</v>
      </c>
      <c r="E10" s="14">
        <v>5</v>
      </c>
      <c r="F10" s="13">
        <v>14</v>
      </c>
      <c r="G10" s="14">
        <v>7.4</v>
      </c>
      <c r="H10" s="13">
        <v>16</v>
      </c>
      <c r="I10" s="13">
        <v>10</v>
      </c>
      <c r="J10" s="15">
        <v>1590</v>
      </c>
      <c r="K10" s="13">
        <v>7.5</v>
      </c>
      <c r="L10" s="13">
        <v>49</v>
      </c>
      <c r="M10" s="13" t="s">
        <v>36</v>
      </c>
      <c r="N10" s="13">
        <v>1</v>
      </c>
      <c r="O10" s="13" t="s">
        <v>42</v>
      </c>
      <c r="P10" s="16">
        <v>1</v>
      </c>
    </row>
    <row r="11" spans="1:16" x14ac:dyDescent="0.25">
      <c r="A11" s="12">
        <v>10</v>
      </c>
      <c r="B11" s="13" t="s">
        <v>35</v>
      </c>
      <c r="C11" s="13" t="s">
        <v>33</v>
      </c>
      <c r="D11" s="14">
        <v>104.3</v>
      </c>
      <c r="E11" s="14">
        <v>3</v>
      </c>
      <c r="F11" s="13">
        <v>13</v>
      </c>
      <c r="G11" s="14">
        <v>13.4</v>
      </c>
      <c r="H11" s="13">
        <v>9</v>
      </c>
      <c r="I11" s="13">
        <v>17</v>
      </c>
      <c r="J11" s="15">
        <v>725</v>
      </c>
      <c r="K11" s="13">
        <v>7</v>
      </c>
      <c r="L11" s="13">
        <v>34</v>
      </c>
      <c r="M11" s="13" t="s">
        <v>39</v>
      </c>
      <c r="N11" s="13">
        <v>3</v>
      </c>
      <c r="O11" s="13" t="s">
        <v>42</v>
      </c>
      <c r="P11" s="16">
        <v>1</v>
      </c>
    </row>
    <row r="12" spans="1:16" x14ac:dyDescent="0.25">
      <c r="A12" s="12">
        <v>11</v>
      </c>
      <c r="B12" s="13" t="s">
        <v>32</v>
      </c>
      <c r="C12" s="13" t="s">
        <v>33</v>
      </c>
      <c r="D12" s="14">
        <v>104</v>
      </c>
      <c r="E12" s="14">
        <v>1.6</v>
      </c>
      <c r="F12" s="13">
        <v>17</v>
      </c>
      <c r="G12" s="14">
        <v>11</v>
      </c>
      <c r="H12" s="13">
        <v>14</v>
      </c>
      <c r="I12" s="13">
        <v>15</v>
      </c>
      <c r="J12" s="15">
        <v>1480</v>
      </c>
      <c r="K12" s="13">
        <v>3.5</v>
      </c>
      <c r="L12" s="13">
        <v>48</v>
      </c>
      <c r="M12" s="13" t="s">
        <v>39</v>
      </c>
      <c r="N12" s="13">
        <v>3</v>
      </c>
      <c r="O12" s="13" t="s">
        <v>59</v>
      </c>
      <c r="P12" s="16">
        <v>2</v>
      </c>
    </row>
    <row r="13" spans="1:16" x14ac:dyDescent="0.25">
      <c r="A13" s="12">
        <v>12</v>
      </c>
      <c r="B13" s="13" t="s">
        <v>35</v>
      </c>
      <c r="C13" s="13" t="s">
        <v>33</v>
      </c>
      <c r="D13" s="14">
        <v>98</v>
      </c>
      <c r="E13" s="14">
        <v>1</v>
      </c>
      <c r="F13" s="13">
        <v>9</v>
      </c>
      <c r="G13" s="14">
        <v>11</v>
      </c>
      <c r="H13" s="13">
        <v>12</v>
      </c>
      <c r="I13" s="13">
        <v>12</v>
      </c>
      <c r="J13" s="15">
        <v>760</v>
      </c>
      <c r="K13" s="13">
        <v>10.7</v>
      </c>
      <c r="L13" s="13">
        <v>37</v>
      </c>
      <c r="M13" s="13" t="s">
        <v>34</v>
      </c>
      <c r="N13" s="13">
        <v>2</v>
      </c>
      <c r="O13" s="13" t="s">
        <v>42</v>
      </c>
      <c r="P13" s="16">
        <v>1</v>
      </c>
    </row>
    <row r="14" spans="1:16" x14ac:dyDescent="0.25">
      <c r="A14" s="12">
        <v>13</v>
      </c>
      <c r="B14" s="13" t="s">
        <v>35</v>
      </c>
      <c r="C14" s="13" t="s">
        <v>33</v>
      </c>
      <c r="D14" s="14">
        <v>98.2</v>
      </c>
      <c r="E14" s="14">
        <v>4</v>
      </c>
      <c r="F14" s="13">
        <v>17</v>
      </c>
      <c r="G14" s="14">
        <v>12.2</v>
      </c>
      <c r="H14" s="13">
        <v>9</v>
      </c>
      <c r="I14" s="13">
        <v>15</v>
      </c>
      <c r="J14" s="15">
        <v>985</v>
      </c>
      <c r="K14" s="13">
        <v>4.5999999999999996</v>
      </c>
      <c r="L14" s="13">
        <v>41</v>
      </c>
      <c r="M14" s="13" t="s">
        <v>34</v>
      </c>
      <c r="N14" s="13">
        <v>2</v>
      </c>
      <c r="O14" s="13" t="s">
        <v>44</v>
      </c>
      <c r="P14" s="16">
        <v>3</v>
      </c>
    </row>
    <row r="15" spans="1:16" x14ac:dyDescent="0.25">
      <c r="A15" s="12">
        <v>14</v>
      </c>
      <c r="B15" s="13" t="s">
        <v>32</v>
      </c>
      <c r="C15" s="13" t="s">
        <v>33</v>
      </c>
      <c r="D15" s="14">
        <v>102.1</v>
      </c>
      <c r="E15" s="14">
        <v>2</v>
      </c>
      <c r="F15" s="13">
        <v>15</v>
      </c>
      <c r="G15" s="14">
        <v>11</v>
      </c>
      <c r="H15" s="13">
        <v>8</v>
      </c>
      <c r="I15" s="13">
        <v>14</v>
      </c>
      <c r="J15" s="15">
        <v>610</v>
      </c>
      <c r="K15" s="13">
        <v>6.3</v>
      </c>
      <c r="L15" s="13">
        <v>31</v>
      </c>
      <c r="M15" s="13" t="s">
        <v>34</v>
      </c>
      <c r="N15" s="13">
        <v>2</v>
      </c>
      <c r="O15" s="13" t="s">
        <v>42</v>
      </c>
      <c r="P15" s="16">
        <v>1</v>
      </c>
    </row>
    <row r="16" spans="1:16" x14ac:dyDescent="0.25">
      <c r="A16" s="12">
        <v>15</v>
      </c>
      <c r="B16" s="13" t="s">
        <v>35</v>
      </c>
      <c r="C16" s="13" t="s">
        <v>33</v>
      </c>
      <c r="D16" s="14">
        <v>106.2</v>
      </c>
      <c r="E16" s="14">
        <v>2.2999999999999998</v>
      </c>
      <c r="F16" s="13">
        <v>16</v>
      </c>
      <c r="G16" s="14">
        <v>9.4</v>
      </c>
      <c r="H16" s="13">
        <v>11</v>
      </c>
      <c r="I16" s="13">
        <v>12</v>
      </c>
      <c r="J16" s="15">
        <v>860</v>
      </c>
      <c r="K16" s="13">
        <v>5</v>
      </c>
      <c r="L16" s="13">
        <v>41</v>
      </c>
      <c r="M16" s="13" t="s">
        <v>39</v>
      </c>
      <c r="N16" s="13">
        <v>3</v>
      </c>
      <c r="O16" s="13" t="s">
        <v>42</v>
      </c>
      <c r="P16" s="16">
        <v>1</v>
      </c>
    </row>
    <row r="17" spans="1:16" x14ac:dyDescent="0.25">
      <c r="A17" s="12">
        <v>16</v>
      </c>
      <c r="B17" s="13" t="s">
        <v>35</v>
      </c>
      <c r="C17" s="13" t="s">
        <v>33</v>
      </c>
      <c r="D17" s="14">
        <v>95.4</v>
      </c>
      <c r="E17" s="14">
        <v>4</v>
      </c>
      <c r="F17" s="13">
        <v>12</v>
      </c>
      <c r="G17" s="14">
        <v>10.7</v>
      </c>
      <c r="H17" s="13">
        <v>10</v>
      </c>
      <c r="I17" s="13">
        <v>10</v>
      </c>
      <c r="J17" s="15">
        <v>700</v>
      </c>
      <c r="K17" s="13">
        <v>8.8000000000000007</v>
      </c>
      <c r="L17" s="13">
        <v>33</v>
      </c>
      <c r="M17" s="13" t="s">
        <v>36</v>
      </c>
      <c r="N17" s="13">
        <v>1</v>
      </c>
      <c r="O17" s="13" t="s">
        <v>59</v>
      </c>
      <c r="P17" s="16">
        <v>2</v>
      </c>
    </row>
    <row r="18" spans="1:16" x14ac:dyDescent="0.25">
      <c r="A18" s="12">
        <v>17</v>
      </c>
      <c r="B18" s="13" t="s">
        <v>35</v>
      </c>
      <c r="C18" s="13" t="s">
        <v>33</v>
      </c>
      <c r="D18" s="14">
        <v>101</v>
      </c>
      <c r="E18" s="14">
        <v>4</v>
      </c>
      <c r="F18" s="13">
        <v>15</v>
      </c>
      <c r="G18" s="14">
        <v>8.9</v>
      </c>
      <c r="H18" s="13">
        <v>19</v>
      </c>
      <c r="I18" s="13">
        <v>12</v>
      </c>
      <c r="J18" s="15">
        <v>1500</v>
      </c>
      <c r="K18" s="13">
        <v>5.5</v>
      </c>
      <c r="L18" s="13">
        <v>51</v>
      </c>
      <c r="M18" s="13" t="s">
        <v>34</v>
      </c>
      <c r="N18" s="13">
        <v>2</v>
      </c>
      <c r="O18" s="13" t="s">
        <v>59</v>
      </c>
      <c r="P18" s="16">
        <v>2</v>
      </c>
    </row>
    <row r="19" spans="1:16" x14ac:dyDescent="0.25">
      <c r="A19" s="12">
        <v>18</v>
      </c>
      <c r="B19" s="13" t="s">
        <v>32</v>
      </c>
      <c r="C19" s="13" t="s">
        <v>33</v>
      </c>
      <c r="D19" s="14">
        <v>93</v>
      </c>
      <c r="E19" s="14">
        <v>0</v>
      </c>
      <c r="F19" s="13">
        <v>12</v>
      </c>
      <c r="G19" s="14">
        <v>8.6</v>
      </c>
      <c r="H19" s="13">
        <v>11</v>
      </c>
      <c r="I19" s="13">
        <v>13</v>
      </c>
      <c r="J19" s="15">
        <v>690</v>
      </c>
      <c r="K19" s="13">
        <v>8.1999999999999993</v>
      </c>
      <c r="L19" s="13">
        <v>36</v>
      </c>
      <c r="M19" s="13" t="s">
        <v>36</v>
      </c>
      <c r="N19" s="13">
        <v>1</v>
      </c>
      <c r="O19" s="13" t="s">
        <v>42</v>
      </c>
      <c r="P19" s="16">
        <v>1</v>
      </c>
    </row>
    <row r="20" spans="1:16" x14ac:dyDescent="0.25">
      <c r="A20" s="12">
        <v>19</v>
      </c>
      <c r="B20" s="13" t="s">
        <v>35</v>
      </c>
      <c r="C20" s="13" t="s">
        <v>33</v>
      </c>
      <c r="D20" s="14">
        <v>96.6</v>
      </c>
      <c r="E20" s="14">
        <v>5</v>
      </c>
      <c r="F20" s="13">
        <v>12</v>
      </c>
      <c r="G20" s="14">
        <v>10</v>
      </c>
      <c r="H20" s="13">
        <v>12</v>
      </c>
      <c r="I20" s="13">
        <v>19</v>
      </c>
      <c r="J20" s="15">
        <v>910</v>
      </c>
      <c r="K20" s="13">
        <v>9</v>
      </c>
      <c r="L20" s="13">
        <v>40</v>
      </c>
      <c r="M20" s="13" t="s">
        <v>39</v>
      </c>
      <c r="N20" s="13">
        <v>3</v>
      </c>
      <c r="O20" s="13" t="s">
        <v>59</v>
      </c>
      <c r="P20" s="16">
        <v>2</v>
      </c>
    </row>
    <row r="21" spans="1:16" x14ac:dyDescent="0.25">
      <c r="A21" s="12">
        <v>20</v>
      </c>
      <c r="B21" s="13" t="s">
        <v>32</v>
      </c>
      <c r="C21" s="13" t="s">
        <v>33</v>
      </c>
      <c r="D21" s="14">
        <v>91.4</v>
      </c>
      <c r="E21" s="14">
        <v>0</v>
      </c>
      <c r="F21" s="13">
        <v>11</v>
      </c>
      <c r="G21" s="14">
        <v>11.2</v>
      </c>
      <c r="H21" s="13">
        <v>22</v>
      </c>
      <c r="I21" s="13">
        <v>14</v>
      </c>
      <c r="J21" s="15">
        <v>1720</v>
      </c>
      <c r="K21" s="13">
        <v>12</v>
      </c>
      <c r="L21" s="13">
        <v>53</v>
      </c>
      <c r="M21" s="13" t="s">
        <v>36</v>
      </c>
      <c r="N21" s="13">
        <v>1</v>
      </c>
      <c r="O21" s="13" t="s">
        <v>44</v>
      </c>
      <c r="P21" s="16">
        <v>3</v>
      </c>
    </row>
    <row r="22" spans="1:16" x14ac:dyDescent="0.25">
      <c r="A22" s="12">
        <v>21</v>
      </c>
      <c r="B22" s="13" t="s">
        <v>35</v>
      </c>
      <c r="C22" s="13" t="s">
        <v>33</v>
      </c>
      <c r="D22" s="14">
        <v>95.4</v>
      </c>
      <c r="E22" s="14">
        <v>4</v>
      </c>
      <c r="F22" s="13">
        <v>12</v>
      </c>
      <c r="G22" s="14">
        <v>11.5</v>
      </c>
      <c r="H22" s="13">
        <v>11</v>
      </c>
      <c r="I22" s="13">
        <v>10</v>
      </c>
      <c r="J22" s="15">
        <v>710</v>
      </c>
      <c r="K22" s="13">
        <v>9.1999999999999993</v>
      </c>
      <c r="L22" s="13">
        <v>33</v>
      </c>
      <c r="M22" s="13" t="s">
        <v>36</v>
      </c>
      <c r="N22" s="13">
        <v>1</v>
      </c>
      <c r="O22" s="13" t="s">
        <v>59</v>
      </c>
      <c r="P22" s="16">
        <v>2</v>
      </c>
    </row>
    <row r="23" spans="1:16" x14ac:dyDescent="0.25">
      <c r="A23" s="12">
        <v>22</v>
      </c>
      <c r="B23" s="13" t="s">
        <v>35</v>
      </c>
      <c r="C23" s="13" t="s">
        <v>33</v>
      </c>
      <c r="D23" s="14">
        <v>105.9</v>
      </c>
      <c r="E23" s="14">
        <v>2.1</v>
      </c>
      <c r="F23" s="13">
        <v>17</v>
      </c>
      <c r="G23" s="14">
        <v>10</v>
      </c>
      <c r="H23" s="13">
        <v>10</v>
      </c>
      <c r="I23" s="13">
        <v>11</v>
      </c>
      <c r="J23" s="15">
        <v>860</v>
      </c>
      <c r="K23" s="13">
        <v>5.5</v>
      </c>
      <c r="L23" s="13">
        <v>43</v>
      </c>
      <c r="M23" s="13" t="s">
        <v>39</v>
      </c>
      <c r="N23" s="13">
        <v>3</v>
      </c>
      <c r="O23" s="13" t="s">
        <v>59</v>
      </c>
      <c r="P23" s="16">
        <v>2</v>
      </c>
    </row>
    <row r="24" spans="1:16" x14ac:dyDescent="0.25">
      <c r="A24" s="12">
        <v>23</v>
      </c>
      <c r="B24" s="13" t="s">
        <v>32</v>
      </c>
      <c r="C24" s="13" t="s">
        <v>33</v>
      </c>
      <c r="D24" s="14">
        <v>98.3</v>
      </c>
      <c r="E24" s="14">
        <v>0.8</v>
      </c>
      <c r="F24" s="13">
        <v>13</v>
      </c>
      <c r="G24" s="14">
        <v>11.9</v>
      </c>
      <c r="H24" s="13">
        <v>12</v>
      </c>
      <c r="I24" s="13">
        <v>15</v>
      </c>
      <c r="J24" s="15">
        <v>1204</v>
      </c>
      <c r="K24" s="13">
        <v>7.5</v>
      </c>
      <c r="L24" s="13">
        <v>48</v>
      </c>
      <c r="M24" s="13" t="s">
        <v>34</v>
      </c>
      <c r="N24" s="13">
        <v>2</v>
      </c>
      <c r="O24" s="13" t="s">
        <v>59</v>
      </c>
      <c r="P24" s="16">
        <v>2</v>
      </c>
    </row>
    <row r="25" spans="1:16" x14ac:dyDescent="0.25">
      <c r="A25" s="12">
        <v>24</v>
      </c>
      <c r="B25" s="13" t="s">
        <v>35</v>
      </c>
      <c r="C25" s="13" t="s">
        <v>33</v>
      </c>
      <c r="D25" s="14">
        <v>102.5</v>
      </c>
      <c r="E25" s="14">
        <v>2.7</v>
      </c>
      <c r="F25" s="13">
        <v>15</v>
      </c>
      <c r="G25" s="14">
        <v>10.199999999999999</v>
      </c>
      <c r="H25" s="13">
        <v>3</v>
      </c>
      <c r="I25" s="13">
        <v>12</v>
      </c>
      <c r="J25" s="15">
        <v>450</v>
      </c>
      <c r="K25" s="13">
        <v>4</v>
      </c>
      <c r="L25" s="13">
        <v>21</v>
      </c>
      <c r="M25" s="13" t="s">
        <v>39</v>
      </c>
      <c r="N25" s="13">
        <v>3</v>
      </c>
      <c r="O25" s="13" t="s">
        <v>44</v>
      </c>
      <c r="P25" s="16">
        <v>3</v>
      </c>
    </row>
    <row r="26" spans="1:16" x14ac:dyDescent="0.25">
      <c r="A26" s="12">
        <v>25</v>
      </c>
      <c r="B26" s="13" t="s">
        <v>32</v>
      </c>
      <c r="C26" s="13" t="s">
        <v>37</v>
      </c>
      <c r="D26" s="14">
        <v>94.3</v>
      </c>
      <c r="E26" s="14">
        <v>0.4</v>
      </c>
      <c r="F26" s="13">
        <v>8</v>
      </c>
      <c r="G26" s="14">
        <v>8.5</v>
      </c>
      <c r="H26" s="13">
        <v>15</v>
      </c>
      <c r="I26" s="13">
        <v>14</v>
      </c>
      <c r="J26" s="15">
        <v>530</v>
      </c>
      <c r="K26" s="13">
        <v>11.5</v>
      </c>
      <c r="L26" s="13">
        <v>29</v>
      </c>
      <c r="M26" s="13" t="s">
        <v>34</v>
      </c>
      <c r="N26" s="13">
        <v>2</v>
      </c>
      <c r="O26" s="13" t="s">
        <v>44</v>
      </c>
      <c r="P26" s="16">
        <v>3</v>
      </c>
    </row>
    <row r="27" spans="1:16" x14ac:dyDescent="0.25">
      <c r="A27" s="12">
        <v>26</v>
      </c>
      <c r="B27" s="13" t="s">
        <v>32</v>
      </c>
      <c r="C27" s="13" t="s">
        <v>37</v>
      </c>
      <c r="D27" s="14">
        <v>92.4</v>
      </c>
      <c r="E27" s="14">
        <v>5</v>
      </c>
      <c r="F27" s="13">
        <v>11</v>
      </c>
      <c r="G27" s="14">
        <v>8</v>
      </c>
      <c r="H27" s="13">
        <v>7</v>
      </c>
      <c r="I27" s="13">
        <v>15</v>
      </c>
      <c r="J27" s="15">
        <v>520</v>
      </c>
      <c r="K27" s="13">
        <v>11</v>
      </c>
      <c r="L27" s="13">
        <v>25</v>
      </c>
      <c r="M27" s="13" t="s">
        <v>36</v>
      </c>
      <c r="N27" s="13">
        <v>1</v>
      </c>
      <c r="O27" s="13" t="s">
        <v>44</v>
      </c>
      <c r="P27" s="16">
        <v>3</v>
      </c>
    </row>
    <row r="28" spans="1:16" x14ac:dyDescent="0.25">
      <c r="A28" s="12">
        <v>27</v>
      </c>
      <c r="B28" s="13" t="s">
        <v>35</v>
      </c>
      <c r="C28" s="13" t="s">
        <v>37</v>
      </c>
      <c r="D28" s="14">
        <v>97.6</v>
      </c>
      <c r="E28" s="14">
        <v>0</v>
      </c>
      <c r="F28" s="13">
        <v>14</v>
      </c>
      <c r="G28" s="14">
        <v>8.4</v>
      </c>
      <c r="H28" s="13">
        <v>16</v>
      </c>
      <c r="I28" s="13">
        <v>14</v>
      </c>
      <c r="J28" s="15">
        <v>980</v>
      </c>
      <c r="K28" s="13">
        <v>6</v>
      </c>
      <c r="L28" s="13">
        <v>41</v>
      </c>
      <c r="M28" s="13" t="s">
        <v>34</v>
      </c>
      <c r="N28" s="13">
        <v>2</v>
      </c>
      <c r="O28" s="13" t="s">
        <v>44</v>
      </c>
      <c r="P28" s="16">
        <v>3</v>
      </c>
    </row>
    <row r="29" spans="1:16" x14ac:dyDescent="0.25">
      <c r="A29" s="12">
        <v>28</v>
      </c>
      <c r="B29" s="13" t="s">
        <v>35</v>
      </c>
      <c r="C29" s="13" t="s">
        <v>37</v>
      </c>
      <c r="D29" s="14">
        <v>98.1</v>
      </c>
      <c r="E29" s="14">
        <v>0</v>
      </c>
      <c r="F29" s="13">
        <v>15</v>
      </c>
      <c r="G29" s="14">
        <v>9</v>
      </c>
      <c r="H29" s="13">
        <v>15</v>
      </c>
      <c r="I29" s="13">
        <v>14</v>
      </c>
      <c r="J29" s="15">
        <v>990</v>
      </c>
      <c r="K29" s="13">
        <v>6</v>
      </c>
      <c r="L29" s="13">
        <v>40</v>
      </c>
      <c r="M29" s="13" t="s">
        <v>34</v>
      </c>
      <c r="N29" s="13">
        <v>2</v>
      </c>
      <c r="O29" s="13" t="s">
        <v>59</v>
      </c>
      <c r="P29" s="16">
        <v>2</v>
      </c>
    </row>
    <row r="30" spans="1:16" x14ac:dyDescent="0.25">
      <c r="A30" s="12">
        <v>29</v>
      </c>
      <c r="B30" s="13" t="s">
        <v>35</v>
      </c>
      <c r="C30" s="13" t="s">
        <v>37</v>
      </c>
      <c r="D30" s="14">
        <v>98</v>
      </c>
      <c r="E30" s="14">
        <v>0.5</v>
      </c>
      <c r="F30" s="13">
        <v>16</v>
      </c>
      <c r="G30" s="14">
        <v>8.1999999999999993</v>
      </c>
      <c r="H30" s="13">
        <v>7</v>
      </c>
      <c r="I30" s="13">
        <v>12</v>
      </c>
      <c r="J30" s="15">
        <v>530</v>
      </c>
      <c r="K30" s="13">
        <v>7.3</v>
      </c>
      <c r="L30" s="13">
        <v>25</v>
      </c>
      <c r="M30" s="13" t="s">
        <v>34</v>
      </c>
      <c r="N30" s="13">
        <v>2</v>
      </c>
      <c r="O30" s="13" t="s">
        <v>44</v>
      </c>
      <c r="P30" s="16">
        <v>3</v>
      </c>
    </row>
    <row r="31" spans="1:16" x14ac:dyDescent="0.25">
      <c r="A31" s="12">
        <v>30</v>
      </c>
      <c r="B31" s="13" t="s">
        <v>35</v>
      </c>
      <c r="C31" s="13" t="s">
        <v>37</v>
      </c>
      <c r="D31" s="14">
        <v>98</v>
      </c>
      <c r="E31" s="14">
        <v>0.5</v>
      </c>
      <c r="F31" s="13">
        <v>17</v>
      </c>
      <c r="G31" s="14">
        <v>7.8</v>
      </c>
      <c r="H31" s="13">
        <v>6</v>
      </c>
      <c r="I31" s="13">
        <v>12</v>
      </c>
      <c r="J31" s="15">
        <v>500</v>
      </c>
      <c r="K31" s="13">
        <v>7.8</v>
      </c>
      <c r="L31" s="13">
        <v>24</v>
      </c>
      <c r="M31" s="13" t="s">
        <v>34</v>
      </c>
      <c r="N31" s="13">
        <v>2</v>
      </c>
      <c r="O31" s="13" t="s">
        <v>59</v>
      </c>
      <c r="P31" s="16">
        <v>2</v>
      </c>
    </row>
    <row r="32" spans="1:16" x14ac:dyDescent="0.25">
      <c r="A32" s="12">
        <v>31</v>
      </c>
      <c r="B32" s="13" t="s">
        <v>32</v>
      </c>
      <c r="C32" s="13" t="s">
        <v>37</v>
      </c>
      <c r="D32" s="14">
        <v>102.5</v>
      </c>
      <c r="E32" s="14">
        <v>3.8</v>
      </c>
      <c r="F32" s="13">
        <v>13</v>
      </c>
      <c r="G32" s="14">
        <v>10.6</v>
      </c>
      <c r="H32" s="13">
        <v>14</v>
      </c>
      <c r="I32" s="13">
        <v>21</v>
      </c>
      <c r="J32" s="15">
        <v>1240</v>
      </c>
      <c r="K32" s="13">
        <v>4.5999999999999996</v>
      </c>
      <c r="L32" s="13">
        <v>45</v>
      </c>
      <c r="M32" s="13" t="s">
        <v>34</v>
      </c>
      <c r="N32" s="13">
        <v>2</v>
      </c>
      <c r="O32" s="13" t="s">
        <v>59</v>
      </c>
      <c r="P32" s="16">
        <v>2</v>
      </c>
    </row>
    <row r="33" spans="1:20" x14ac:dyDescent="0.25">
      <c r="A33" s="12">
        <v>32</v>
      </c>
      <c r="B33" s="13" t="s">
        <v>35</v>
      </c>
      <c r="C33" s="13" t="s">
        <v>37</v>
      </c>
      <c r="D33" s="14">
        <v>103.4</v>
      </c>
      <c r="E33" s="14">
        <v>5</v>
      </c>
      <c r="F33" s="13">
        <v>17</v>
      </c>
      <c r="G33" s="14">
        <v>8.6999999999999993</v>
      </c>
      <c r="H33" s="13">
        <v>5</v>
      </c>
      <c r="I33" s="13">
        <v>12</v>
      </c>
      <c r="J33" s="15">
        <v>450</v>
      </c>
      <c r="K33" s="13">
        <v>2</v>
      </c>
      <c r="L33" s="13">
        <v>29</v>
      </c>
      <c r="M33" s="13" t="s">
        <v>39</v>
      </c>
      <c r="N33" s="13">
        <v>3</v>
      </c>
      <c r="O33" s="13" t="s">
        <v>59</v>
      </c>
      <c r="P33" s="16">
        <v>2</v>
      </c>
    </row>
    <row r="34" spans="1:20" x14ac:dyDescent="0.25">
      <c r="A34" s="12">
        <v>33</v>
      </c>
      <c r="B34" s="13" t="s">
        <v>35</v>
      </c>
      <c r="C34" s="13" t="s">
        <v>37</v>
      </c>
      <c r="D34" s="14">
        <v>105.1</v>
      </c>
      <c r="E34" s="14">
        <v>5</v>
      </c>
      <c r="F34" s="13">
        <v>17</v>
      </c>
      <c r="G34" s="14">
        <v>9</v>
      </c>
      <c r="H34" s="13">
        <v>5</v>
      </c>
      <c r="I34" s="13">
        <v>13</v>
      </c>
      <c r="J34" s="15">
        <v>460</v>
      </c>
      <c r="K34" s="13">
        <v>2</v>
      </c>
      <c r="L34" s="13">
        <v>30</v>
      </c>
      <c r="M34" s="13" t="s">
        <v>39</v>
      </c>
      <c r="N34" s="13">
        <v>3</v>
      </c>
      <c r="O34" s="13" t="s">
        <v>59</v>
      </c>
      <c r="P34" s="16">
        <v>2</v>
      </c>
    </row>
    <row r="35" spans="1:20" x14ac:dyDescent="0.25">
      <c r="A35" s="12">
        <v>34</v>
      </c>
      <c r="B35" s="13" t="s">
        <v>32</v>
      </c>
      <c r="C35" s="13" t="s">
        <v>37</v>
      </c>
      <c r="D35" s="14">
        <v>96.5</v>
      </c>
      <c r="E35" s="14">
        <v>1.2</v>
      </c>
      <c r="F35" s="13">
        <v>11</v>
      </c>
      <c r="G35" s="14">
        <v>8.8000000000000007</v>
      </c>
      <c r="H35" s="13">
        <v>2</v>
      </c>
      <c r="I35" s="13">
        <v>12</v>
      </c>
      <c r="J35" s="15">
        <v>440</v>
      </c>
      <c r="K35" s="13">
        <v>9.5</v>
      </c>
      <c r="L35" s="13">
        <v>17</v>
      </c>
      <c r="M35" s="13" t="s">
        <v>36</v>
      </c>
      <c r="N35" s="13">
        <v>1</v>
      </c>
      <c r="O35" s="13" t="s">
        <v>44</v>
      </c>
      <c r="P35" s="16">
        <v>3</v>
      </c>
    </row>
    <row r="36" spans="1:20" x14ac:dyDescent="0.25">
      <c r="A36" s="12">
        <v>35</v>
      </c>
      <c r="B36" s="13" t="s">
        <v>35</v>
      </c>
      <c r="C36" s="13" t="s">
        <v>37</v>
      </c>
      <c r="D36" s="14">
        <v>107</v>
      </c>
      <c r="E36" s="14">
        <v>4.3</v>
      </c>
      <c r="F36" s="13">
        <v>14</v>
      </c>
      <c r="G36" s="14">
        <v>9.5</v>
      </c>
      <c r="H36" s="13">
        <v>17</v>
      </c>
      <c r="I36" s="13">
        <v>11</v>
      </c>
      <c r="J36" s="15">
        <v>1350</v>
      </c>
      <c r="K36" s="13">
        <v>3.5</v>
      </c>
      <c r="L36" s="13">
        <v>58</v>
      </c>
      <c r="M36" s="13" t="s">
        <v>39</v>
      </c>
      <c r="N36" s="13">
        <v>3</v>
      </c>
      <c r="O36" s="13" t="s">
        <v>59</v>
      </c>
      <c r="P36" s="16">
        <v>2</v>
      </c>
    </row>
    <row r="37" spans="1:20" x14ac:dyDescent="0.25">
      <c r="A37" s="12">
        <v>36</v>
      </c>
      <c r="B37" s="13" t="s">
        <v>32</v>
      </c>
      <c r="C37" s="13" t="s">
        <v>37</v>
      </c>
      <c r="D37" s="14">
        <v>101.3</v>
      </c>
      <c r="E37" s="14">
        <v>3.5</v>
      </c>
      <c r="F37" s="13">
        <v>15</v>
      </c>
      <c r="G37" s="14">
        <v>8.9</v>
      </c>
      <c r="H37" s="13">
        <v>18</v>
      </c>
      <c r="I37" s="13">
        <v>12</v>
      </c>
      <c r="J37" s="15">
        <v>1535</v>
      </c>
      <c r="K37" s="13">
        <v>5.5</v>
      </c>
      <c r="L37" s="13">
        <v>51</v>
      </c>
      <c r="M37" s="13" t="s">
        <v>34</v>
      </c>
      <c r="N37" s="13">
        <v>2</v>
      </c>
      <c r="O37" s="13" t="s">
        <v>42</v>
      </c>
      <c r="P37" s="16">
        <v>1</v>
      </c>
    </row>
    <row r="38" spans="1:20" x14ac:dyDescent="0.25">
      <c r="A38" s="12">
        <v>37</v>
      </c>
      <c r="B38" s="13" t="s">
        <v>32</v>
      </c>
      <c r="C38" s="13" t="s">
        <v>37</v>
      </c>
      <c r="D38" s="14">
        <v>91.2</v>
      </c>
      <c r="E38" s="14">
        <v>0.2</v>
      </c>
      <c r="F38" s="13">
        <v>11</v>
      </c>
      <c r="G38" s="14">
        <v>10.4</v>
      </c>
      <c r="H38" s="13">
        <v>20</v>
      </c>
      <c r="I38" s="13">
        <v>14</v>
      </c>
      <c r="J38" s="15">
        <v>1630</v>
      </c>
      <c r="K38" s="13">
        <v>12</v>
      </c>
      <c r="L38" s="13">
        <v>52</v>
      </c>
      <c r="M38" s="13" t="s">
        <v>36</v>
      </c>
      <c r="N38" s="13">
        <v>1</v>
      </c>
      <c r="O38" s="13" t="s">
        <v>44</v>
      </c>
      <c r="P38" s="16">
        <v>3</v>
      </c>
    </row>
    <row r="39" spans="1:20" x14ac:dyDescent="0.25">
      <c r="A39" s="12">
        <v>38</v>
      </c>
      <c r="B39" s="13" t="s">
        <v>35</v>
      </c>
      <c r="C39" s="13" t="s">
        <v>37</v>
      </c>
      <c r="D39" s="14">
        <v>95.3</v>
      </c>
      <c r="E39" s="14">
        <v>5</v>
      </c>
      <c r="F39" s="13">
        <v>14</v>
      </c>
      <c r="G39" s="14">
        <v>7.4</v>
      </c>
      <c r="H39" s="13">
        <v>16</v>
      </c>
      <c r="I39" s="13">
        <v>10</v>
      </c>
      <c r="J39" s="15">
        <v>1450</v>
      </c>
      <c r="K39" s="13">
        <v>7</v>
      </c>
      <c r="L39" s="13">
        <v>50</v>
      </c>
      <c r="M39" s="13" t="s">
        <v>36</v>
      </c>
      <c r="N39" s="13">
        <v>1</v>
      </c>
      <c r="O39" s="13" t="s">
        <v>44</v>
      </c>
      <c r="P39" s="16">
        <v>3</v>
      </c>
    </row>
    <row r="40" spans="1:20" x14ac:dyDescent="0.25">
      <c r="A40" s="12">
        <v>39</v>
      </c>
      <c r="B40" s="13" t="s">
        <v>35</v>
      </c>
      <c r="C40" s="13" t="s">
        <v>37</v>
      </c>
      <c r="D40" s="14">
        <v>97.2</v>
      </c>
      <c r="E40" s="14">
        <v>4.8</v>
      </c>
      <c r="F40" s="13">
        <v>12</v>
      </c>
      <c r="G40" s="14">
        <v>11</v>
      </c>
      <c r="H40" s="13">
        <v>11</v>
      </c>
      <c r="I40" s="13">
        <v>18</v>
      </c>
      <c r="J40" s="15">
        <v>910</v>
      </c>
      <c r="K40" s="13">
        <v>9</v>
      </c>
      <c r="L40" s="13">
        <v>43</v>
      </c>
      <c r="M40" s="13" t="s">
        <v>39</v>
      </c>
      <c r="N40" s="13">
        <v>3</v>
      </c>
      <c r="O40" s="13" t="s">
        <v>59</v>
      </c>
      <c r="P40" s="16">
        <v>2</v>
      </c>
    </row>
    <row r="41" spans="1:20" x14ac:dyDescent="0.25">
      <c r="A41" s="12">
        <v>40</v>
      </c>
      <c r="B41" s="13" t="s">
        <v>32</v>
      </c>
      <c r="C41" s="13" t="s">
        <v>37</v>
      </c>
      <c r="D41" s="14">
        <v>102.9</v>
      </c>
      <c r="E41" s="14">
        <v>3.3</v>
      </c>
      <c r="F41" s="13">
        <v>14</v>
      </c>
      <c r="G41" s="14">
        <v>13</v>
      </c>
      <c r="H41" s="13">
        <v>9</v>
      </c>
      <c r="I41" s="13">
        <v>17</v>
      </c>
      <c r="J41" s="15">
        <v>712</v>
      </c>
      <c r="K41" s="13">
        <v>7</v>
      </c>
      <c r="L41" s="13">
        <v>33</v>
      </c>
      <c r="M41" s="13" t="s">
        <v>39</v>
      </c>
      <c r="N41" s="13">
        <v>3</v>
      </c>
      <c r="O41" s="13" t="s">
        <v>59</v>
      </c>
      <c r="P41" s="16">
        <v>2</v>
      </c>
    </row>
    <row r="42" spans="1:20" x14ac:dyDescent="0.25">
      <c r="A42" s="12">
        <v>41</v>
      </c>
      <c r="B42" s="13" t="s">
        <v>35</v>
      </c>
      <c r="C42" s="13" t="s">
        <v>37</v>
      </c>
      <c r="D42" s="14">
        <v>97</v>
      </c>
      <c r="E42" s="14">
        <v>1.2</v>
      </c>
      <c r="F42" s="13">
        <v>17</v>
      </c>
      <c r="G42" s="14">
        <v>9</v>
      </c>
      <c r="H42" s="13">
        <v>7</v>
      </c>
      <c r="I42" s="13">
        <v>16</v>
      </c>
      <c r="J42" s="15">
        <v>530</v>
      </c>
      <c r="K42" s="13">
        <v>5.2</v>
      </c>
      <c r="L42" s="13">
        <v>22</v>
      </c>
      <c r="M42" s="13" t="s">
        <v>34</v>
      </c>
      <c r="N42" s="13">
        <v>2</v>
      </c>
      <c r="O42" s="13" t="s">
        <v>44</v>
      </c>
      <c r="P42" s="16">
        <v>3</v>
      </c>
    </row>
    <row r="43" spans="1:20" x14ac:dyDescent="0.25">
      <c r="A43" s="12">
        <v>42</v>
      </c>
      <c r="B43" s="13" t="s">
        <v>32</v>
      </c>
      <c r="C43" s="13" t="s">
        <v>37</v>
      </c>
      <c r="D43" s="14">
        <v>94.5</v>
      </c>
      <c r="E43" s="14">
        <v>0.3</v>
      </c>
      <c r="F43" s="13">
        <v>8</v>
      </c>
      <c r="G43" s="14">
        <v>8.5</v>
      </c>
      <c r="H43" s="13">
        <v>14</v>
      </c>
      <c r="I43" s="13">
        <v>12</v>
      </c>
      <c r="J43" s="15">
        <v>540</v>
      </c>
      <c r="K43" s="13">
        <v>11.5</v>
      </c>
      <c r="L43" s="13">
        <v>31</v>
      </c>
      <c r="M43" s="13" t="s">
        <v>34</v>
      </c>
      <c r="N43" s="13">
        <v>2</v>
      </c>
      <c r="O43" s="13" t="s">
        <v>59</v>
      </c>
      <c r="P43" s="16">
        <v>2</v>
      </c>
    </row>
    <row r="44" spans="1:20" x14ac:dyDescent="0.25">
      <c r="A44" s="12">
        <v>43</v>
      </c>
      <c r="B44" s="13" t="s">
        <v>32</v>
      </c>
      <c r="C44" s="13" t="s">
        <v>37</v>
      </c>
      <c r="D44" s="14">
        <v>93.5</v>
      </c>
      <c r="E44" s="14">
        <v>5</v>
      </c>
      <c r="F44" s="13">
        <v>11</v>
      </c>
      <c r="G44" s="14">
        <v>9</v>
      </c>
      <c r="H44" s="13">
        <v>8</v>
      </c>
      <c r="I44" s="13">
        <v>15</v>
      </c>
      <c r="J44" s="15">
        <v>490</v>
      </c>
      <c r="K44" s="13">
        <v>10</v>
      </c>
      <c r="L44" s="13">
        <v>27</v>
      </c>
      <c r="M44" s="13" t="s">
        <v>36</v>
      </c>
      <c r="N44" s="13">
        <v>1</v>
      </c>
      <c r="O44" s="13" t="s">
        <v>44</v>
      </c>
      <c r="P44" s="16">
        <v>3</v>
      </c>
      <c r="S44"/>
      <c r="T44"/>
    </row>
    <row r="45" spans="1:20" x14ac:dyDescent="0.25">
      <c r="A45" s="12">
        <v>44</v>
      </c>
      <c r="B45" s="13" t="s">
        <v>32</v>
      </c>
      <c r="C45" s="13" t="s">
        <v>37</v>
      </c>
      <c r="D45" s="14">
        <v>103.2</v>
      </c>
      <c r="E45" s="14">
        <v>3.8</v>
      </c>
      <c r="F45" s="13">
        <v>13</v>
      </c>
      <c r="G45" s="14">
        <v>10.6</v>
      </c>
      <c r="H45" s="13">
        <v>14</v>
      </c>
      <c r="I45" s="13">
        <v>21</v>
      </c>
      <c r="J45" s="15">
        <v>1190</v>
      </c>
      <c r="K45" s="13">
        <v>4.5999999999999996</v>
      </c>
      <c r="L45" s="13">
        <v>44</v>
      </c>
      <c r="M45" s="13" t="s">
        <v>34</v>
      </c>
      <c r="N45" s="13">
        <v>2</v>
      </c>
      <c r="O45" s="13" t="s">
        <v>44</v>
      </c>
      <c r="P45" s="16">
        <v>3</v>
      </c>
      <c r="S45"/>
      <c r="T45"/>
    </row>
    <row r="46" spans="1:20" x14ac:dyDescent="0.25">
      <c r="A46" s="12">
        <v>45</v>
      </c>
      <c r="B46" s="13" t="s">
        <v>35</v>
      </c>
      <c r="C46" s="13" t="s">
        <v>37</v>
      </c>
      <c r="D46" s="14">
        <v>107</v>
      </c>
      <c r="E46" s="14">
        <v>4.5</v>
      </c>
      <c r="F46" s="13">
        <v>14</v>
      </c>
      <c r="G46" s="14">
        <v>9</v>
      </c>
      <c r="H46" s="13">
        <v>17</v>
      </c>
      <c r="I46" s="13">
        <v>11</v>
      </c>
      <c r="J46" s="15">
        <v>1288</v>
      </c>
      <c r="K46" s="13">
        <v>3.5</v>
      </c>
      <c r="L46" s="13">
        <v>55</v>
      </c>
      <c r="M46" s="13" t="s">
        <v>39</v>
      </c>
      <c r="N46" s="13">
        <v>3</v>
      </c>
      <c r="O46" s="13" t="s">
        <v>59</v>
      </c>
      <c r="P46" s="16">
        <v>2</v>
      </c>
    </row>
    <row r="47" spans="1:20" x14ac:dyDescent="0.25">
      <c r="A47" s="12">
        <v>46</v>
      </c>
      <c r="B47" s="13" t="s">
        <v>35</v>
      </c>
      <c r="C47" s="13" t="s">
        <v>37</v>
      </c>
      <c r="D47" s="14">
        <v>96.9</v>
      </c>
      <c r="E47" s="14">
        <v>1</v>
      </c>
      <c r="F47" s="13">
        <v>17</v>
      </c>
      <c r="G47" s="14">
        <v>9.3000000000000007</v>
      </c>
      <c r="H47" s="13">
        <v>5</v>
      </c>
      <c r="I47" s="13">
        <v>16</v>
      </c>
      <c r="J47" s="15">
        <v>510</v>
      </c>
      <c r="K47" s="13">
        <v>5.6</v>
      </c>
      <c r="L47" s="13">
        <v>20</v>
      </c>
      <c r="M47" s="13" t="s">
        <v>34</v>
      </c>
      <c r="N47" s="13">
        <v>2</v>
      </c>
      <c r="O47" s="13" t="s">
        <v>42</v>
      </c>
      <c r="P47" s="16">
        <v>1</v>
      </c>
    </row>
    <row r="48" spans="1:20" x14ac:dyDescent="0.25">
      <c r="A48" s="12">
        <v>47</v>
      </c>
      <c r="B48" s="13" t="s">
        <v>32</v>
      </c>
      <c r="C48" s="13" t="s">
        <v>37</v>
      </c>
      <c r="D48" s="14">
        <v>95</v>
      </c>
      <c r="E48" s="14">
        <v>0.3</v>
      </c>
      <c r="F48" s="13">
        <v>12</v>
      </c>
      <c r="G48" s="14">
        <v>9.6</v>
      </c>
      <c r="H48" s="13">
        <v>3</v>
      </c>
      <c r="I48" s="13">
        <v>13</v>
      </c>
      <c r="J48" s="15">
        <v>420</v>
      </c>
      <c r="K48" s="13">
        <v>10</v>
      </c>
      <c r="L48" s="13">
        <v>18</v>
      </c>
      <c r="M48" s="13" t="s">
        <v>36</v>
      </c>
      <c r="N48" s="13">
        <v>1</v>
      </c>
      <c r="O48" s="13" t="s">
        <v>42</v>
      </c>
      <c r="P48" s="16">
        <v>1</v>
      </c>
      <c r="S48"/>
      <c r="T48"/>
    </row>
    <row r="49" spans="1:20" x14ac:dyDescent="0.25">
      <c r="A49" s="12">
        <v>48</v>
      </c>
      <c r="B49" s="13" t="s">
        <v>32</v>
      </c>
      <c r="C49" s="13" t="s">
        <v>37</v>
      </c>
      <c r="D49" s="14">
        <v>96.1</v>
      </c>
      <c r="E49" s="14">
        <v>1.3</v>
      </c>
      <c r="F49" s="13">
        <v>12</v>
      </c>
      <c r="G49" s="14">
        <v>8.8000000000000007</v>
      </c>
      <c r="H49" s="13">
        <v>3</v>
      </c>
      <c r="I49" s="13">
        <v>12</v>
      </c>
      <c r="J49" s="15">
        <v>466</v>
      </c>
      <c r="K49" s="13">
        <v>10</v>
      </c>
      <c r="L49" s="13">
        <v>19</v>
      </c>
      <c r="M49" s="13" t="s">
        <v>36</v>
      </c>
      <c r="N49" s="13">
        <v>1</v>
      </c>
      <c r="O49" s="13" t="s">
        <v>44</v>
      </c>
      <c r="P49" s="16">
        <v>3</v>
      </c>
      <c r="S49"/>
      <c r="T49"/>
    </row>
    <row r="50" spans="1:20" x14ac:dyDescent="0.25">
      <c r="S50"/>
      <c r="T50"/>
    </row>
    <row r="51" spans="1:20" x14ac:dyDescent="0.25">
      <c r="S51"/>
      <c r="T51"/>
    </row>
    <row r="52" spans="1:20" x14ac:dyDescent="0.25">
      <c r="S52"/>
      <c r="T52"/>
    </row>
    <row r="53" spans="1:20" x14ac:dyDescent="0.25">
      <c r="S53"/>
      <c r="T53"/>
    </row>
    <row r="54" spans="1:20" x14ac:dyDescent="0.25">
      <c r="S54"/>
      <c r="T54"/>
    </row>
    <row r="55" spans="1:20" x14ac:dyDescent="0.25">
      <c r="S55"/>
      <c r="T55"/>
    </row>
    <row r="56" spans="1:20" x14ac:dyDescent="0.25">
      <c r="S56"/>
      <c r="T56"/>
    </row>
    <row r="57" spans="1:20" x14ac:dyDescent="0.25">
      <c r="A57" s="8"/>
      <c r="B57" s="13"/>
      <c r="C57" s="13"/>
      <c r="D57" s="13"/>
      <c r="E57" s="13"/>
      <c r="F57" s="13"/>
      <c r="G57" s="13"/>
      <c r="H57" s="13"/>
      <c r="I57" s="13"/>
      <c r="J57" s="13"/>
      <c r="S57"/>
      <c r="T57"/>
    </row>
    <row r="58" spans="1:20" x14ac:dyDescent="0.25">
      <c r="A58" s="8"/>
      <c r="B58" s="13"/>
      <c r="C58" s="13"/>
      <c r="D58" s="13"/>
      <c r="E58" s="13"/>
      <c r="F58" s="13"/>
      <c r="G58" s="13"/>
      <c r="H58" s="13"/>
      <c r="I58" s="13"/>
      <c r="J58" s="13"/>
      <c r="S58"/>
      <c r="T58"/>
    </row>
    <row r="59" spans="1:20" x14ac:dyDescent="0.25">
      <c r="A59" s="8"/>
      <c r="B59" s="13"/>
      <c r="C59" s="13"/>
      <c r="D59" s="13"/>
      <c r="E59" s="13"/>
      <c r="F59" s="13"/>
      <c r="G59" s="13"/>
      <c r="H59" s="13"/>
      <c r="I59" s="13"/>
      <c r="J59" s="13"/>
    </row>
    <row r="60" spans="1:20" x14ac:dyDescent="0.25">
      <c r="A60" s="8"/>
      <c r="B60" s="13"/>
      <c r="C60" s="13"/>
      <c r="D60" s="13"/>
      <c r="E60" s="13"/>
      <c r="F60" s="13"/>
      <c r="G60" s="13"/>
      <c r="H60" s="13"/>
      <c r="I60" s="13"/>
      <c r="J60" s="13"/>
    </row>
  </sheetData>
  <phoneticPr fontId="0" type="noConversion"/>
  <dataValidations disablePrompts="1" count="1">
    <dataValidation type="whole" allowBlank="1" showInputMessage="1" showErrorMessage="1" errorTitle="PaceXL Data Area protection" error="You have attempted to change the data in a defined Data Area._x000a_If you wish to alter any cell, first Unset the Data Area, then make your changes, then Reset the Data Area." sqref="A57:J60">
      <formula1>-99999999</formula1>
      <formula2>-99999998</formula2>
    </dataValidation>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437"/>
  <sheetViews>
    <sheetView tabSelected="1" topLeftCell="A382" workbookViewId="0">
      <selection activeCell="B317" sqref="B317"/>
    </sheetView>
  </sheetViews>
  <sheetFormatPr defaultRowHeight="12.75" x14ac:dyDescent="0.2"/>
  <cols>
    <col min="4" max="4" width="11.42578125" customWidth="1"/>
    <col min="5" max="5" width="11.140625" customWidth="1"/>
  </cols>
  <sheetData>
    <row r="3" spans="1:1" x14ac:dyDescent="0.2">
      <c r="A3" s="30" t="s">
        <v>94</v>
      </c>
    </row>
    <row r="25" spans="1:23" ht="15.75" thickBot="1" x14ac:dyDescent="0.25">
      <c r="A25" s="30" t="s">
        <v>95</v>
      </c>
      <c r="B25" s="11" t="s">
        <v>19</v>
      </c>
      <c r="C25" s="11" t="s">
        <v>65</v>
      </c>
      <c r="L25" s="11" t="s">
        <v>25</v>
      </c>
      <c r="M25" s="11" t="s">
        <v>65</v>
      </c>
      <c r="V25" s="11" t="s">
        <v>38</v>
      </c>
      <c r="W25" s="11" t="s">
        <v>65</v>
      </c>
    </row>
    <row r="26" spans="1:23" ht="15.75" thickTop="1" x14ac:dyDescent="0.2">
      <c r="B26" s="13">
        <v>0</v>
      </c>
      <c r="C26" s="14">
        <v>105</v>
      </c>
      <c r="L26" s="13">
        <v>18</v>
      </c>
      <c r="M26" s="14">
        <v>105</v>
      </c>
      <c r="V26" s="13">
        <v>3</v>
      </c>
      <c r="W26" s="14">
        <v>105</v>
      </c>
    </row>
    <row r="27" spans="1:23" ht="15" x14ac:dyDescent="0.2">
      <c r="B27" s="13">
        <v>1</v>
      </c>
      <c r="C27" s="14">
        <v>103.2</v>
      </c>
      <c r="L27" s="13">
        <v>15</v>
      </c>
      <c r="M27" s="14">
        <v>103.2</v>
      </c>
      <c r="V27" s="13">
        <v>3</v>
      </c>
      <c r="W27" s="14">
        <v>103.2</v>
      </c>
    </row>
    <row r="28" spans="1:23" ht="15" x14ac:dyDescent="0.2">
      <c r="B28" s="13">
        <v>0</v>
      </c>
      <c r="C28" s="14">
        <v>102.1</v>
      </c>
      <c r="L28" s="13">
        <v>14</v>
      </c>
      <c r="M28" s="14">
        <v>102.1</v>
      </c>
      <c r="V28" s="13">
        <v>2</v>
      </c>
      <c r="W28" s="14">
        <v>102.1</v>
      </c>
    </row>
    <row r="29" spans="1:23" ht="15" x14ac:dyDescent="0.2">
      <c r="B29" s="13">
        <v>0</v>
      </c>
      <c r="C29" s="14">
        <v>92.5</v>
      </c>
      <c r="L29" s="13">
        <v>13</v>
      </c>
      <c r="M29" s="14">
        <v>92.5</v>
      </c>
      <c r="V29" s="13">
        <v>1</v>
      </c>
      <c r="W29" s="14">
        <v>92.5</v>
      </c>
    </row>
    <row r="30" spans="1:23" ht="15" x14ac:dyDescent="0.2">
      <c r="B30" s="13">
        <v>0</v>
      </c>
      <c r="C30" s="14">
        <v>95</v>
      </c>
      <c r="L30" s="13">
        <v>13</v>
      </c>
      <c r="M30" s="14">
        <v>95</v>
      </c>
      <c r="V30" s="13">
        <v>1</v>
      </c>
      <c r="W30" s="14">
        <v>95</v>
      </c>
    </row>
    <row r="31" spans="1:23" ht="15" x14ac:dyDescent="0.2">
      <c r="B31" s="13">
        <v>0</v>
      </c>
      <c r="C31" s="14">
        <v>99</v>
      </c>
      <c r="L31" s="13">
        <v>14</v>
      </c>
      <c r="M31" s="14">
        <v>99</v>
      </c>
      <c r="V31" s="13">
        <v>2</v>
      </c>
      <c r="W31" s="14">
        <v>99</v>
      </c>
    </row>
    <row r="32" spans="1:23" ht="15" x14ac:dyDescent="0.2">
      <c r="B32" s="13">
        <v>1</v>
      </c>
      <c r="C32" s="14">
        <v>97.2</v>
      </c>
      <c r="L32" s="13">
        <v>9</v>
      </c>
      <c r="M32" s="14">
        <v>97.2</v>
      </c>
      <c r="V32" s="13">
        <v>2</v>
      </c>
      <c r="W32" s="14">
        <v>97.2</v>
      </c>
    </row>
    <row r="33" spans="2:23" ht="15" x14ac:dyDescent="0.2">
      <c r="B33" s="13">
        <v>1</v>
      </c>
      <c r="C33" s="14">
        <v>98.6</v>
      </c>
      <c r="L33" s="13">
        <v>17</v>
      </c>
      <c r="M33" s="14">
        <v>98.6</v>
      </c>
      <c r="V33" s="13">
        <v>2</v>
      </c>
      <c r="W33" s="14">
        <v>98.6</v>
      </c>
    </row>
    <row r="34" spans="2:23" ht="15" x14ac:dyDescent="0.2">
      <c r="B34" s="13">
        <v>1</v>
      </c>
      <c r="C34" s="14">
        <v>96.4</v>
      </c>
      <c r="L34" s="13">
        <v>14</v>
      </c>
      <c r="M34" s="14">
        <v>96.4</v>
      </c>
      <c r="V34" s="13">
        <v>1</v>
      </c>
      <c r="W34" s="14">
        <v>96.4</v>
      </c>
    </row>
    <row r="35" spans="2:23" ht="15" x14ac:dyDescent="0.2">
      <c r="B35" s="13">
        <v>1</v>
      </c>
      <c r="C35" s="14">
        <v>104.3</v>
      </c>
      <c r="L35" s="13">
        <v>13</v>
      </c>
      <c r="M35" s="14">
        <v>104.3</v>
      </c>
      <c r="V35" s="13">
        <v>3</v>
      </c>
      <c r="W35" s="14">
        <v>104.3</v>
      </c>
    </row>
    <row r="36" spans="2:23" ht="15" x14ac:dyDescent="0.2">
      <c r="B36" s="13">
        <v>0</v>
      </c>
      <c r="C36" s="14">
        <v>104</v>
      </c>
      <c r="L36" s="13">
        <v>17</v>
      </c>
      <c r="M36" s="14">
        <v>104</v>
      </c>
      <c r="V36" s="13">
        <v>3</v>
      </c>
      <c r="W36" s="14">
        <v>104</v>
      </c>
    </row>
    <row r="37" spans="2:23" ht="15" x14ac:dyDescent="0.2">
      <c r="B37" s="13">
        <v>1</v>
      </c>
      <c r="C37" s="14">
        <v>98</v>
      </c>
      <c r="L37" s="13">
        <v>9</v>
      </c>
      <c r="M37" s="14">
        <v>98</v>
      </c>
      <c r="V37" s="13">
        <v>2</v>
      </c>
      <c r="W37" s="14">
        <v>98</v>
      </c>
    </row>
    <row r="38" spans="2:23" ht="15" x14ac:dyDescent="0.2">
      <c r="B38" s="13">
        <v>1</v>
      </c>
      <c r="C38" s="14">
        <v>98.2</v>
      </c>
      <c r="L38" s="13">
        <v>17</v>
      </c>
      <c r="M38" s="14">
        <v>98.2</v>
      </c>
      <c r="V38" s="13">
        <v>2</v>
      </c>
      <c r="W38" s="14">
        <v>98.2</v>
      </c>
    </row>
    <row r="39" spans="2:23" ht="15" x14ac:dyDescent="0.2">
      <c r="B39" s="13">
        <v>0</v>
      </c>
      <c r="C39" s="14">
        <v>102.1</v>
      </c>
      <c r="L39" s="13">
        <v>15</v>
      </c>
      <c r="M39" s="14">
        <v>102.1</v>
      </c>
      <c r="V39" s="13">
        <v>2</v>
      </c>
      <c r="W39" s="14">
        <v>102.1</v>
      </c>
    </row>
    <row r="40" spans="2:23" ht="15" x14ac:dyDescent="0.2">
      <c r="B40" s="13">
        <v>1</v>
      </c>
      <c r="C40" s="14">
        <v>106.2</v>
      </c>
      <c r="L40" s="13">
        <v>16</v>
      </c>
      <c r="M40" s="14">
        <v>106.2</v>
      </c>
      <c r="V40" s="13">
        <v>3</v>
      </c>
      <c r="W40" s="14">
        <v>106.2</v>
      </c>
    </row>
    <row r="41" spans="2:23" ht="15" x14ac:dyDescent="0.2">
      <c r="B41" s="13">
        <v>1</v>
      </c>
      <c r="C41" s="14">
        <v>95.4</v>
      </c>
      <c r="L41" s="13">
        <v>12</v>
      </c>
      <c r="M41" s="14">
        <v>95.4</v>
      </c>
      <c r="V41" s="13">
        <v>1</v>
      </c>
      <c r="W41" s="14">
        <v>95.4</v>
      </c>
    </row>
    <row r="42" spans="2:23" ht="15" x14ac:dyDescent="0.2">
      <c r="B42" s="13">
        <v>1</v>
      </c>
      <c r="C42" s="14">
        <v>101</v>
      </c>
      <c r="L42" s="13">
        <v>15</v>
      </c>
      <c r="M42" s="14">
        <v>101</v>
      </c>
      <c r="V42" s="13">
        <v>2</v>
      </c>
      <c r="W42" s="14">
        <v>101</v>
      </c>
    </row>
    <row r="43" spans="2:23" ht="15" x14ac:dyDescent="0.2">
      <c r="B43" s="13">
        <v>0</v>
      </c>
      <c r="C43" s="14">
        <v>93</v>
      </c>
      <c r="L43" s="13">
        <v>12</v>
      </c>
      <c r="M43" s="14">
        <v>93</v>
      </c>
      <c r="V43" s="13">
        <v>1</v>
      </c>
      <c r="W43" s="14">
        <v>93</v>
      </c>
    </row>
    <row r="44" spans="2:23" ht="15" x14ac:dyDescent="0.2">
      <c r="B44" s="13">
        <v>1</v>
      </c>
      <c r="C44" s="14">
        <v>96.6</v>
      </c>
      <c r="L44" s="13">
        <v>12</v>
      </c>
      <c r="M44" s="14">
        <v>96.6</v>
      </c>
      <c r="V44" s="13">
        <v>3</v>
      </c>
      <c r="W44" s="14">
        <v>96.6</v>
      </c>
    </row>
    <row r="45" spans="2:23" ht="15" x14ac:dyDescent="0.2">
      <c r="B45" s="13">
        <v>0</v>
      </c>
      <c r="C45" s="14">
        <v>91.4</v>
      </c>
      <c r="L45" s="13">
        <v>11</v>
      </c>
      <c r="M45" s="14">
        <v>91.4</v>
      </c>
      <c r="V45" s="13">
        <v>1</v>
      </c>
      <c r="W45" s="14">
        <v>91.4</v>
      </c>
    </row>
    <row r="46" spans="2:23" ht="15" x14ac:dyDescent="0.2">
      <c r="B46" s="13">
        <v>1</v>
      </c>
      <c r="C46" s="14">
        <v>95.4</v>
      </c>
      <c r="L46" s="13">
        <v>12</v>
      </c>
      <c r="M46" s="14">
        <v>95.4</v>
      </c>
      <c r="V46" s="13">
        <v>1</v>
      </c>
      <c r="W46" s="14">
        <v>95.4</v>
      </c>
    </row>
    <row r="47" spans="2:23" ht="15" x14ac:dyDescent="0.2">
      <c r="B47" s="13">
        <v>1</v>
      </c>
      <c r="C47" s="14">
        <v>105.9</v>
      </c>
      <c r="L47" s="13">
        <v>17</v>
      </c>
      <c r="M47" s="14">
        <v>105.9</v>
      </c>
      <c r="V47" s="13">
        <v>3</v>
      </c>
      <c r="W47" s="14">
        <v>105.9</v>
      </c>
    </row>
    <row r="48" spans="2:23" ht="15" x14ac:dyDescent="0.2">
      <c r="B48" s="13">
        <v>0</v>
      </c>
      <c r="C48" s="14">
        <v>98.3</v>
      </c>
      <c r="L48" s="13">
        <v>13</v>
      </c>
      <c r="M48" s="14">
        <v>98.3</v>
      </c>
      <c r="V48" s="13">
        <v>2</v>
      </c>
      <c r="W48" s="14">
        <v>98.3</v>
      </c>
    </row>
    <row r="49" spans="2:23" ht="15" x14ac:dyDescent="0.2">
      <c r="B49" s="13">
        <v>1</v>
      </c>
      <c r="C49" s="14">
        <v>102.5</v>
      </c>
      <c r="L49" s="13">
        <v>15</v>
      </c>
      <c r="M49" s="14">
        <v>102.5</v>
      </c>
      <c r="V49" s="13">
        <v>3</v>
      </c>
      <c r="W49" s="14">
        <v>102.5</v>
      </c>
    </row>
    <row r="50" spans="2:23" ht="15" x14ac:dyDescent="0.2">
      <c r="B50" s="13">
        <v>0</v>
      </c>
      <c r="C50" s="14">
        <v>94.3</v>
      </c>
      <c r="L50" s="13">
        <v>8</v>
      </c>
      <c r="M50" s="14">
        <v>94.3</v>
      </c>
      <c r="V50" s="13">
        <v>2</v>
      </c>
      <c r="W50" s="14">
        <v>94.3</v>
      </c>
    </row>
    <row r="51" spans="2:23" ht="15" x14ac:dyDescent="0.2">
      <c r="B51" s="13">
        <v>0</v>
      </c>
      <c r="C51" s="14">
        <v>92.4</v>
      </c>
      <c r="L51" s="13">
        <v>11</v>
      </c>
      <c r="M51" s="14">
        <v>92.4</v>
      </c>
      <c r="V51" s="13">
        <v>1</v>
      </c>
      <c r="W51" s="14">
        <v>92.4</v>
      </c>
    </row>
    <row r="52" spans="2:23" ht="15" x14ac:dyDescent="0.2">
      <c r="B52" s="13">
        <v>1</v>
      </c>
      <c r="C52" s="14">
        <v>97.6</v>
      </c>
      <c r="L52" s="13">
        <v>14</v>
      </c>
      <c r="M52" s="14">
        <v>97.6</v>
      </c>
      <c r="V52" s="13">
        <v>2</v>
      </c>
      <c r="W52" s="14">
        <v>97.6</v>
      </c>
    </row>
    <row r="53" spans="2:23" ht="15" x14ac:dyDescent="0.2">
      <c r="B53" s="13">
        <v>1</v>
      </c>
      <c r="C53" s="14">
        <v>98.1</v>
      </c>
      <c r="L53" s="13">
        <v>15</v>
      </c>
      <c r="M53" s="14">
        <v>98.1</v>
      </c>
      <c r="V53" s="13">
        <v>2</v>
      </c>
      <c r="W53" s="14">
        <v>98.1</v>
      </c>
    </row>
    <row r="54" spans="2:23" ht="15" x14ac:dyDescent="0.2">
      <c r="B54" s="13">
        <v>1</v>
      </c>
      <c r="C54" s="14">
        <v>98</v>
      </c>
      <c r="L54" s="13">
        <v>16</v>
      </c>
      <c r="M54" s="14">
        <v>98</v>
      </c>
      <c r="V54" s="13">
        <v>2</v>
      </c>
      <c r="W54" s="14">
        <v>98</v>
      </c>
    </row>
    <row r="55" spans="2:23" ht="15" x14ac:dyDescent="0.2">
      <c r="B55" s="13">
        <v>1</v>
      </c>
      <c r="C55" s="14">
        <v>98</v>
      </c>
      <c r="L55" s="13">
        <v>17</v>
      </c>
      <c r="M55" s="14">
        <v>98</v>
      </c>
      <c r="V55" s="13">
        <v>2</v>
      </c>
      <c r="W55" s="14">
        <v>98</v>
      </c>
    </row>
    <row r="56" spans="2:23" ht="15" x14ac:dyDescent="0.2">
      <c r="B56" s="13">
        <v>0</v>
      </c>
      <c r="C56" s="14">
        <v>102.5</v>
      </c>
      <c r="L56" s="13">
        <v>13</v>
      </c>
      <c r="M56" s="14">
        <v>102.5</v>
      </c>
      <c r="V56" s="13">
        <v>2</v>
      </c>
      <c r="W56" s="14">
        <v>102.5</v>
      </c>
    </row>
    <row r="57" spans="2:23" ht="15" x14ac:dyDescent="0.2">
      <c r="B57" s="13">
        <v>1</v>
      </c>
      <c r="C57" s="14">
        <v>103.4</v>
      </c>
      <c r="L57" s="13">
        <v>17</v>
      </c>
      <c r="M57" s="14">
        <v>103.4</v>
      </c>
      <c r="V57" s="13">
        <v>3</v>
      </c>
      <c r="W57" s="14">
        <v>103.4</v>
      </c>
    </row>
    <row r="58" spans="2:23" ht="15" x14ac:dyDescent="0.2">
      <c r="B58" s="13">
        <v>1</v>
      </c>
      <c r="C58" s="14">
        <v>105.1</v>
      </c>
      <c r="L58" s="13">
        <v>17</v>
      </c>
      <c r="M58" s="14">
        <v>105.1</v>
      </c>
      <c r="V58" s="13">
        <v>3</v>
      </c>
      <c r="W58" s="14">
        <v>105.1</v>
      </c>
    </row>
    <row r="59" spans="2:23" ht="15" x14ac:dyDescent="0.2">
      <c r="B59" s="13">
        <v>0</v>
      </c>
      <c r="C59" s="14">
        <v>96.5</v>
      </c>
      <c r="L59" s="13">
        <v>11</v>
      </c>
      <c r="M59" s="14">
        <v>96.5</v>
      </c>
      <c r="V59" s="13">
        <v>1</v>
      </c>
      <c r="W59" s="14">
        <v>96.5</v>
      </c>
    </row>
    <row r="60" spans="2:23" ht="15" x14ac:dyDescent="0.2">
      <c r="B60" s="13">
        <v>1</v>
      </c>
      <c r="C60" s="14">
        <v>107</v>
      </c>
      <c r="L60" s="13">
        <v>14</v>
      </c>
      <c r="M60" s="14">
        <v>107</v>
      </c>
      <c r="V60" s="13">
        <v>3</v>
      </c>
      <c r="W60" s="14">
        <v>107</v>
      </c>
    </row>
    <row r="61" spans="2:23" ht="15" x14ac:dyDescent="0.2">
      <c r="B61" s="13">
        <v>0</v>
      </c>
      <c r="C61" s="14">
        <v>101.3</v>
      </c>
      <c r="L61" s="13">
        <v>15</v>
      </c>
      <c r="M61" s="14">
        <v>101.3</v>
      </c>
      <c r="V61" s="13">
        <v>2</v>
      </c>
      <c r="W61" s="14">
        <v>101.3</v>
      </c>
    </row>
    <row r="62" spans="2:23" ht="15" x14ac:dyDescent="0.2">
      <c r="B62" s="13">
        <v>0</v>
      </c>
      <c r="C62" s="14">
        <v>91.2</v>
      </c>
      <c r="L62" s="13">
        <v>11</v>
      </c>
      <c r="M62" s="14">
        <v>91.2</v>
      </c>
      <c r="V62" s="13">
        <v>1</v>
      </c>
      <c r="W62" s="14">
        <v>91.2</v>
      </c>
    </row>
    <row r="63" spans="2:23" ht="15" x14ac:dyDescent="0.2">
      <c r="B63" s="13">
        <v>1</v>
      </c>
      <c r="C63" s="14">
        <v>95.3</v>
      </c>
      <c r="L63" s="13">
        <v>14</v>
      </c>
      <c r="M63" s="14">
        <v>95.3</v>
      </c>
      <c r="V63" s="13">
        <v>1</v>
      </c>
      <c r="W63" s="14">
        <v>95.3</v>
      </c>
    </row>
    <row r="64" spans="2:23" ht="15" x14ac:dyDescent="0.2">
      <c r="B64" s="13">
        <v>1</v>
      </c>
      <c r="C64" s="14">
        <v>97.2</v>
      </c>
      <c r="L64" s="13">
        <v>12</v>
      </c>
      <c r="M64" s="14">
        <v>97.2</v>
      </c>
      <c r="V64" s="13">
        <v>3</v>
      </c>
      <c r="W64" s="14">
        <v>97.2</v>
      </c>
    </row>
    <row r="65" spans="1:23" ht="15" x14ac:dyDescent="0.2">
      <c r="B65" s="13">
        <v>0</v>
      </c>
      <c r="C65" s="14">
        <v>102.9</v>
      </c>
      <c r="L65" s="13">
        <v>14</v>
      </c>
      <c r="M65" s="14">
        <v>102.9</v>
      </c>
      <c r="V65" s="13">
        <v>3</v>
      </c>
      <c r="W65" s="14">
        <v>102.9</v>
      </c>
    </row>
    <row r="66" spans="1:23" ht="15" x14ac:dyDescent="0.2">
      <c r="B66" s="13">
        <v>1</v>
      </c>
      <c r="C66" s="14">
        <v>97</v>
      </c>
      <c r="L66" s="13">
        <v>17</v>
      </c>
      <c r="M66" s="14">
        <v>97</v>
      </c>
      <c r="V66" s="13">
        <v>2</v>
      </c>
      <c r="W66" s="14">
        <v>97</v>
      </c>
    </row>
    <row r="67" spans="1:23" ht="15" x14ac:dyDescent="0.2">
      <c r="B67" s="13">
        <v>0</v>
      </c>
      <c r="C67" s="14">
        <v>94.5</v>
      </c>
      <c r="L67" s="13">
        <v>8</v>
      </c>
      <c r="M67" s="14">
        <v>94.5</v>
      </c>
      <c r="V67" s="13">
        <v>2</v>
      </c>
      <c r="W67" s="14">
        <v>94.5</v>
      </c>
    </row>
    <row r="68" spans="1:23" ht="15" x14ac:dyDescent="0.2">
      <c r="B68" s="13">
        <v>0</v>
      </c>
      <c r="C68" s="14">
        <v>93.5</v>
      </c>
      <c r="L68" s="13">
        <v>11</v>
      </c>
      <c r="M68" s="14">
        <v>93.5</v>
      </c>
      <c r="V68" s="13">
        <v>1</v>
      </c>
      <c r="W68" s="14">
        <v>93.5</v>
      </c>
    </row>
    <row r="69" spans="1:23" ht="15" x14ac:dyDescent="0.2">
      <c r="B69" s="13">
        <v>0</v>
      </c>
      <c r="C69" s="14">
        <v>103.2</v>
      </c>
      <c r="L69" s="13">
        <v>13</v>
      </c>
      <c r="M69" s="14">
        <v>103.2</v>
      </c>
      <c r="V69" s="13">
        <v>2</v>
      </c>
      <c r="W69" s="14">
        <v>103.2</v>
      </c>
    </row>
    <row r="70" spans="1:23" ht="15" x14ac:dyDescent="0.2">
      <c r="B70" s="13">
        <v>1</v>
      </c>
      <c r="C70" s="14">
        <v>107</v>
      </c>
      <c r="L70" s="13">
        <v>14</v>
      </c>
      <c r="M70" s="14">
        <v>107</v>
      </c>
      <c r="V70" s="13">
        <v>3</v>
      </c>
      <c r="W70" s="14">
        <v>107</v>
      </c>
    </row>
    <row r="71" spans="1:23" ht="15" x14ac:dyDescent="0.2">
      <c r="B71" s="13">
        <v>1</v>
      </c>
      <c r="C71" s="14">
        <v>96.9</v>
      </c>
      <c r="L71" s="13">
        <v>17</v>
      </c>
      <c r="M71" s="14">
        <v>96.9</v>
      </c>
      <c r="V71" s="13">
        <v>2</v>
      </c>
      <c r="W71" s="14">
        <v>96.9</v>
      </c>
    </row>
    <row r="72" spans="1:23" ht="15" x14ac:dyDescent="0.2">
      <c r="B72" s="13">
        <v>0</v>
      </c>
      <c r="C72" s="14">
        <v>95</v>
      </c>
      <c r="L72" s="13">
        <v>12</v>
      </c>
      <c r="M72" s="14">
        <v>95</v>
      </c>
      <c r="V72" s="13">
        <v>1</v>
      </c>
      <c r="W72" s="14">
        <v>95</v>
      </c>
    </row>
    <row r="73" spans="1:23" ht="15" x14ac:dyDescent="0.2">
      <c r="B73" s="13">
        <v>0</v>
      </c>
      <c r="C73" s="14">
        <v>96.1</v>
      </c>
      <c r="L73" s="13">
        <v>12</v>
      </c>
      <c r="M73" s="14">
        <v>96.1</v>
      </c>
      <c r="V73" s="13">
        <v>1</v>
      </c>
      <c r="W73" s="14">
        <v>96.1</v>
      </c>
    </row>
    <row r="76" spans="1:23" ht="13.5" thickBot="1" x14ac:dyDescent="0.25"/>
    <row r="77" spans="1:23" ht="15.75" thickBot="1" x14ac:dyDescent="0.25">
      <c r="A77" s="30" t="s">
        <v>96</v>
      </c>
      <c r="B77" s="33"/>
      <c r="C77" s="33" t="s">
        <v>24</v>
      </c>
      <c r="D77" s="33" t="s">
        <v>31</v>
      </c>
      <c r="E77" s="33" t="s">
        <v>29</v>
      </c>
      <c r="F77" s="33" t="s">
        <v>19</v>
      </c>
      <c r="G77" s="33" t="s">
        <v>25</v>
      </c>
      <c r="H77" s="33" t="s">
        <v>38</v>
      </c>
      <c r="I77" s="33" t="s">
        <v>65</v>
      </c>
      <c r="K77" s="11" t="s">
        <v>64</v>
      </c>
      <c r="L77" s="11" t="s">
        <v>24</v>
      </c>
      <c r="M77" s="11" t="s">
        <v>31</v>
      </c>
      <c r="N77" s="11" t="s">
        <v>29</v>
      </c>
      <c r="O77" s="11" t="s">
        <v>19</v>
      </c>
      <c r="P77" s="11" t="s">
        <v>25</v>
      </c>
      <c r="Q77" s="11" t="s">
        <v>38</v>
      </c>
      <c r="R77" s="11" t="s">
        <v>65</v>
      </c>
    </row>
    <row r="78" spans="1:23" ht="15.75" thickTop="1" x14ac:dyDescent="0.25">
      <c r="B78" s="31" t="s">
        <v>24</v>
      </c>
      <c r="C78" s="36">
        <v>1</v>
      </c>
      <c r="D78" s="31"/>
      <c r="E78" s="31"/>
      <c r="F78" s="31"/>
      <c r="G78" s="31"/>
      <c r="H78" s="31"/>
      <c r="I78" s="31"/>
      <c r="K78" s="12">
        <v>1</v>
      </c>
      <c r="L78" s="14">
        <v>1.6</v>
      </c>
      <c r="M78" s="13">
        <v>49</v>
      </c>
      <c r="N78" s="15">
        <v>1455</v>
      </c>
      <c r="O78" s="13">
        <v>0</v>
      </c>
      <c r="P78" s="13">
        <v>18</v>
      </c>
      <c r="Q78" s="13">
        <v>3</v>
      </c>
      <c r="R78" s="14">
        <v>105</v>
      </c>
    </row>
    <row r="79" spans="1:23" ht="15" x14ac:dyDescent="0.25">
      <c r="B79" s="31" t="s">
        <v>31</v>
      </c>
      <c r="C79" s="35">
        <v>0.23209075631530257</v>
      </c>
      <c r="D79" s="36">
        <v>1</v>
      </c>
      <c r="E79" s="31"/>
      <c r="F79" s="31"/>
      <c r="G79" s="31"/>
      <c r="H79" s="31"/>
      <c r="I79" s="31"/>
      <c r="K79" s="12">
        <v>2</v>
      </c>
      <c r="L79" s="14">
        <v>2.5</v>
      </c>
      <c r="M79" s="13">
        <v>21</v>
      </c>
      <c r="N79" s="15">
        <v>420</v>
      </c>
      <c r="O79" s="13">
        <v>1</v>
      </c>
      <c r="P79" s="13">
        <v>15</v>
      </c>
      <c r="Q79" s="13">
        <v>3</v>
      </c>
      <c r="R79" s="14">
        <v>103.2</v>
      </c>
    </row>
    <row r="80" spans="1:23" ht="15" x14ac:dyDescent="0.25">
      <c r="B80" s="31" t="s">
        <v>29</v>
      </c>
      <c r="C80" s="35">
        <v>0.14808654897790624</v>
      </c>
      <c r="D80" s="39">
        <v>0.92841842012602638</v>
      </c>
      <c r="E80" s="36">
        <v>1</v>
      </c>
      <c r="F80" s="31"/>
      <c r="G80" s="31"/>
      <c r="H80" s="31"/>
      <c r="I80" s="31"/>
      <c r="K80" s="12">
        <v>3</v>
      </c>
      <c r="L80" s="14">
        <v>2</v>
      </c>
      <c r="M80" s="13">
        <v>32</v>
      </c>
      <c r="N80" s="15">
        <v>650</v>
      </c>
      <c r="O80" s="13">
        <v>0</v>
      </c>
      <c r="P80" s="13">
        <v>14</v>
      </c>
      <c r="Q80" s="13">
        <v>2</v>
      </c>
      <c r="R80" s="14">
        <v>102.1</v>
      </c>
    </row>
    <row r="81" spans="1:18" ht="15" x14ac:dyDescent="0.25">
      <c r="B81" s="31" t="s">
        <v>19</v>
      </c>
      <c r="C81" s="35">
        <v>0.33623060514744396</v>
      </c>
      <c r="D81" s="35">
        <v>4.4634918383227522E-2</v>
      </c>
      <c r="E81" s="35">
        <v>-6.1127605833041845E-2</v>
      </c>
      <c r="F81" s="36">
        <v>1</v>
      </c>
      <c r="G81" s="31"/>
      <c r="H81" s="31"/>
      <c r="I81" s="31"/>
      <c r="K81" s="12">
        <v>4</v>
      </c>
      <c r="L81" s="14">
        <v>0.3</v>
      </c>
      <c r="M81" s="13">
        <v>34</v>
      </c>
      <c r="N81" s="15">
        <v>670</v>
      </c>
      <c r="O81" s="13">
        <v>0</v>
      </c>
      <c r="P81" s="13">
        <v>13</v>
      </c>
      <c r="Q81" s="13">
        <v>1</v>
      </c>
      <c r="R81" s="14">
        <v>92.5</v>
      </c>
    </row>
    <row r="82" spans="1:18" ht="15" x14ac:dyDescent="0.25">
      <c r="B82" s="31" t="s">
        <v>25</v>
      </c>
      <c r="C82" s="35">
        <v>0.18703464021703162</v>
      </c>
      <c r="D82" s="35">
        <v>8.1797634466840519E-2</v>
      </c>
      <c r="E82" s="35">
        <v>0.10222123102992198</v>
      </c>
      <c r="F82" s="35">
        <v>0.35841107408074796</v>
      </c>
      <c r="G82" s="36">
        <v>1</v>
      </c>
      <c r="H82" s="31"/>
      <c r="I82" s="31"/>
      <c r="K82" s="12">
        <v>5</v>
      </c>
      <c r="L82" s="14">
        <v>0.6</v>
      </c>
      <c r="M82" s="13">
        <v>18</v>
      </c>
      <c r="N82" s="15">
        <v>400</v>
      </c>
      <c r="O82" s="13">
        <v>0</v>
      </c>
      <c r="P82" s="13">
        <v>13</v>
      </c>
      <c r="Q82" s="13">
        <v>1</v>
      </c>
      <c r="R82" s="14">
        <v>95</v>
      </c>
    </row>
    <row r="83" spans="1:18" ht="15" x14ac:dyDescent="0.25">
      <c r="B83" s="31" t="s">
        <v>38</v>
      </c>
      <c r="C83" s="35">
        <v>0.24088367738727526</v>
      </c>
      <c r="D83" s="35">
        <v>0.19519621302035914</v>
      </c>
      <c r="E83" s="35">
        <v>3.0081948203119217E-2</v>
      </c>
      <c r="F83" s="35">
        <v>0.38321423101595109</v>
      </c>
      <c r="G83" s="35">
        <v>0.45324913966680136</v>
      </c>
      <c r="H83" s="36">
        <v>1</v>
      </c>
      <c r="I83" s="31"/>
      <c r="K83" s="12">
        <v>6</v>
      </c>
      <c r="L83" s="14">
        <v>1</v>
      </c>
      <c r="M83" s="13">
        <v>50</v>
      </c>
      <c r="N83" s="15">
        <v>1215</v>
      </c>
      <c r="O83" s="13">
        <v>0</v>
      </c>
      <c r="P83" s="13">
        <v>14</v>
      </c>
      <c r="Q83" s="13">
        <v>2</v>
      </c>
      <c r="R83" s="14">
        <v>99</v>
      </c>
    </row>
    <row r="84" spans="1:18" ht="15.75" thickBot="1" x14ac:dyDescent="0.3">
      <c r="B84" s="32" t="s">
        <v>65</v>
      </c>
      <c r="C84" s="38">
        <v>0.32686164804561613</v>
      </c>
      <c r="D84" s="38">
        <v>0.25318910579179948</v>
      </c>
      <c r="E84" s="38">
        <v>0.13020326366239335</v>
      </c>
      <c r="F84" s="38">
        <v>0.27981414044311614</v>
      </c>
      <c r="G84" s="38">
        <v>0.57312625052356148</v>
      </c>
      <c r="H84" s="38">
        <v>0.82219307107013695</v>
      </c>
      <c r="I84" s="37">
        <v>1</v>
      </c>
      <c r="K84" s="12">
        <v>7</v>
      </c>
      <c r="L84" s="14">
        <v>0.7</v>
      </c>
      <c r="M84" s="13">
        <v>36</v>
      </c>
      <c r="N84" s="15">
        <v>760</v>
      </c>
      <c r="O84" s="13">
        <v>1</v>
      </c>
      <c r="P84" s="13">
        <v>9</v>
      </c>
      <c r="Q84" s="13">
        <v>2</v>
      </c>
      <c r="R84" s="14">
        <v>97.2</v>
      </c>
    </row>
    <row r="85" spans="1:18" ht="15" x14ac:dyDescent="0.25">
      <c r="K85" s="12">
        <v>8</v>
      </c>
      <c r="L85" s="14">
        <v>4.2</v>
      </c>
      <c r="M85" s="13">
        <v>43</v>
      </c>
      <c r="N85" s="15">
        <v>975</v>
      </c>
      <c r="O85" s="13">
        <v>1</v>
      </c>
      <c r="P85" s="13">
        <v>17</v>
      </c>
      <c r="Q85" s="13">
        <v>2</v>
      </c>
      <c r="R85" s="14">
        <v>98.6</v>
      </c>
    </row>
    <row r="86" spans="1:18" ht="15" x14ac:dyDescent="0.25">
      <c r="K86" s="12">
        <v>9</v>
      </c>
      <c r="L86" s="14">
        <v>5</v>
      </c>
      <c r="M86" s="13">
        <v>49</v>
      </c>
      <c r="N86" s="15">
        <v>1590</v>
      </c>
      <c r="O86" s="13">
        <v>1</v>
      </c>
      <c r="P86" s="13">
        <v>14</v>
      </c>
      <c r="Q86" s="13">
        <v>1</v>
      </c>
      <c r="R86" s="14">
        <v>96.4</v>
      </c>
    </row>
    <row r="87" spans="1:18" ht="15" x14ac:dyDescent="0.25">
      <c r="K87" s="12">
        <v>10</v>
      </c>
      <c r="L87" s="14">
        <v>3</v>
      </c>
      <c r="M87" s="13">
        <v>34</v>
      </c>
      <c r="N87" s="15">
        <v>725</v>
      </c>
      <c r="O87" s="13">
        <v>1</v>
      </c>
      <c r="P87" s="13">
        <v>13</v>
      </c>
      <c r="Q87" s="13">
        <v>3</v>
      </c>
      <c r="R87" s="14">
        <v>104.3</v>
      </c>
    </row>
    <row r="88" spans="1:18" ht="15" x14ac:dyDescent="0.25">
      <c r="K88" s="12">
        <v>11</v>
      </c>
      <c r="L88" s="14">
        <v>1.6</v>
      </c>
      <c r="M88" s="13">
        <v>48</v>
      </c>
      <c r="N88" s="15">
        <v>1480</v>
      </c>
      <c r="O88" s="13">
        <v>0</v>
      </c>
      <c r="P88" s="13">
        <v>17</v>
      </c>
      <c r="Q88" s="13">
        <v>3</v>
      </c>
      <c r="R88" s="14">
        <v>104</v>
      </c>
    </row>
    <row r="89" spans="1:18" ht="15" customHeight="1" x14ac:dyDescent="0.25">
      <c r="A89" s="30" t="s">
        <v>97</v>
      </c>
      <c r="B89" s="40" t="s">
        <v>98</v>
      </c>
      <c r="C89" s="111" t="s">
        <v>103</v>
      </c>
      <c r="D89" s="111"/>
      <c r="E89" s="111"/>
      <c r="F89" s="111"/>
      <c r="G89" s="111"/>
      <c r="H89" s="111"/>
      <c r="I89" s="111"/>
      <c r="J89" s="111"/>
      <c r="K89" s="12">
        <v>12</v>
      </c>
      <c r="L89" s="14">
        <v>1</v>
      </c>
      <c r="M89" s="13">
        <v>37</v>
      </c>
      <c r="N89" s="15">
        <v>760</v>
      </c>
      <c r="O89" s="13">
        <v>1</v>
      </c>
      <c r="P89" s="13">
        <v>9</v>
      </c>
      <c r="Q89" s="13">
        <v>2</v>
      </c>
      <c r="R89" s="14">
        <v>98</v>
      </c>
    </row>
    <row r="90" spans="1:18" ht="15" x14ac:dyDescent="0.25">
      <c r="C90" s="111"/>
      <c r="D90" s="111"/>
      <c r="E90" s="111"/>
      <c r="F90" s="111"/>
      <c r="G90" s="111"/>
      <c r="H90" s="111"/>
      <c r="I90" s="111"/>
      <c r="J90" s="111"/>
      <c r="K90" s="12">
        <v>13</v>
      </c>
      <c r="L90" s="14">
        <v>4</v>
      </c>
      <c r="M90" s="13">
        <v>41</v>
      </c>
      <c r="N90" s="15">
        <v>985</v>
      </c>
      <c r="O90" s="13">
        <v>1</v>
      </c>
      <c r="P90" s="13">
        <v>17</v>
      </c>
      <c r="Q90" s="13">
        <v>2</v>
      </c>
      <c r="R90" s="14">
        <v>98.2</v>
      </c>
    </row>
    <row r="91" spans="1:18" ht="15" customHeight="1" x14ac:dyDescent="0.25">
      <c r="C91" s="111"/>
      <c r="D91" s="111"/>
      <c r="E91" s="111"/>
      <c r="F91" s="111"/>
      <c r="G91" s="111"/>
      <c r="H91" s="111"/>
      <c r="I91" s="111"/>
      <c r="J91" s="111"/>
      <c r="K91" s="12">
        <v>14</v>
      </c>
      <c r="L91" s="14">
        <v>2</v>
      </c>
      <c r="M91" s="13">
        <v>31</v>
      </c>
      <c r="N91" s="15">
        <v>610</v>
      </c>
      <c r="O91" s="13">
        <v>0</v>
      </c>
      <c r="P91" s="13">
        <v>15</v>
      </c>
      <c r="Q91" s="13">
        <v>2</v>
      </c>
      <c r="R91" s="14">
        <v>102.1</v>
      </c>
    </row>
    <row r="92" spans="1:18" ht="15" customHeight="1" x14ac:dyDescent="0.25">
      <c r="C92" s="108" t="s">
        <v>104</v>
      </c>
      <c r="D92" s="108"/>
      <c r="E92" s="108"/>
      <c r="F92" s="108"/>
      <c r="G92" s="108"/>
      <c r="H92" s="108"/>
      <c r="I92" s="108"/>
      <c r="J92" s="108"/>
      <c r="K92" s="12">
        <v>15</v>
      </c>
      <c r="L92" s="14">
        <v>2.2999999999999998</v>
      </c>
      <c r="M92" s="13">
        <v>41</v>
      </c>
      <c r="N92" s="15">
        <v>860</v>
      </c>
      <c r="O92" s="13">
        <v>1</v>
      </c>
      <c r="P92" s="13">
        <v>16</v>
      </c>
      <c r="Q92" s="13">
        <v>3</v>
      </c>
      <c r="R92" s="14">
        <v>106.2</v>
      </c>
    </row>
    <row r="93" spans="1:18" ht="15" x14ac:dyDescent="0.25">
      <c r="B93" s="40" t="s">
        <v>100</v>
      </c>
      <c r="C93" s="111" t="s">
        <v>99</v>
      </c>
      <c r="D93" s="111"/>
      <c r="E93" s="111"/>
      <c r="F93" s="111"/>
      <c r="G93" s="111"/>
      <c r="H93" s="111"/>
      <c r="I93" s="111"/>
      <c r="J93" s="111"/>
      <c r="K93" s="12">
        <v>16</v>
      </c>
      <c r="L93" s="14">
        <v>4</v>
      </c>
      <c r="M93" s="13">
        <v>33</v>
      </c>
      <c r="N93" s="15">
        <v>700</v>
      </c>
      <c r="O93" s="13">
        <v>1</v>
      </c>
      <c r="P93" s="13">
        <v>12</v>
      </c>
      <c r="Q93" s="13">
        <v>1</v>
      </c>
      <c r="R93" s="14">
        <v>95.4</v>
      </c>
    </row>
    <row r="94" spans="1:18" ht="15" x14ac:dyDescent="0.25">
      <c r="C94" s="111"/>
      <c r="D94" s="111"/>
      <c r="E94" s="111"/>
      <c r="F94" s="111"/>
      <c r="G94" s="111"/>
      <c r="H94" s="111"/>
      <c r="I94" s="111"/>
      <c r="J94" s="111"/>
      <c r="K94" s="12">
        <v>17</v>
      </c>
      <c r="L94" s="14">
        <v>4</v>
      </c>
      <c r="M94" s="13">
        <v>51</v>
      </c>
      <c r="N94" s="15">
        <v>1500</v>
      </c>
      <c r="O94" s="13">
        <v>1</v>
      </c>
      <c r="P94" s="13">
        <v>15</v>
      </c>
      <c r="Q94" s="13">
        <v>2</v>
      </c>
      <c r="R94" s="14">
        <v>101</v>
      </c>
    </row>
    <row r="95" spans="1:18" ht="15" x14ac:dyDescent="0.25">
      <c r="C95" s="111"/>
      <c r="D95" s="111"/>
      <c r="E95" s="111"/>
      <c r="F95" s="111"/>
      <c r="G95" s="111"/>
      <c r="H95" s="111"/>
      <c r="I95" s="111"/>
      <c r="J95" s="111"/>
      <c r="K95" s="12">
        <v>18</v>
      </c>
      <c r="L95" s="14">
        <v>0</v>
      </c>
      <c r="M95" s="13">
        <v>36</v>
      </c>
      <c r="N95" s="15">
        <v>690</v>
      </c>
      <c r="O95" s="13">
        <v>0</v>
      </c>
      <c r="P95" s="13">
        <v>12</v>
      </c>
      <c r="Q95" s="13">
        <v>1</v>
      </c>
      <c r="R95" s="14">
        <v>93</v>
      </c>
    </row>
    <row r="96" spans="1:18" ht="15" x14ac:dyDescent="0.25">
      <c r="C96" s="111"/>
      <c r="D96" s="111"/>
      <c r="E96" s="111"/>
      <c r="F96" s="111"/>
      <c r="G96" s="111"/>
      <c r="H96" s="111"/>
      <c r="I96" s="111"/>
      <c r="J96" s="111"/>
      <c r="K96" s="12">
        <v>19</v>
      </c>
      <c r="L96" s="14">
        <v>5</v>
      </c>
      <c r="M96" s="13">
        <v>40</v>
      </c>
      <c r="N96" s="15">
        <v>910</v>
      </c>
      <c r="O96" s="13">
        <v>1</v>
      </c>
      <c r="P96" s="13">
        <v>12</v>
      </c>
      <c r="Q96" s="13">
        <v>3</v>
      </c>
      <c r="R96" s="14">
        <v>96.6</v>
      </c>
    </row>
    <row r="97" spans="2:18" ht="15" x14ac:dyDescent="0.25">
      <c r="B97" s="40" t="s">
        <v>101</v>
      </c>
      <c r="C97" s="112" t="s">
        <v>102</v>
      </c>
      <c r="D97" s="112"/>
      <c r="E97" s="112"/>
      <c r="F97" s="112"/>
      <c r="G97" s="112"/>
      <c r="H97" s="112"/>
      <c r="I97" s="112"/>
      <c r="J97" s="112"/>
      <c r="K97" s="12">
        <v>20</v>
      </c>
      <c r="L97" s="14">
        <v>0</v>
      </c>
      <c r="M97" s="13">
        <v>53</v>
      </c>
      <c r="N97" s="15">
        <v>1720</v>
      </c>
      <c r="O97" s="13">
        <v>0</v>
      </c>
      <c r="P97" s="13">
        <v>11</v>
      </c>
      <c r="Q97" s="13">
        <v>1</v>
      </c>
      <c r="R97" s="14">
        <v>91.4</v>
      </c>
    </row>
    <row r="98" spans="2:18" ht="15" x14ac:dyDescent="0.25">
      <c r="C98" s="112"/>
      <c r="D98" s="112"/>
      <c r="E98" s="112"/>
      <c r="F98" s="112"/>
      <c r="G98" s="112"/>
      <c r="H98" s="112"/>
      <c r="I98" s="112"/>
      <c r="J98" s="112"/>
      <c r="K98" s="12">
        <v>21</v>
      </c>
      <c r="L98" s="14">
        <v>4</v>
      </c>
      <c r="M98" s="13">
        <v>33</v>
      </c>
      <c r="N98" s="15">
        <v>710</v>
      </c>
      <c r="O98" s="13">
        <v>1</v>
      </c>
      <c r="P98" s="13">
        <v>12</v>
      </c>
      <c r="Q98" s="13">
        <v>1</v>
      </c>
      <c r="R98" s="14">
        <v>95.4</v>
      </c>
    </row>
    <row r="99" spans="2:18" ht="15" x14ac:dyDescent="0.25">
      <c r="K99" s="12">
        <v>22</v>
      </c>
      <c r="L99" s="14">
        <v>2.1</v>
      </c>
      <c r="M99" s="13">
        <v>43</v>
      </c>
      <c r="N99" s="15">
        <v>860</v>
      </c>
      <c r="O99" s="13">
        <v>1</v>
      </c>
      <c r="P99" s="13">
        <v>17</v>
      </c>
      <c r="Q99" s="13">
        <v>3</v>
      </c>
      <c r="R99" s="14">
        <v>105.9</v>
      </c>
    </row>
    <row r="100" spans="2:18" ht="15" x14ac:dyDescent="0.25">
      <c r="K100" s="12">
        <v>23</v>
      </c>
      <c r="L100" s="14">
        <v>0.8</v>
      </c>
      <c r="M100" s="13">
        <v>48</v>
      </c>
      <c r="N100" s="15">
        <v>1204</v>
      </c>
      <c r="O100" s="13">
        <v>0</v>
      </c>
      <c r="P100" s="13">
        <v>13</v>
      </c>
      <c r="Q100" s="13">
        <v>2</v>
      </c>
      <c r="R100" s="14">
        <v>98.3</v>
      </c>
    </row>
    <row r="101" spans="2:18" ht="15" x14ac:dyDescent="0.25">
      <c r="K101" s="12">
        <v>24</v>
      </c>
      <c r="L101" s="14">
        <v>2.7</v>
      </c>
      <c r="M101" s="13">
        <v>21</v>
      </c>
      <c r="N101" s="15">
        <v>450</v>
      </c>
      <c r="O101" s="13">
        <v>1</v>
      </c>
      <c r="P101" s="13">
        <v>15</v>
      </c>
      <c r="Q101" s="13">
        <v>3</v>
      </c>
      <c r="R101" s="14">
        <v>102.5</v>
      </c>
    </row>
    <row r="102" spans="2:18" ht="15" x14ac:dyDescent="0.25">
      <c r="K102" s="12">
        <v>25</v>
      </c>
      <c r="L102" s="14">
        <v>0.4</v>
      </c>
      <c r="M102" s="13">
        <v>29</v>
      </c>
      <c r="N102" s="15">
        <v>530</v>
      </c>
      <c r="O102" s="13">
        <v>0</v>
      </c>
      <c r="P102" s="13">
        <v>8</v>
      </c>
      <c r="Q102" s="13">
        <v>2</v>
      </c>
      <c r="R102" s="14">
        <v>94.3</v>
      </c>
    </row>
    <row r="103" spans="2:18" ht="15" x14ac:dyDescent="0.25">
      <c r="K103" s="12">
        <v>26</v>
      </c>
      <c r="L103" s="14">
        <v>5</v>
      </c>
      <c r="M103" s="13">
        <v>25</v>
      </c>
      <c r="N103" s="15">
        <v>520</v>
      </c>
      <c r="O103" s="13">
        <v>0</v>
      </c>
      <c r="P103" s="13">
        <v>11</v>
      </c>
      <c r="Q103" s="13">
        <v>1</v>
      </c>
      <c r="R103" s="14">
        <v>92.4</v>
      </c>
    </row>
    <row r="104" spans="2:18" ht="15" x14ac:dyDescent="0.25">
      <c r="K104" s="12">
        <v>27</v>
      </c>
      <c r="L104" s="14">
        <v>0</v>
      </c>
      <c r="M104" s="13">
        <v>41</v>
      </c>
      <c r="N104" s="15">
        <v>980</v>
      </c>
      <c r="O104" s="13">
        <v>1</v>
      </c>
      <c r="P104" s="13">
        <v>14</v>
      </c>
      <c r="Q104" s="13">
        <v>2</v>
      </c>
      <c r="R104" s="14">
        <v>97.6</v>
      </c>
    </row>
    <row r="105" spans="2:18" ht="15" x14ac:dyDescent="0.25">
      <c r="K105" s="12">
        <v>28</v>
      </c>
      <c r="L105" s="14">
        <v>0</v>
      </c>
      <c r="M105" s="13">
        <v>40</v>
      </c>
      <c r="N105" s="15">
        <v>990</v>
      </c>
      <c r="O105" s="13">
        <v>1</v>
      </c>
      <c r="P105" s="13">
        <v>15</v>
      </c>
      <c r="Q105" s="13">
        <v>2</v>
      </c>
      <c r="R105" s="14">
        <v>98.1</v>
      </c>
    </row>
    <row r="106" spans="2:18" ht="15" x14ac:dyDescent="0.25">
      <c r="K106" s="12">
        <v>29</v>
      </c>
      <c r="L106" s="14">
        <v>0.5</v>
      </c>
      <c r="M106" s="13">
        <v>25</v>
      </c>
      <c r="N106" s="15">
        <v>530</v>
      </c>
      <c r="O106" s="13">
        <v>1</v>
      </c>
      <c r="P106" s="13">
        <v>16</v>
      </c>
      <c r="Q106" s="13">
        <v>2</v>
      </c>
      <c r="R106" s="14">
        <v>98</v>
      </c>
    </row>
    <row r="107" spans="2:18" ht="15" x14ac:dyDescent="0.25">
      <c r="K107" s="12">
        <v>30</v>
      </c>
      <c r="L107" s="14">
        <v>0.5</v>
      </c>
      <c r="M107" s="13">
        <v>24</v>
      </c>
      <c r="N107" s="15">
        <v>500</v>
      </c>
      <c r="O107" s="13">
        <v>1</v>
      </c>
      <c r="P107" s="13">
        <v>17</v>
      </c>
      <c r="Q107" s="13">
        <v>2</v>
      </c>
      <c r="R107" s="14">
        <v>98</v>
      </c>
    </row>
    <row r="108" spans="2:18" ht="15" x14ac:dyDescent="0.25">
      <c r="K108" s="12">
        <v>31</v>
      </c>
      <c r="L108" s="14">
        <v>3.8</v>
      </c>
      <c r="M108" s="13">
        <v>45</v>
      </c>
      <c r="N108" s="15">
        <v>1240</v>
      </c>
      <c r="O108" s="13">
        <v>0</v>
      </c>
      <c r="P108" s="13">
        <v>13</v>
      </c>
      <c r="Q108" s="13">
        <v>2</v>
      </c>
      <c r="R108" s="14">
        <v>102.5</v>
      </c>
    </row>
    <row r="109" spans="2:18" ht="15" x14ac:dyDescent="0.25">
      <c r="K109" s="12">
        <v>32</v>
      </c>
      <c r="L109" s="14">
        <v>5</v>
      </c>
      <c r="M109" s="13">
        <v>29</v>
      </c>
      <c r="N109" s="15">
        <v>450</v>
      </c>
      <c r="O109" s="13">
        <v>1</v>
      </c>
      <c r="P109" s="13">
        <v>17</v>
      </c>
      <c r="Q109" s="13">
        <v>3</v>
      </c>
      <c r="R109" s="14">
        <v>103.4</v>
      </c>
    </row>
    <row r="110" spans="2:18" ht="15" x14ac:dyDescent="0.25">
      <c r="K110" s="12">
        <v>33</v>
      </c>
      <c r="L110" s="14">
        <v>5</v>
      </c>
      <c r="M110" s="13">
        <v>30</v>
      </c>
      <c r="N110" s="15">
        <v>460</v>
      </c>
      <c r="O110" s="13">
        <v>1</v>
      </c>
      <c r="P110" s="13">
        <v>17</v>
      </c>
      <c r="Q110" s="13">
        <v>3</v>
      </c>
      <c r="R110" s="14">
        <v>105.1</v>
      </c>
    </row>
    <row r="111" spans="2:18" ht="15" x14ac:dyDescent="0.25">
      <c r="K111" s="12">
        <v>34</v>
      </c>
      <c r="L111" s="14">
        <v>1.2</v>
      </c>
      <c r="M111" s="13">
        <v>17</v>
      </c>
      <c r="N111" s="15">
        <v>440</v>
      </c>
      <c r="O111" s="13">
        <v>0</v>
      </c>
      <c r="P111" s="13">
        <v>11</v>
      </c>
      <c r="Q111" s="13">
        <v>1</v>
      </c>
      <c r="R111" s="14">
        <v>96.5</v>
      </c>
    </row>
    <row r="112" spans="2:18" ht="15" x14ac:dyDescent="0.25">
      <c r="K112" s="12">
        <v>35</v>
      </c>
      <c r="L112" s="14">
        <v>4.3</v>
      </c>
      <c r="M112" s="13">
        <v>58</v>
      </c>
      <c r="N112" s="15">
        <v>1350</v>
      </c>
      <c r="O112" s="13">
        <v>1</v>
      </c>
      <c r="P112" s="13">
        <v>14</v>
      </c>
      <c r="Q112" s="13">
        <v>3</v>
      </c>
      <c r="R112" s="14">
        <v>107</v>
      </c>
    </row>
    <row r="113" spans="1:18" ht="15" x14ac:dyDescent="0.25">
      <c r="K113" s="12">
        <v>36</v>
      </c>
      <c r="L113" s="14">
        <v>3.5</v>
      </c>
      <c r="M113" s="13">
        <v>51</v>
      </c>
      <c r="N113" s="15">
        <v>1535</v>
      </c>
      <c r="O113" s="13">
        <v>0</v>
      </c>
      <c r="P113" s="13">
        <v>15</v>
      </c>
      <c r="Q113" s="13">
        <v>2</v>
      </c>
      <c r="R113" s="14">
        <v>101.3</v>
      </c>
    </row>
    <row r="114" spans="1:18" ht="15" x14ac:dyDescent="0.25">
      <c r="K114" s="12">
        <v>37</v>
      </c>
      <c r="L114" s="14">
        <v>0.2</v>
      </c>
      <c r="M114" s="13">
        <v>52</v>
      </c>
      <c r="N114" s="15">
        <v>1630</v>
      </c>
      <c r="O114" s="13">
        <v>0</v>
      </c>
      <c r="P114" s="13">
        <v>11</v>
      </c>
      <c r="Q114" s="13">
        <v>1</v>
      </c>
      <c r="R114" s="14">
        <v>91.2</v>
      </c>
    </row>
    <row r="115" spans="1:18" ht="15" x14ac:dyDescent="0.25">
      <c r="K115" s="12">
        <v>38</v>
      </c>
      <c r="L115" s="14">
        <v>5</v>
      </c>
      <c r="M115" s="13">
        <v>50</v>
      </c>
      <c r="N115" s="15">
        <v>1450</v>
      </c>
      <c r="O115" s="13">
        <v>1</v>
      </c>
      <c r="P115" s="13">
        <v>14</v>
      </c>
      <c r="Q115" s="13">
        <v>1</v>
      </c>
      <c r="R115" s="14">
        <v>95.3</v>
      </c>
    </row>
    <row r="116" spans="1:18" ht="15" x14ac:dyDescent="0.25">
      <c r="K116" s="12">
        <v>39</v>
      </c>
      <c r="L116" s="14">
        <v>4.8</v>
      </c>
      <c r="M116" s="13">
        <v>43</v>
      </c>
      <c r="N116" s="15">
        <v>910</v>
      </c>
      <c r="O116" s="13">
        <v>1</v>
      </c>
      <c r="P116" s="13">
        <v>12</v>
      </c>
      <c r="Q116" s="13">
        <v>3</v>
      </c>
      <c r="R116" s="14">
        <v>97.2</v>
      </c>
    </row>
    <row r="117" spans="1:18" ht="15" x14ac:dyDescent="0.25">
      <c r="K117" s="12">
        <v>40</v>
      </c>
      <c r="L117" s="14">
        <v>3.3</v>
      </c>
      <c r="M117" s="13">
        <v>33</v>
      </c>
      <c r="N117" s="15">
        <v>712</v>
      </c>
      <c r="O117" s="13">
        <v>0</v>
      </c>
      <c r="P117" s="13">
        <v>14</v>
      </c>
      <c r="Q117" s="13">
        <v>3</v>
      </c>
      <c r="R117" s="14">
        <v>102.9</v>
      </c>
    </row>
    <row r="118" spans="1:18" ht="15" x14ac:dyDescent="0.25">
      <c r="K118" s="12">
        <v>41</v>
      </c>
      <c r="L118" s="14">
        <v>1.2</v>
      </c>
      <c r="M118" s="13">
        <v>22</v>
      </c>
      <c r="N118" s="15">
        <v>530</v>
      </c>
      <c r="O118" s="13">
        <v>1</v>
      </c>
      <c r="P118" s="13">
        <v>17</v>
      </c>
      <c r="Q118" s="13">
        <v>2</v>
      </c>
      <c r="R118" s="14">
        <v>97</v>
      </c>
    </row>
    <row r="119" spans="1:18" ht="15" x14ac:dyDescent="0.25">
      <c r="K119" s="12">
        <v>42</v>
      </c>
      <c r="L119" s="14">
        <v>0.3</v>
      </c>
      <c r="M119" s="13">
        <v>31</v>
      </c>
      <c r="N119" s="15">
        <v>540</v>
      </c>
      <c r="O119" s="13">
        <v>0</v>
      </c>
      <c r="P119" s="13">
        <v>8</v>
      </c>
      <c r="Q119" s="13">
        <v>2</v>
      </c>
      <c r="R119" s="14">
        <v>94.5</v>
      </c>
    </row>
    <row r="120" spans="1:18" ht="15" x14ac:dyDescent="0.25">
      <c r="K120" s="12">
        <v>43</v>
      </c>
      <c r="L120" s="14">
        <v>5</v>
      </c>
      <c r="M120" s="13">
        <v>27</v>
      </c>
      <c r="N120" s="15">
        <v>490</v>
      </c>
      <c r="O120" s="13">
        <v>0</v>
      </c>
      <c r="P120" s="13">
        <v>11</v>
      </c>
      <c r="Q120" s="13">
        <v>1</v>
      </c>
      <c r="R120" s="14">
        <v>93.5</v>
      </c>
    </row>
    <row r="121" spans="1:18" ht="15" x14ac:dyDescent="0.25">
      <c r="K121" s="12">
        <v>44</v>
      </c>
      <c r="L121" s="14">
        <v>3.8</v>
      </c>
      <c r="M121" s="13">
        <v>44</v>
      </c>
      <c r="N121" s="15">
        <v>1190</v>
      </c>
      <c r="O121" s="13">
        <v>0</v>
      </c>
      <c r="P121" s="13">
        <v>13</v>
      </c>
      <c r="Q121" s="13">
        <v>2</v>
      </c>
      <c r="R121" s="14">
        <v>103.2</v>
      </c>
    </row>
    <row r="122" spans="1:18" ht="15" x14ac:dyDescent="0.25">
      <c r="K122" s="12">
        <v>45</v>
      </c>
      <c r="L122" s="14">
        <v>4.5</v>
      </c>
      <c r="M122" s="13">
        <v>55</v>
      </c>
      <c r="N122" s="15">
        <v>1288</v>
      </c>
      <c r="O122" s="13">
        <v>1</v>
      </c>
      <c r="P122" s="13">
        <v>14</v>
      </c>
      <c r="Q122" s="13">
        <v>3</v>
      </c>
      <c r="R122" s="14">
        <v>107</v>
      </c>
    </row>
    <row r="123" spans="1:18" ht="15" x14ac:dyDescent="0.25">
      <c r="K123" s="12">
        <v>46</v>
      </c>
      <c r="L123" s="14">
        <v>1</v>
      </c>
      <c r="M123" s="13">
        <v>20</v>
      </c>
      <c r="N123" s="15">
        <v>510</v>
      </c>
      <c r="O123" s="13">
        <v>1</v>
      </c>
      <c r="P123" s="13">
        <v>17</v>
      </c>
      <c r="Q123" s="13">
        <v>2</v>
      </c>
      <c r="R123" s="14">
        <v>96.9</v>
      </c>
    </row>
    <row r="124" spans="1:18" ht="15" x14ac:dyDescent="0.25">
      <c r="K124" s="12">
        <v>47</v>
      </c>
      <c r="L124" s="14">
        <v>0.3</v>
      </c>
      <c r="M124" s="13">
        <v>18</v>
      </c>
      <c r="N124" s="15">
        <v>420</v>
      </c>
      <c r="O124" s="13">
        <v>0</v>
      </c>
      <c r="P124" s="13">
        <v>12</v>
      </c>
      <c r="Q124" s="13">
        <v>1</v>
      </c>
      <c r="R124" s="14">
        <v>95</v>
      </c>
    </row>
    <row r="125" spans="1:18" ht="15" x14ac:dyDescent="0.25">
      <c r="K125" s="12">
        <v>48</v>
      </c>
      <c r="L125" s="14">
        <v>1.3</v>
      </c>
      <c r="M125" s="13">
        <v>19</v>
      </c>
      <c r="N125" s="15">
        <v>466</v>
      </c>
      <c r="O125" s="13">
        <v>0</v>
      </c>
      <c r="P125" s="13">
        <v>12</v>
      </c>
      <c r="Q125" s="13">
        <v>1</v>
      </c>
      <c r="R125" s="14">
        <v>96.1</v>
      </c>
    </row>
    <row r="127" spans="1:18" x14ac:dyDescent="0.2">
      <c r="A127" s="30" t="s">
        <v>105</v>
      </c>
      <c r="B127" s="25" t="s">
        <v>70</v>
      </c>
      <c r="C127" s="25"/>
      <c r="D127" s="25"/>
      <c r="E127" s="25"/>
      <c r="F127" s="25"/>
      <c r="G127" s="25"/>
      <c r="H127" s="25"/>
      <c r="I127" s="25"/>
      <c r="J127" s="25"/>
    </row>
    <row r="128" spans="1:18" ht="13.5" thickBot="1" x14ac:dyDescent="0.25">
      <c r="B128" s="25"/>
      <c r="C128" s="25"/>
      <c r="D128" s="25"/>
      <c r="E128" s="25"/>
      <c r="F128" s="25"/>
      <c r="G128" s="25"/>
      <c r="H128" s="25"/>
      <c r="I128" s="25"/>
      <c r="J128" s="25"/>
    </row>
    <row r="129" spans="2:10" x14ac:dyDescent="0.2">
      <c r="B129" s="26" t="s">
        <v>71</v>
      </c>
      <c r="C129" s="26"/>
      <c r="D129" s="25"/>
      <c r="E129" s="25"/>
      <c r="F129" s="25"/>
      <c r="G129" s="25"/>
      <c r="H129" s="25"/>
      <c r="I129" s="25"/>
      <c r="J129" s="25"/>
    </row>
    <row r="130" spans="2:10" x14ac:dyDescent="0.2">
      <c r="B130" s="27" t="s">
        <v>72</v>
      </c>
      <c r="C130" s="43">
        <v>0.86046624959845552</v>
      </c>
      <c r="D130" s="44"/>
      <c r="E130" s="44"/>
      <c r="F130" s="44"/>
      <c r="G130" s="44"/>
      <c r="H130" s="44"/>
      <c r="I130" s="44"/>
      <c r="J130" s="44"/>
    </row>
    <row r="131" spans="2:10" x14ac:dyDescent="0.2">
      <c r="B131" s="27" t="s">
        <v>73</v>
      </c>
      <c r="C131" s="43">
        <v>0.74040216669803161</v>
      </c>
      <c r="D131" s="44"/>
      <c r="E131" s="44"/>
      <c r="F131" s="44"/>
      <c r="G131" s="44"/>
      <c r="H131" s="44"/>
      <c r="I131" s="44"/>
      <c r="J131" s="44"/>
    </row>
    <row r="132" spans="2:10" x14ac:dyDescent="0.2">
      <c r="B132" s="27" t="s">
        <v>74</v>
      </c>
      <c r="C132" s="43">
        <v>0.7162535310420346</v>
      </c>
      <c r="D132" s="44"/>
      <c r="E132" s="44"/>
      <c r="F132" s="44"/>
      <c r="G132" s="44"/>
      <c r="H132" s="44"/>
      <c r="I132" s="44"/>
      <c r="J132" s="44"/>
    </row>
    <row r="133" spans="2:10" x14ac:dyDescent="0.2">
      <c r="B133" s="27" t="s">
        <v>75</v>
      </c>
      <c r="C133" s="43">
        <v>2.3431349973983995</v>
      </c>
      <c r="D133" s="44"/>
      <c r="E133" s="44"/>
      <c r="F133" s="44"/>
      <c r="G133" s="44"/>
      <c r="H133" s="44"/>
      <c r="I133" s="44"/>
      <c r="J133" s="44"/>
    </row>
    <row r="134" spans="2:10" ht="13.5" thickBot="1" x14ac:dyDescent="0.25">
      <c r="B134" s="28" t="s">
        <v>76</v>
      </c>
      <c r="C134" s="48">
        <v>48</v>
      </c>
      <c r="D134" s="44"/>
      <c r="E134" s="44"/>
      <c r="F134" s="44"/>
      <c r="G134" s="44"/>
      <c r="H134" s="44"/>
      <c r="I134" s="44"/>
      <c r="J134" s="44"/>
    </row>
    <row r="135" spans="2:10" x14ac:dyDescent="0.2">
      <c r="B135" s="25"/>
      <c r="C135" s="44"/>
      <c r="D135" s="44"/>
      <c r="E135" s="44"/>
      <c r="F135" s="44"/>
      <c r="G135" s="44"/>
      <c r="H135" s="44"/>
      <c r="I135" s="44"/>
      <c r="J135" s="44"/>
    </row>
    <row r="136" spans="2:10" ht="13.5" thickBot="1" x14ac:dyDescent="0.25">
      <c r="B136" s="25" t="s">
        <v>77</v>
      </c>
      <c r="C136" s="44"/>
      <c r="D136" s="44"/>
      <c r="E136" s="44"/>
      <c r="F136" s="44"/>
      <c r="G136" s="44"/>
      <c r="H136" s="44"/>
      <c r="I136" s="44"/>
      <c r="J136" s="44"/>
    </row>
    <row r="137" spans="2:10" x14ac:dyDescent="0.2">
      <c r="B137" s="29"/>
      <c r="C137" s="46" t="s">
        <v>82</v>
      </c>
      <c r="D137" s="46" t="s">
        <v>83</v>
      </c>
      <c r="E137" s="46" t="s">
        <v>84</v>
      </c>
      <c r="F137" s="46" t="s">
        <v>85</v>
      </c>
      <c r="G137" s="46" t="s">
        <v>86</v>
      </c>
      <c r="H137" s="44"/>
      <c r="I137" s="44"/>
      <c r="J137" s="44"/>
    </row>
    <row r="138" spans="2:10" x14ac:dyDescent="0.2">
      <c r="B138" s="27" t="s">
        <v>78</v>
      </c>
      <c r="C138" s="43">
        <v>4</v>
      </c>
      <c r="D138" s="43">
        <v>673.33268217723889</v>
      </c>
      <c r="E138" s="43">
        <v>168.33317054430972</v>
      </c>
      <c r="F138" s="43">
        <v>30.660206946894775</v>
      </c>
      <c r="G138" s="43">
        <v>4.3235300398380715E-12</v>
      </c>
      <c r="H138" s="44"/>
      <c r="I138" s="44"/>
      <c r="J138" s="44"/>
    </row>
    <row r="139" spans="2:10" x14ac:dyDescent="0.2">
      <c r="B139" s="27" t="s">
        <v>79</v>
      </c>
      <c r="C139" s="43">
        <v>43</v>
      </c>
      <c r="D139" s="43">
        <v>236.08210948942752</v>
      </c>
      <c r="E139" s="43">
        <v>5.4902816160331982</v>
      </c>
      <c r="F139" s="43"/>
      <c r="G139" s="43"/>
      <c r="H139" s="44"/>
      <c r="I139" s="44"/>
      <c r="J139" s="44"/>
    </row>
    <row r="140" spans="2:10" ht="13.5" thickBot="1" x14ac:dyDescent="0.25">
      <c r="B140" s="28" t="s">
        <v>80</v>
      </c>
      <c r="C140" s="48">
        <v>47</v>
      </c>
      <c r="D140" s="48">
        <v>909.41479166666636</v>
      </c>
      <c r="E140" s="48"/>
      <c r="F140" s="48"/>
      <c r="G140" s="48"/>
      <c r="H140" s="44"/>
      <c r="I140" s="44"/>
      <c r="J140" s="44"/>
    </row>
    <row r="141" spans="2:10" ht="13.5" thickBot="1" x14ac:dyDescent="0.25">
      <c r="B141" s="25"/>
      <c r="C141" s="44"/>
      <c r="D141" s="44"/>
      <c r="E141" s="44"/>
      <c r="F141" s="44"/>
      <c r="G141" s="44"/>
      <c r="H141" s="44"/>
      <c r="I141" s="101"/>
      <c r="J141" s="101"/>
    </row>
    <row r="142" spans="2:10" x14ac:dyDescent="0.2">
      <c r="B142" s="29"/>
      <c r="C142" s="46" t="s">
        <v>87</v>
      </c>
      <c r="D142" s="46" t="s">
        <v>75</v>
      </c>
      <c r="E142" s="46" t="s">
        <v>88</v>
      </c>
      <c r="F142" s="46" t="s">
        <v>89</v>
      </c>
      <c r="G142" s="46" t="s">
        <v>90</v>
      </c>
      <c r="H142" s="46" t="s">
        <v>91</v>
      </c>
      <c r="I142" s="102"/>
      <c r="J142" s="102"/>
    </row>
    <row r="143" spans="2:10" x14ac:dyDescent="0.2">
      <c r="B143" s="27" t="s">
        <v>81</v>
      </c>
      <c r="C143" s="43">
        <v>83.945597866992671</v>
      </c>
      <c r="D143" s="43">
        <v>1.9656357912151912</v>
      </c>
      <c r="E143" s="43">
        <v>42.706587986524198</v>
      </c>
      <c r="F143" s="43">
        <v>7.5547460462246504E-37</v>
      </c>
      <c r="G143" s="43">
        <v>79.981515500325983</v>
      </c>
      <c r="H143" s="43">
        <v>87.909680233659358</v>
      </c>
      <c r="I143" s="43"/>
      <c r="J143" s="43"/>
    </row>
    <row r="144" spans="2:10" x14ac:dyDescent="0.2">
      <c r="B144" s="27" t="s">
        <v>29</v>
      </c>
      <c r="C144" s="43">
        <v>8.3305536520016565E-4</v>
      </c>
      <c r="D144" s="43">
        <v>8.6879089524831464E-4</v>
      </c>
      <c r="E144" s="43">
        <v>0.95886751317998653</v>
      </c>
      <c r="F144" s="43">
        <v>0.34298618108635548</v>
      </c>
      <c r="G144" s="43">
        <v>-9.1902845600726885E-4</v>
      </c>
      <c r="H144" s="43">
        <v>2.5851391864076E-3</v>
      </c>
      <c r="I144" s="43"/>
      <c r="J144" s="43"/>
    </row>
    <row r="145" spans="1:20" x14ac:dyDescent="0.2">
      <c r="B145" s="27" t="s">
        <v>19</v>
      </c>
      <c r="C145" s="43">
        <v>-0.80697731869453104</v>
      </c>
      <c r="D145" s="43">
        <v>0.75821379640618991</v>
      </c>
      <c r="E145" s="43">
        <v>-1.064313683712262</v>
      </c>
      <c r="F145" s="43">
        <v>0.29312695103497971</v>
      </c>
      <c r="G145" s="43">
        <v>-2.3360611672538081</v>
      </c>
      <c r="H145" s="43">
        <v>0.72210652986474622</v>
      </c>
      <c r="I145" s="43"/>
      <c r="J145" s="43"/>
    </row>
    <row r="146" spans="1:20" x14ac:dyDescent="0.2">
      <c r="B146" s="27" t="s">
        <v>25</v>
      </c>
      <c r="C146" s="43">
        <v>0.45699466572810066</v>
      </c>
      <c r="D146" s="43">
        <v>0.15516409078505852</v>
      </c>
      <c r="E146" s="43">
        <v>2.9452347087262205</v>
      </c>
      <c r="F146" s="43">
        <v>5.1904640570585711E-3</v>
      </c>
      <c r="G146" s="43">
        <v>0.1440764542415951</v>
      </c>
      <c r="H146" s="43">
        <v>0.76991287721460622</v>
      </c>
      <c r="I146" s="43"/>
      <c r="J146" s="43"/>
    </row>
    <row r="147" spans="1:20" ht="13.5" thickBot="1" x14ac:dyDescent="0.25">
      <c r="B147" s="28" t="s">
        <v>38</v>
      </c>
      <c r="C147" s="48">
        <v>4.1890542586351653</v>
      </c>
      <c r="D147" s="48">
        <v>0.51525508368567619</v>
      </c>
      <c r="E147" s="48">
        <v>8.1300590547703102</v>
      </c>
      <c r="F147" s="48">
        <v>3.1041474075889663E-10</v>
      </c>
      <c r="G147" s="48">
        <v>3.149943350753782</v>
      </c>
      <c r="H147" s="48">
        <v>5.2281651665165487</v>
      </c>
      <c r="I147" s="43"/>
      <c r="J147" s="43"/>
    </row>
    <row r="148" spans="1:20" x14ac:dyDescent="0.2">
      <c r="B148" s="25"/>
      <c r="C148" s="25"/>
      <c r="D148" s="25"/>
      <c r="E148" s="25"/>
      <c r="F148" s="25"/>
      <c r="G148" s="25"/>
      <c r="H148" s="25"/>
      <c r="I148" s="80"/>
      <c r="J148" s="80"/>
    </row>
    <row r="149" spans="1:20" x14ac:dyDescent="0.2">
      <c r="B149" s="25"/>
      <c r="C149" s="25"/>
      <c r="D149" s="25"/>
      <c r="E149" s="25"/>
      <c r="F149" s="25"/>
      <c r="G149" s="25"/>
      <c r="H149" s="25"/>
      <c r="I149" s="25"/>
      <c r="J149" s="25"/>
    </row>
    <row r="150" spans="1:20" x14ac:dyDescent="0.2">
      <c r="B150" s="25"/>
      <c r="C150" s="25"/>
      <c r="D150" s="25"/>
      <c r="E150" s="25"/>
      <c r="F150" s="25"/>
      <c r="G150" s="25"/>
      <c r="H150" s="25"/>
      <c r="I150" s="25"/>
      <c r="J150" s="25"/>
    </row>
    <row r="151" spans="1:20" x14ac:dyDescent="0.2">
      <c r="B151" s="25"/>
      <c r="C151" s="25"/>
      <c r="D151" s="25"/>
      <c r="E151" s="25"/>
      <c r="F151" s="25"/>
      <c r="G151" s="25"/>
      <c r="H151" s="25"/>
      <c r="I151" s="25"/>
      <c r="J151" s="25"/>
    </row>
    <row r="152" spans="1:20" x14ac:dyDescent="0.2">
      <c r="A152" s="30" t="s">
        <v>111</v>
      </c>
      <c r="B152" s="30" t="s">
        <v>106</v>
      </c>
      <c r="C152" s="103" t="s">
        <v>119</v>
      </c>
      <c r="D152" s="103"/>
      <c r="E152" s="103"/>
      <c r="F152" s="103"/>
      <c r="G152" s="103"/>
      <c r="H152" s="103"/>
      <c r="I152" s="103"/>
      <c r="J152" s="103"/>
    </row>
    <row r="153" spans="1:20" x14ac:dyDescent="0.2">
      <c r="B153" s="30"/>
    </row>
    <row r="154" spans="1:20" ht="15.75" x14ac:dyDescent="0.3">
      <c r="B154" s="30" t="s">
        <v>107</v>
      </c>
      <c r="C154" s="110" t="s">
        <v>179</v>
      </c>
      <c r="D154" s="110"/>
      <c r="E154" s="110"/>
      <c r="F154" s="110"/>
      <c r="G154" s="110"/>
      <c r="H154" s="110"/>
      <c r="I154" s="42" t="s">
        <v>108</v>
      </c>
      <c r="K154" s="50" t="s">
        <v>110</v>
      </c>
      <c r="L154" s="50"/>
      <c r="M154" s="50"/>
      <c r="N154" s="50"/>
      <c r="O154" s="50"/>
      <c r="P154" s="50"/>
      <c r="Q154" s="50"/>
      <c r="R154" s="50"/>
      <c r="S154" s="50"/>
      <c r="T154" s="50"/>
    </row>
    <row r="155" spans="1:20" ht="15.75" x14ac:dyDescent="0.3">
      <c r="B155" s="30"/>
      <c r="I155" s="42" t="s">
        <v>113</v>
      </c>
      <c r="K155" s="50" t="s">
        <v>180</v>
      </c>
      <c r="L155" s="50"/>
      <c r="M155" s="50"/>
      <c r="N155" s="50"/>
      <c r="O155" s="50"/>
      <c r="P155" s="50"/>
      <c r="Q155" s="50"/>
      <c r="R155" s="50"/>
      <c r="S155" s="50"/>
      <c r="T155" s="50"/>
    </row>
    <row r="156" spans="1:20" x14ac:dyDescent="0.2">
      <c r="B156" s="30"/>
    </row>
    <row r="157" spans="1:20" x14ac:dyDescent="0.2">
      <c r="B157" s="30"/>
    </row>
    <row r="158" spans="1:20" ht="14.25" x14ac:dyDescent="0.2">
      <c r="B158" s="30" t="s">
        <v>109</v>
      </c>
      <c r="C158" s="103" t="s">
        <v>181</v>
      </c>
      <c r="D158" s="103"/>
      <c r="E158" s="103"/>
      <c r="F158" s="103"/>
      <c r="G158" s="103"/>
      <c r="H158" s="103"/>
      <c r="I158" s="103"/>
      <c r="J158" s="103"/>
      <c r="K158" s="103"/>
      <c r="L158" s="103"/>
      <c r="M158" s="103"/>
      <c r="N158" s="103"/>
      <c r="O158" s="103"/>
      <c r="P158" s="103"/>
      <c r="Q158" s="103"/>
      <c r="R158" s="103"/>
    </row>
    <row r="159" spans="1:20" ht="14.25" x14ac:dyDescent="0.2">
      <c r="C159" s="103" t="s">
        <v>182</v>
      </c>
      <c r="D159" s="103"/>
      <c r="E159" s="103"/>
      <c r="F159" s="103"/>
      <c r="G159" s="103"/>
      <c r="H159" s="103"/>
      <c r="I159" s="103"/>
      <c r="J159" s="103"/>
      <c r="K159" s="103"/>
      <c r="L159" s="103"/>
      <c r="M159" s="103"/>
      <c r="N159" s="103"/>
      <c r="O159" s="103"/>
      <c r="P159" s="103"/>
      <c r="Q159" s="103"/>
      <c r="R159" s="103"/>
    </row>
    <row r="160" spans="1:20" x14ac:dyDescent="0.2">
      <c r="C160" s="49"/>
    </row>
    <row r="161" spans="1:12" x14ac:dyDescent="0.2">
      <c r="C161" s="49"/>
    </row>
    <row r="162" spans="1:12" x14ac:dyDescent="0.2">
      <c r="A162" s="30" t="s">
        <v>112</v>
      </c>
      <c r="B162" s="113" t="s">
        <v>183</v>
      </c>
      <c r="C162" s="113"/>
      <c r="D162" s="113"/>
      <c r="E162" s="113"/>
      <c r="F162" s="113"/>
      <c r="G162" s="113"/>
      <c r="H162" s="113"/>
      <c r="I162" s="113"/>
      <c r="J162" s="113"/>
      <c r="K162" s="113"/>
      <c r="L162" s="113"/>
    </row>
    <row r="164" spans="1:12" x14ac:dyDescent="0.2">
      <c r="B164" t="s">
        <v>70</v>
      </c>
    </row>
    <row r="165" spans="1:12" ht="13.5" thickBot="1" x14ac:dyDescent="0.25"/>
    <row r="166" spans="1:12" x14ac:dyDescent="0.2">
      <c r="B166" s="34" t="s">
        <v>71</v>
      </c>
      <c r="C166" s="46"/>
      <c r="D166" s="44"/>
      <c r="E166" s="44"/>
      <c r="F166" s="44"/>
      <c r="G166" s="44"/>
      <c r="H166" s="44"/>
      <c r="I166" s="44"/>
      <c r="J166" s="44"/>
    </row>
    <row r="167" spans="1:12" x14ac:dyDescent="0.2">
      <c r="B167" s="31" t="s">
        <v>72</v>
      </c>
      <c r="C167" s="43">
        <v>0.85239620690906059</v>
      </c>
      <c r="D167" s="44"/>
      <c r="E167" s="44"/>
      <c r="F167" s="44"/>
      <c r="G167" s="44"/>
      <c r="H167" s="44"/>
      <c r="I167" s="44"/>
      <c r="J167" s="44"/>
    </row>
    <row r="168" spans="1:12" x14ac:dyDescent="0.2">
      <c r="B168" s="31" t="s">
        <v>73</v>
      </c>
      <c r="C168" s="43">
        <v>0.72657929355295403</v>
      </c>
      <c r="D168" s="44"/>
      <c r="E168" s="44"/>
      <c r="F168" s="44"/>
      <c r="G168" s="44"/>
      <c r="H168" s="44"/>
      <c r="I168" s="44"/>
      <c r="J168" s="44"/>
    </row>
    <row r="169" spans="1:12" x14ac:dyDescent="0.2">
      <c r="B169" s="31" t="s">
        <v>74</v>
      </c>
      <c r="C169" s="43">
        <v>0.71442726215530761</v>
      </c>
      <c r="D169" s="44"/>
      <c r="E169" s="44"/>
      <c r="F169" s="44"/>
      <c r="G169" s="44"/>
      <c r="H169" s="44"/>
      <c r="I169" s="44"/>
      <c r="J169" s="44"/>
    </row>
    <row r="170" spans="1:12" x14ac:dyDescent="0.2">
      <c r="B170" s="31" t="s">
        <v>75</v>
      </c>
      <c r="C170" s="43">
        <v>2.3506634278238843</v>
      </c>
      <c r="D170" s="44"/>
      <c r="E170" s="44"/>
      <c r="F170" s="44"/>
      <c r="G170" s="44"/>
      <c r="H170" s="44"/>
      <c r="I170" s="44"/>
      <c r="J170" s="44"/>
    </row>
    <row r="171" spans="1:12" ht="13.5" thickBot="1" x14ac:dyDescent="0.25">
      <c r="B171" s="32" t="s">
        <v>76</v>
      </c>
      <c r="C171" s="45">
        <v>48</v>
      </c>
      <c r="D171" s="44"/>
      <c r="E171" s="44"/>
      <c r="F171" s="44"/>
      <c r="G171" s="44"/>
      <c r="H171" s="44"/>
      <c r="I171" s="44"/>
      <c r="J171" s="44"/>
    </row>
    <row r="172" spans="1:12" x14ac:dyDescent="0.2">
      <c r="C172" s="51"/>
      <c r="D172" s="44"/>
      <c r="E172" s="44"/>
      <c r="F172" s="44"/>
      <c r="G172" s="44"/>
      <c r="H172" s="44"/>
      <c r="I172" s="44"/>
      <c r="J172" s="44"/>
    </row>
    <row r="173" spans="1:12" ht="13.5" thickBot="1" x14ac:dyDescent="0.25">
      <c r="B173" t="s">
        <v>77</v>
      </c>
      <c r="C173" s="51"/>
      <c r="D173" s="44"/>
      <c r="E173" s="44"/>
      <c r="F173" s="44"/>
      <c r="G173" s="44"/>
      <c r="H173" s="44"/>
      <c r="I173" s="44"/>
      <c r="J173" s="44"/>
    </row>
    <row r="174" spans="1:12" x14ac:dyDescent="0.2">
      <c r="B174" s="33"/>
      <c r="C174" s="52" t="s">
        <v>82</v>
      </c>
      <c r="D174" s="46" t="s">
        <v>83</v>
      </c>
      <c r="E174" s="46" t="s">
        <v>84</v>
      </c>
      <c r="F174" s="46" t="s">
        <v>85</v>
      </c>
      <c r="G174" s="46" t="s">
        <v>86</v>
      </c>
      <c r="H174" s="44"/>
      <c r="I174" s="44"/>
      <c r="J174" s="44"/>
    </row>
    <row r="175" spans="1:12" x14ac:dyDescent="0.2">
      <c r="B175" s="31" t="s">
        <v>78</v>
      </c>
      <c r="C175" s="47">
        <v>2</v>
      </c>
      <c r="D175" s="43">
        <v>660.76195687577342</v>
      </c>
      <c r="E175" s="43">
        <v>330.38097843788671</v>
      </c>
      <c r="F175" s="43">
        <v>59.790768290285399</v>
      </c>
      <c r="G175" s="43">
        <v>2.131603987941324E-13</v>
      </c>
      <c r="H175" s="44"/>
      <c r="I175" s="44"/>
      <c r="J175" s="44"/>
    </row>
    <row r="176" spans="1:12" x14ac:dyDescent="0.2">
      <c r="B176" s="31" t="s">
        <v>79</v>
      </c>
      <c r="C176" s="47">
        <v>45</v>
      </c>
      <c r="D176" s="43">
        <v>248.65283479089305</v>
      </c>
      <c r="E176" s="43">
        <v>5.5256185509087343</v>
      </c>
      <c r="F176" s="43"/>
      <c r="G176" s="43"/>
      <c r="H176" s="44"/>
      <c r="I176" s="44"/>
      <c r="J176" s="44"/>
    </row>
    <row r="177" spans="2:10" ht="13.5" thickBot="1" x14ac:dyDescent="0.25">
      <c r="B177" s="32" t="s">
        <v>80</v>
      </c>
      <c r="C177" s="45">
        <v>47</v>
      </c>
      <c r="D177" s="48">
        <v>909.41479166666647</v>
      </c>
      <c r="E177" s="48"/>
      <c r="F177" s="48"/>
      <c r="G177" s="48"/>
      <c r="H177" s="44"/>
      <c r="I177" s="44"/>
      <c r="J177" s="44"/>
    </row>
    <row r="178" spans="2:10" ht="13.5" thickBot="1" x14ac:dyDescent="0.25">
      <c r="C178" s="44"/>
      <c r="D178" s="44"/>
      <c r="E178" s="44"/>
      <c r="F178" s="44"/>
      <c r="G178" s="44"/>
      <c r="H178" s="44"/>
      <c r="I178" s="44"/>
      <c r="J178" s="44"/>
    </row>
    <row r="179" spans="2:10" x14ac:dyDescent="0.2">
      <c r="B179" s="33"/>
      <c r="C179" s="46" t="s">
        <v>87</v>
      </c>
      <c r="D179" s="46" t="s">
        <v>75</v>
      </c>
      <c r="E179" s="46" t="s">
        <v>88</v>
      </c>
      <c r="F179" s="46" t="s">
        <v>89</v>
      </c>
      <c r="G179" s="46" t="s">
        <v>90</v>
      </c>
      <c r="H179" s="46" t="s">
        <v>91</v>
      </c>
      <c r="I179" s="46" t="s">
        <v>92</v>
      </c>
      <c r="J179" s="46" t="s">
        <v>93</v>
      </c>
    </row>
    <row r="180" spans="2:10" x14ac:dyDescent="0.2">
      <c r="B180" s="31" t="s">
        <v>81</v>
      </c>
      <c r="C180" s="43">
        <v>84.854605970295111</v>
      </c>
      <c r="D180" s="43">
        <v>1.8667150075494672</v>
      </c>
      <c r="E180" s="43">
        <v>45.456647440622504</v>
      </c>
      <c r="F180" s="43">
        <v>2.9667079352149753E-39</v>
      </c>
      <c r="G180" s="43">
        <v>81.09484894751499</v>
      </c>
      <c r="H180" s="43">
        <v>88.614362993075233</v>
      </c>
      <c r="I180" s="43">
        <v>81.09484894751499</v>
      </c>
      <c r="J180" s="43">
        <v>88.614362993075233</v>
      </c>
    </row>
    <row r="181" spans="2:10" x14ac:dyDescent="0.2">
      <c r="B181" s="31" t="s">
        <v>25</v>
      </c>
      <c r="C181" s="43">
        <v>0.43447332421340545</v>
      </c>
      <c r="D181" s="43">
        <v>0.15058870182478004</v>
      </c>
      <c r="E181" s="43">
        <v>2.8851654802027844</v>
      </c>
      <c r="F181" s="43">
        <v>5.9858904630635326E-3</v>
      </c>
      <c r="G181" s="43">
        <v>0.13117210954094877</v>
      </c>
      <c r="H181" s="43">
        <v>0.73777453888586209</v>
      </c>
      <c r="I181" s="43">
        <v>0.13117210954094877</v>
      </c>
      <c r="J181" s="43">
        <v>0.73777453888586209</v>
      </c>
    </row>
    <row r="182" spans="2:10" ht="13.5" thickBot="1" x14ac:dyDescent="0.25">
      <c r="B182" s="32" t="s">
        <v>38</v>
      </c>
      <c r="C182" s="48">
        <v>4.0340042993941765</v>
      </c>
      <c r="D182" s="48">
        <v>0.49836399668231968</v>
      </c>
      <c r="E182" s="48">
        <v>8.0944938363307131</v>
      </c>
      <c r="F182" s="48">
        <v>2.5124818432516617E-10</v>
      </c>
      <c r="G182" s="48">
        <v>3.0302476847801136</v>
      </c>
      <c r="H182" s="48">
        <v>5.0377609140082393</v>
      </c>
      <c r="I182" s="48">
        <v>3.0302476847801136</v>
      </c>
      <c r="J182" s="48">
        <v>5.0377609140082393</v>
      </c>
    </row>
    <row r="186" spans="2:10" x14ac:dyDescent="0.2">
      <c r="B186" t="s">
        <v>114</v>
      </c>
    </row>
    <row r="187" spans="2:10" ht="13.5" thickBot="1" x14ac:dyDescent="0.25"/>
    <row r="188" spans="2:10" x14ac:dyDescent="0.2">
      <c r="B188" s="33" t="s">
        <v>115</v>
      </c>
      <c r="C188" s="33" t="s">
        <v>116</v>
      </c>
      <c r="D188" s="33" t="s">
        <v>117</v>
      </c>
      <c r="E188" s="33" t="s">
        <v>118</v>
      </c>
    </row>
    <row r="189" spans="2:10" x14ac:dyDescent="0.2">
      <c r="B189" s="55">
        <v>1</v>
      </c>
      <c r="C189" s="54">
        <v>104.77713870431893</v>
      </c>
      <c r="D189" s="54">
        <v>0.22286129568107071</v>
      </c>
      <c r="E189" s="54">
        <v>9.6891766226570766E-2</v>
      </c>
    </row>
    <row r="190" spans="2:10" x14ac:dyDescent="0.2">
      <c r="B190" s="55">
        <v>2</v>
      </c>
      <c r="C190" s="54">
        <v>103.47371873167873</v>
      </c>
      <c r="D190" s="54">
        <v>-0.27371873167872707</v>
      </c>
      <c r="E190" s="54">
        <v>-0.11900267958417558</v>
      </c>
    </row>
    <row r="191" spans="2:10" x14ac:dyDescent="0.2">
      <c r="B191" s="55">
        <v>3</v>
      </c>
      <c r="C191" s="54">
        <v>99.005241108071147</v>
      </c>
      <c r="D191" s="54">
        <v>3.0947588919288478</v>
      </c>
      <c r="E191" s="54">
        <v>1.3454855593834734</v>
      </c>
    </row>
    <row r="192" spans="2:10" x14ac:dyDescent="0.2">
      <c r="B192" s="55">
        <v>4</v>
      </c>
      <c r="C192" s="54">
        <v>94.536763484463563</v>
      </c>
      <c r="D192" s="54">
        <v>-2.0367634844635631</v>
      </c>
      <c r="E192" s="54">
        <v>-0.88550867835693603</v>
      </c>
    </row>
    <row r="193" spans="2:5" x14ac:dyDescent="0.2">
      <c r="B193" s="55">
        <v>5</v>
      </c>
      <c r="C193" s="54">
        <v>94.536763484463563</v>
      </c>
      <c r="D193" s="54">
        <v>0.46323651553643685</v>
      </c>
      <c r="E193" s="54">
        <v>0.20139793243955359</v>
      </c>
    </row>
    <row r="194" spans="2:5" x14ac:dyDescent="0.2">
      <c r="B194" s="55">
        <v>6</v>
      </c>
      <c r="C194" s="54">
        <v>99.005241108071147</v>
      </c>
      <c r="D194" s="54">
        <v>-5.2411080711465274E-3</v>
      </c>
      <c r="E194" s="54">
        <v>-2.2786380041711998E-3</v>
      </c>
    </row>
    <row r="195" spans="2:5" x14ac:dyDescent="0.2">
      <c r="B195" s="55">
        <v>7</v>
      </c>
      <c r="C195" s="54">
        <v>96.832874487004119</v>
      </c>
      <c r="D195" s="54">
        <v>0.3671255129958837</v>
      </c>
      <c r="E195" s="54">
        <v>0.15961245882691141</v>
      </c>
    </row>
    <row r="196" spans="2:5" x14ac:dyDescent="0.2">
      <c r="B196" s="55">
        <v>8</v>
      </c>
      <c r="C196" s="54">
        <v>100.30866108071136</v>
      </c>
      <c r="D196" s="54">
        <v>-1.7086610807113658</v>
      </c>
      <c r="E196" s="54">
        <v>-0.74286200969434313</v>
      </c>
    </row>
    <row r="197" spans="2:5" x14ac:dyDescent="0.2">
      <c r="B197" s="55">
        <v>9</v>
      </c>
      <c r="C197" s="54">
        <v>94.971236808676963</v>
      </c>
      <c r="D197" s="54">
        <v>1.4287631913230427</v>
      </c>
      <c r="E197" s="54">
        <v>0.6211728631646819</v>
      </c>
    </row>
    <row r="198" spans="2:5" x14ac:dyDescent="0.2">
      <c r="B198" s="55">
        <v>10</v>
      </c>
      <c r="C198" s="54">
        <v>102.6047720832519</v>
      </c>
      <c r="D198" s="54">
        <v>1.6952279167480953</v>
      </c>
      <c r="E198" s="54">
        <v>0.73702177180810635</v>
      </c>
    </row>
    <row r="199" spans="2:5" x14ac:dyDescent="0.2">
      <c r="B199" s="55">
        <v>11</v>
      </c>
      <c r="C199" s="54">
        <v>104.34266538010553</v>
      </c>
      <c r="D199" s="54">
        <v>-0.34266538010552949</v>
      </c>
      <c r="E199" s="54">
        <v>-0.14897810677111675</v>
      </c>
    </row>
    <row r="200" spans="2:5" x14ac:dyDescent="0.2">
      <c r="B200" s="55">
        <v>12</v>
      </c>
      <c r="C200" s="54">
        <v>96.832874487004119</v>
      </c>
      <c r="D200" s="54">
        <v>1.1671255129958809</v>
      </c>
      <c r="E200" s="54">
        <v>0.50742257428178683</v>
      </c>
    </row>
    <row r="201" spans="2:5" x14ac:dyDescent="0.2">
      <c r="B201" s="55">
        <v>13</v>
      </c>
      <c r="C201" s="54">
        <v>100.30866108071136</v>
      </c>
      <c r="D201" s="54">
        <v>-2.1086610807113573</v>
      </c>
      <c r="E201" s="54">
        <v>-0.91676706742177771</v>
      </c>
    </row>
    <row r="202" spans="2:5" x14ac:dyDescent="0.2">
      <c r="B202" s="55">
        <v>14</v>
      </c>
      <c r="C202" s="54">
        <v>99.439714432284546</v>
      </c>
      <c r="D202" s="54">
        <v>2.660285567715448</v>
      </c>
      <c r="E202" s="54">
        <v>1.156592788062565</v>
      </c>
    </row>
    <row r="203" spans="2:5" x14ac:dyDescent="0.2">
      <c r="B203" s="55">
        <v>15</v>
      </c>
      <c r="C203" s="54">
        <v>103.90819205589213</v>
      </c>
      <c r="D203" s="54">
        <v>2.2918079441078731</v>
      </c>
      <c r="E203" s="54">
        <v>0.99639248205070363</v>
      </c>
    </row>
    <row r="204" spans="2:5" x14ac:dyDescent="0.2">
      <c r="B204" s="55">
        <v>16</v>
      </c>
      <c r="C204" s="54">
        <v>94.102290160250163</v>
      </c>
      <c r="D204" s="54">
        <v>1.2977098397498423</v>
      </c>
      <c r="E204" s="54">
        <v>0.56419576148790274</v>
      </c>
    </row>
    <row r="205" spans="2:5" x14ac:dyDescent="0.2">
      <c r="B205" s="55">
        <v>17</v>
      </c>
      <c r="C205" s="54">
        <v>99.439714432284546</v>
      </c>
      <c r="D205" s="54">
        <v>1.5602855677154537</v>
      </c>
      <c r="E205" s="54">
        <v>0.67835387931211211</v>
      </c>
    </row>
    <row r="206" spans="2:5" x14ac:dyDescent="0.2">
      <c r="B206" s="55">
        <v>18</v>
      </c>
      <c r="C206" s="54">
        <v>94.102290160250163</v>
      </c>
      <c r="D206" s="54">
        <v>-1.1022901602501634</v>
      </c>
      <c r="E206" s="54">
        <v>-0.47923458487672976</v>
      </c>
    </row>
    <row r="207" spans="2:5" x14ac:dyDescent="0.2">
      <c r="B207" s="55">
        <v>19</v>
      </c>
      <c r="C207" s="54">
        <v>102.1702987590385</v>
      </c>
      <c r="D207" s="54">
        <v>-5.5702987590385078</v>
      </c>
      <c r="E207" s="57">
        <v>-2.4217578181241746</v>
      </c>
    </row>
    <row r="208" spans="2:5" x14ac:dyDescent="0.2">
      <c r="B208" s="55">
        <v>20</v>
      </c>
      <c r="C208" s="54">
        <v>93.667816836036735</v>
      </c>
      <c r="D208" s="54">
        <v>-2.2678168360367295</v>
      </c>
      <c r="E208" s="54">
        <v>-0.98596204446556002</v>
      </c>
    </row>
    <row r="209" spans="2:5" x14ac:dyDescent="0.2">
      <c r="B209" s="55">
        <v>21</v>
      </c>
      <c r="C209" s="54">
        <v>94.102290160250163</v>
      </c>
      <c r="D209" s="54">
        <v>1.2977098397498423</v>
      </c>
      <c r="E209" s="54">
        <v>0.56419576148790274</v>
      </c>
    </row>
    <row r="210" spans="2:5" x14ac:dyDescent="0.2">
      <c r="B210" s="55">
        <v>22</v>
      </c>
      <c r="C210" s="54">
        <v>104.34266538010553</v>
      </c>
      <c r="D210" s="54">
        <v>1.5573346198944762</v>
      </c>
      <c r="E210" s="54">
        <v>0.67707091743421777</v>
      </c>
    </row>
    <row r="211" spans="2:5" x14ac:dyDescent="0.2">
      <c r="B211" s="55">
        <v>23</v>
      </c>
      <c r="C211" s="54">
        <v>98.570767783857733</v>
      </c>
      <c r="D211" s="54">
        <v>-0.27076778385773537</v>
      </c>
      <c r="E211" s="54">
        <v>-0.11771971770627504</v>
      </c>
    </row>
    <row r="212" spans="2:5" x14ac:dyDescent="0.2">
      <c r="B212" s="55">
        <v>24</v>
      </c>
      <c r="C212" s="54">
        <v>103.47371873167873</v>
      </c>
      <c r="D212" s="54">
        <v>-0.97371873167872991</v>
      </c>
      <c r="E212" s="54">
        <v>-0.42333653060719389</v>
      </c>
    </row>
    <row r="213" spans="2:5" x14ac:dyDescent="0.2">
      <c r="B213" s="55">
        <v>25</v>
      </c>
      <c r="C213" s="54">
        <v>96.398401162790705</v>
      </c>
      <c r="D213" s="54">
        <v>-2.098401162790708</v>
      </c>
      <c r="E213" s="54">
        <v>-0.91230643837610448</v>
      </c>
    </row>
    <row r="214" spans="2:5" x14ac:dyDescent="0.2">
      <c r="B214" s="55">
        <v>26</v>
      </c>
      <c r="C214" s="54">
        <v>93.667816836036735</v>
      </c>
      <c r="D214" s="54">
        <v>-1.2678168360367295</v>
      </c>
      <c r="E214" s="54">
        <v>-0.55119940014696411</v>
      </c>
    </row>
    <row r="215" spans="2:5" x14ac:dyDescent="0.2">
      <c r="B215" s="55">
        <v>27</v>
      </c>
      <c r="C215" s="54">
        <v>99.005241108071147</v>
      </c>
      <c r="D215" s="54">
        <v>-1.4052411080711522</v>
      </c>
      <c r="E215" s="54">
        <v>-0.61094634005020787</v>
      </c>
    </row>
    <row r="216" spans="2:5" x14ac:dyDescent="0.2">
      <c r="B216" s="55">
        <v>28</v>
      </c>
      <c r="C216" s="54">
        <v>99.439714432284546</v>
      </c>
      <c r="D216" s="54">
        <v>-1.339714432284552</v>
      </c>
      <c r="E216" s="54">
        <v>-0.58245778921181823</v>
      </c>
    </row>
    <row r="217" spans="2:5" x14ac:dyDescent="0.2">
      <c r="B217" s="55">
        <v>29</v>
      </c>
      <c r="C217" s="54">
        <v>99.874187756497946</v>
      </c>
      <c r="D217" s="54">
        <v>-1.8741877564979461</v>
      </c>
      <c r="E217" s="54">
        <v>-0.8148268249645837</v>
      </c>
    </row>
    <row r="218" spans="2:5" x14ac:dyDescent="0.2">
      <c r="B218" s="55">
        <v>30</v>
      </c>
      <c r="C218" s="54">
        <v>100.30866108071136</v>
      </c>
      <c r="D218" s="54">
        <v>-2.3086610807113601</v>
      </c>
      <c r="E218" s="54">
        <v>-1.0037195962854981</v>
      </c>
    </row>
    <row r="219" spans="2:5" x14ac:dyDescent="0.2">
      <c r="B219" s="55">
        <v>31</v>
      </c>
      <c r="C219" s="54">
        <v>98.570767783857733</v>
      </c>
      <c r="D219" s="54">
        <v>3.9292322161422675</v>
      </c>
      <c r="E219" s="54">
        <v>1.7082833884318287</v>
      </c>
    </row>
    <row r="220" spans="2:5" x14ac:dyDescent="0.2">
      <c r="B220" s="55">
        <v>32</v>
      </c>
      <c r="C220" s="54">
        <v>104.34266538010553</v>
      </c>
      <c r="D220" s="54">
        <v>-0.94266538010552381</v>
      </c>
      <c r="E220" s="54">
        <v>-0.40983569336227177</v>
      </c>
    </row>
    <row r="221" spans="2:5" x14ac:dyDescent="0.2">
      <c r="B221" s="55">
        <v>33</v>
      </c>
      <c r="C221" s="54">
        <v>104.34266538010553</v>
      </c>
      <c r="D221" s="54">
        <v>0.75733461989446482</v>
      </c>
      <c r="E221" s="54">
        <v>0.32926080197933616</v>
      </c>
    </row>
    <row r="222" spans="2:5" x14ac:dyDescent="0.2">
      <c r="B222" s="55">
        <v>34</v>
      </c>
      <c r="C222" s="54">
        <v>93.667816836036735</v>
      </c>
      <c r="D222" s="54">
        <v>2.8321831639632649</v>
      </c>
      <c r="E222" s="54">
        <v>1.2313274415592763</v>
      </c>
    </row>
    <row r="223" spans="2:5" x14ac:dyDescent="0.2">
      <c r="B223" s="55">
        <v>35</v>
      </c>
      <c r="C223" s="54">
        <v>103.03924540746533</v>
      </c>
      <c r="D223" s="54">
        <v>3.9607545925346699</v>
      </c>
      <c r="E223" s="54">
        <v>1.7219881401473955</v>
      </c>
    </row>
    <row r="224" spans="2:5" x14ac:dyDescent="0.2">
      <c r="B224" s="55">
        <v>36</v>
      </c>
      <c r="C224" s="54">
        <v>99.439714432284546</v>
      </c>
      <c r="D224" s="54">
        <v>1.8602855677154508</v>
      </c>
      <c r="E224" s="54">
        <v>0.80878267260768966</v>
      </c>
    </row>
    <row r="225" spans="2:18" x14ac:dyDescent="0.2">
      <c r="B225" s="55">
        <v>37</v>
      </c>
      <c r="C225" s="54">
        <v>93.667816836036735</v>
      </c>
      <c r="D225" s="54">
        <v>-2.4678168360367323</v>
      </c>
      <c r="E225" s="54">
        <v>-1.0729145733292804</v>
      </c>
    </row>
    <row r="226" spans="2:18" x14ac:dyDescent="0.2">
      <c r="B226" s="55">
        <v>38</v>
      </c>
      <c r="C226" s="54">
        <v>94.971236808676963</v>
      </c>
      <c r="D226" s="54">
        <v>0.32876319132303422</v>
      </c>
      <c r="E226" s="54">
        <v>0.1429339544142228</v>
      </c>
    </row>
    <row r="227" spans="2:18" x14ac:dyDescent="0.2">
      <c r="B227" s="55">
        <v>39</v>
      </c>
      <c r="C227" s="54">
        <v>102.1702987590385</v>
      </c>
      <c r="D227" s="54">
        <v>-4.9702987590384993</v>
      </c>
      <c r="E227" s="57">
        <v>-2.1609002315330135</v>
      </c>
    </row>
    <row r="228" spans="2:18" x14ac:dyDescent="0.2">
      <c r="B228" s="55">
        <v>40</v>
      </c>
      <c r="C228" s="54">
        <v>103.03924540746533</v>
      </c>
      <c r="D228" s="54">
        <v>-0.13924540746532443</v>
      </c>
      <c r="E228" s="54">
        <v>-6.0538701558844797E-2</v>
      </c>
    </row>
    <row r="229" spans="2:18" x14ac:dyDescent="0.2">
      <c r="B229" s="55">
        <v>41</v>
      </c>
      <c r="C229" s="54">
        <v>100.30866108071136</v>
      </c>
      <c r="D229" s="54">
        <v>-3.3086610807113601</v>
      </c>
      <c r="E229" s="54">
        <v>-1.438482240604094</v>
      </c>
    </row>
    <row r="230" spans="2:18" x14ac:dyDescent="0.2">
      <c r="B230" s="55">
        <v>42</v>
      </c>
      <c r="C230" s="54">
        <v>96.398401162790705</v>
      </c>
      <c r="D230" s="54">
        <v>-1.8984011627907051</v>
      </c>
      <c r="E230" s="54">
        <v>-0.82535390951238408</v>
      </c>
    </row>
    <row r="231" spans="2:18" x14ac:dyDescent="0.2">
      <c r="B231" s="55">
        <v>43</v>
      </c>
      <c r="C231" s="54">
        <v>93.667816836036735</v>
      </c>
      <c r="D231" s="54">
        <v>-0.16781683603673514</v>
      </c>
      <c r="E231" s="54">
        <v>-7.2960491396511201E-2</v>
      </c>
    </row>
    <row r="232" spans="2:18" x14ac:dyDescent="0.2">
      <c r="B232" s="55">
        <v>44</v>
      </c>
      <c r="C232" s="54">
        <v>98.570767783857733</v>
      </c>
      <c r="D232" s="54">
        <v>4.6292322161422703</v>
      </c>
      <c r="E232" s="57">
        <v>2.0126172394548472</v>
      </c>
    </row>
    <row r="233" spans="2:18" x14ac:dyDescent="0.2">
      <c r="B233" s="55">
        <v>45</v>
      </c>
      <c r="C233" s="54">
        <v>103.03924540746533</v>
      </c>
      <c r="D233" s="54">
        <v>3.9607545925346699</v>
      </c>
      <c r="E233" s="54">
        <v>1.7219881401473955</v>
      </c>
    </row>
    <row r="234" spans="2:18" x14ac:dyDescent="0.2">
      <c r="B234" s="55">
        <v>46</v>
      </c>
      <c r="C234" s="54">
        <v>100.30866108071136</v>
      </c>
      <c r="D234" s="54">
        <v>-3.4086610807113544</v>
      </c>
      <c r="E234" s="54">
        <v>-1.4819585050359512</v>
      </c>
    </row>
    <row r="235" spans="2:18" x14ac:dyDescent="0.2">
      <c r="B235" s="55">
        <v>47</v>
      </c>
      <c r="C235" s="54">
        <v>94.102290160250163</v>
      </c>
      <c r="D235" s="54">
        <v>0.89770983974983665</v>
      </c>
      <c r="E235" s="54">
        <v>0.39029070376046188</v>
      </c>
    </row>
    <row r="236" spans="2:18" ht="13.5" thickBot="1" x14ac:dyDescent="0.25">
      <c r="B236" s="56">
        <v>48</v>
      </c>
      <c r="C236" s="53">
        <v>94.102290160250163</v>
      </c>
      <c r="D236" s="53">
        <v>1.997709839749831</v>
      </c>
      <c r="E236" s="53">
        <v>0.86852961251091487</v>
      </c>
    </row>
    <row r="239" spans="2:18" x14ac:dyDescent="0.2">
      <c r="B239" s="30" t="s">
        <v>106</v>
      </c>
      <c r="C239" s="110" t="s">
        <v>121</v>
      </c>
      <c r="D239" s="110"/>
      <c r="E239" s="110"/>
      <c r="F239" s="110"/>
      <c r="G239" s="110"/>
      <c r="H239" s="110"/>
      <c r="I239" s="110"/>
      <c r="J239" s="110"/>
      <c r="K239" s="110"/>
      <c r="L239" s="110"/>
      <c r="M239" s="110"/>
      <c r="N239" s="110"/>
      <c r="O239" s="110"/>
      <c r="P239" s="110"/>
      <c r="Q239" s="110"/>
      <c r="R239" s="110"/>
    </row>
    <row r="240" spans="2:18" x14ac:dyDescent="0.2">
      <c r="C240" s="41"/>
    </row>
    <row r="241" spans="1:18" x14ac:dyDescent="0.2">
      <c r="B241" s="30" t="s">
        <v>107</v>
      </c>
      <c r="C241" s="110" t="s">
        <v>120</v>
      </c>
      <c r="D241" s="110"/>
      <c r="E241" s="110"/>
      <c r="F241" s="110"/>
      <c r="G241" s="110"/>
      <c r="H241" s="110"/>
      <c r="I241" s="110"/>
      <c r="J241" s="110"/>
      <c r="K241" s="110"/>
      <c r="L241" s="110"/>
      <c r="M241" s="110"/>
      <c r="N241" s="110"/>
      <c r="O241" s="110"/>
      <c r="P241" s="110"/>
      <c r="Q241" s="110"/>
      <c r="R241" s="110"/>
    </row>
    <row r="242" spans="1:18" x14ac:dyDescent="0.2">
      <c r="B242" s="30"/>
      <c r="C242" s="78"/>
      <c r="D242" s="78"/>
      <c r="E242" s="78"/>
      <c r="F242" s="78"/>
      <c r="G242" s="78"/>
      <c r="H242" s="78"/>
      <c r="I242" s="78"/>
      <c r="J242" s="78"/>
      <c r="K242" s="78"/>
      <c r="L242" s="78"/>
      <c r="M242" s="78"/>
      <c r="N242" s="78"/>
      <c r="O242" s="78"/>
      <c r="P242" s="78"/>
      <c r="Q242" s="78"/>
      <c r="R242" s="78"/>
    </row>
    <row r="243" spans="1:18" x14ac:dyDescent="0.2">
      <c r="B243" s="30"/>
      <c r="C243" s="78"/>
      <c r="D243" s="78"/>
      <c r="E243" s="78"/>
      <c r="F243" s="78"/>
      <c r="G243" s="78"/>
      <c r="H243" s="78"/>
      <c r="I243" s="78"/>
      <c r="J243" s="78"/>
      <c r="K243" s="78"/>
      <c r="L243" s="78"/>
      <c r="M243" s="78"/>
      <c r="N243" s="78"/>
      <c r="O243" s="78"/>
      <c r="P243" s="78"/>
      <c r="Q243" s="78"/>
      <c r="R243" s="78"/>
    </row>
    <row r="244" spans="1:18" x14ac:dyDescent="0.2">
      <c r="B244" s="30"/>
      <c r="C244" s="78"/>
      <c r="D244" s="78"/>
      <c r="E244" s="78"/>
      <c r="F244" s="78"/>
      <c r="G244" s="78"/>
      <c r="H244" s="78"/>
      <c r="I244" s="78"/>
      <c r="J244" s="78"/>
      <c r="K244" s="78"/>
      <c r="L244" s="78"/>
      <c r="M244" s="78"/>
      <c r="N244" s="78"/>
      <c r="O244" s="78"/>
      <c r="P244" s="78"/>
      <c r="Q244" s="78"/>
      <c r="R244" s="78"/>
    </row>
    <row r="245" spans="1:18" x14ac:dyDescent="0.2">
      <c r="A245" s="30" t="s">
        <v>153</v>
      </c>
    </row>
    <row r="246" spans="1:18" ht="15.75" thickBot="1" x14ac:dyDescent="0.25">
      <c r="B246" s="11" t="s">
        <v>64</v>
      </c>
      <c r="C246" s="11" t="s">
        <v>24</v>
      </c>
      <c r="D246" s="11" t="s">
        <v>148</v>
      </c>
      <c r="E246" s="11" t="s">
        <v>25</v>
      </c>
      <c r="F246" s="11" t="s">
        <v>38</v>
      </c>
      <c r="G246" s="11" t="s">
        <v>65</v>
      </c>
      <c r="I246" s="80"/>
      <c r="J246" s="25" t="s">
        <v>70</v>
      </c>
      <c r="K246" s="25"/>
      <c r="L246" s="25"/>
      <c r="M246" s="25"/>
      <c r="N246" s="25"/>
      <c r="O246" s="25"/>
      <c r="P246" s="25"/>
      <c r="Q246" s="25"/>
      <c r="R246" s="25"/>
    </row>
    <row r="247" spans="1:18" ht="16.5" thickTop="1" thickBot="1" x14ac:dyDescent="0.3">
      <c r="B247" s="12">
        <v>1</v>
      </c>
      <c r="C247" s="14">
        <v>1.6</v>
      </c>
      <c r="D247" s="83">
        <f>C247^2</f>
        <v>2.5600000000000005</v>
      </c>
      <c r="E247" s="13">
        <v>18</v>
      </c>
      <c r="F247" s="13">
        <v>3</v>
      </c>
      <c r="G247" s="14">
        <v>105</v>
      </c>
      <c r="I247" s="80"/>
      <c r="J247" s="25"/>
      <c r="K247" s="25"/>
      <c r="L247" s="25"/>
      <c r="M247" s="25"/>
      <c r="N247" s="25"/>
      <c r="O247" s="25"/>
      <c r="P247" s="25"/>
      <c r="Q247" s="25"/>
      <c r="R247" s="25"/>
    </row>
    <row r="248" spans="1:18" ht="15" x14ac:dyDescent="0.25">
      <c r="B248" s="12">
        <v>2</v>
      </c>
      <c r="C248" s="14">
        <v>2.5</v>
      </c>
      <c r="D248" s="83">
        <f t="shared" ref="D248:D294" si="0">C248^2</f>
        <v>6.25</v>
      </c>
      <c r="E248" s="13">
        <v>15</v>
      </c>
      <c r="F248" s="13">
        <v>3</v>
      </c>
      <c r="G248" s="14">
        <v>103.2</v>
      </c>
      <c r="I248" s="81"/>
      <c r="J248" s="26" t="s">
        <v>71</v>
      </c>
      <c r="K248" s="29"/>
      <c r="L248" s="83"/>
      <c r="M248" s="83"/>
      <c r="N248" s="83"/>
      <c r="O248" s="83"/>
      <c r="P248" s="83"/>
      <c r="Q248" s="83"/>
      <c r="R248" s="83"/>
    </row>
    <row r="249" spans="1:18" ht="15" x14ac:dyDescent="0.25">
      <c r="B249" s="12">
        <v>3</v>
      </c>
      <c r="C249" s="14">
        <v>2</v>
      </c>
      <c r="D249" s="83">
        <f t="shared" si="0"/>
        <v>4</v>
      </c>
      <c r="E249" s="13">
        <v>14</v>
      </c>
      <c r="F249" s="13">
        <v>2</v>
      </c>
      <c r="G249" s="14">
        <v>102.1</v>
      </c>
      <c r="I249" s="27"/>
      <c r="J249" s="27" t="s">
        <v>72</v>
      </c>
      <c r="K249" s="35">
        <v>0.90392257271121768</v>
      </c>
      <c r="L249" s="83"/>
      <c r="M249" s="83"/>
      <c r="N249" s="83"/>
      <c r="O249" s="83"/>
      <c r="P249" s="83"/>
      <c r="Q249" s="83"/>
      <c r="R249" s="83"/>
    </row>
    <row r="250" spans="1:18" ht="15" x14ac:dyDescent="0.25">
      <c r="B250" s="12">
        <v>4</v>
      </c>
      <c r="C250" s="14">
        <v>0.3</v>
      </c>
      <c r="D250" s="83">
        <f t="shared" si="0"/>
        <v>0.09</v>
      </c>
      <c r="E250" s="13">
        <v>13</v>
      </c>
      <c r="F250" s="13">
        <v>1</v>
      </c>
      <c r="G250" s="14">
        <v>92.5</v>
      </c>
      <c r="I250" s="27"/>
      <c r="J250" s="27" t="s">
        <v>73</v>
      </c>
      <c r="K250" s="35">
        <v>0.81707601745686653</v>
      </c>
      <c r="L250" s="83"/>
      <c r="M250" s="83"/>
      <c r="N250" s="83"/>
      <c r="O250" s="83"/>
      <c r="P250" s="83"/>
      <c r="Q250" s="83"/>
      <c r="R250" s="83"/>
    </row>
    <row r="251" spans="1:18" ht="15" x14ac:dyDescent="0.25">
      <c r="B251" s="12">
        <v>5</v>
      </c>
      <c r="C251" s="14">
        <v>0.6</v>
      </c>
      <c r="D251" s="83">
        <f t="shared" si="0"/>
        <v>0.36</v>
      </c>
      <c r="E251" s="13">
        <v>13</v>
      </c>
      <c r="F251" s="13">
        <v>1</v>
      </c>
      <c r="G251" s="14">
        <v>95</v>
      </c>
      <c r="I251" s="27"/>
      <c r="J251" s="27" t="s">
        <v>74</v>
      </c>
      <c r="K251" s="35">
        <v>0.80005983303424943</v>
      </c>
      <c r="L251" s="83"/>
      <c r="M251" s="83"/>
      <c r="N251" s="83"/>
      <c r="O251" s="83"/>
      <c r="P251" s="83"/>
      <c r="Q251" s="83"/>
      <c r="R251" s="83"/>
    </row>
    <row r="252" spans="1:18" ht="15" x14ac:dyDescent="0.25">
      <c r="B252" s="12">
        <v>6</v>
      </c>
      <c r="C252" s="14">
        <v>1</v>
      </c>
      <c r="D252" s="83">
        <f t="shared" si="0"/>
        <v>1</v>
      </c>
      <c r="E252" s="13">
        <v>14</v>
      </c>
      <c r="F252" s="13">
        <v>2</v>
      </c>
      <c r="G252" s="14">
        <v>99</v>
      </c>
      <c r="I252" s="27"/>
      <c r="J252" s="27" t="s">
        <v>75</v>
      </c>
      <c r="K252" s="35">
        <v>1.966899197446063</v>
      </c>
      <c r="L252" s="83"/>
      <c r="M252" s="83"/>
      <c r="N252" s="83"/>
      <c r="O252" s="83"/>
      <c r="P252" s="83"/>
      <c r="Q252" s="83"/>
      <c r="R252" s="83"/>
    </row>
    <row r="253" spans="1:18" ht="15.75" thickBot="1" x14ac:dyDescent="0.3">
      <c r="B253" s="12">
        <v>7</v>
      </c>
      <c r="C253" s="14">
        <v>0.7</v>
      </c>
      <c r="D253" s="83">
        <f t="shared" si="0"/>
        <v>0.48999999999999994</v>
      </c>
      <c r="E253" s="13">
        <v>9</v>
      </c>
      <c r="F253" s="13">
        <v>2</v>
      </c>
      <c r="G253" s="14">
        <v>97.2</v>
      </c>
      <c r="I253" s="27"/>
      <c r="J253" s="28" t="s">
        <v>76</v>
      </c>
      <c r="K253" s="85">
        <v>48</v>
      </c>
      <c r="L253" s="83"/>
      <c r="M253" s="83"/>
      <c r="N253" s="83"/>
      <c r="O253" s="83"/>
      <c r="P253" s="83"/>
      <c r="Q253" s="83"/>
      <c r="R253" s="83"/>
    </row>
    <row r="254" spans="1:18" ht="15" x14ac:dyDescent="0.25">
      <c r="B254" s="12">
        <v>8</v>
      </c>
      <c r="C254" s="14">
        <v>4.2</v>
      </c>
      <c r="D254" s="83">
        <f t="shared" si="0"/>
        <v>17.64</v>
      </c>
      <c r="E254" s="13">
        <v>17</v>
      </c>
      <c r="F254" s="13">
        <v>2</v>
      </c>
      <c r="G254" s="14">
        <v>98.6</v>
      </c>
      <c r="I254" s="80"/>
      <c r="J254" s="25"/>
      <c r="K254" s="86"/>
      <c r="L254" s="83"/>
      <c r="M254" s="83"/>
      <c r="N254" s="83"/>
      <c r="O254" s="83"/>
      <c r="P254" s="83"/>
      <c r="Q254" s="83"/>
      <c r="R254" s="83"/>
    </row>
    <row r="255" spans="1:18" ht="15.75" thickBot="1" x14ac:dyDescent="0.3">
      <c r="B255" s="12">
        <v>9</v>
      </c>
      <c r="C255" s="14">
        <v>5</v>
      </c>
      <c r="D255" s="83">
        <f t="shared" si="0"/>
        <v>25</v>
      </c>
      <c r="E255" s="13">
        <v>14</v>
      </c>
      <c r="F255" s="13">
        <v>1</v>
      </c>
      <c r="G255" s="14">
        <v>96.4</v>
      </c>
      <c r="I255" s="80"/>
      <c r="J255" s="25" t="s">
        <v>77</v>
      </c>
      <c r="K255" s="86"/>
      <c r="L255" s="83"/>
      <c r="M255" s="83"/>
      <c r="N255" s="83"/>
      <c r="O255" s="83"/>
      <c r="P255" s="83"/>
      <c r="Q255" s="83"/>
      <c r="R255" s="83"/>
    </row>
    <row r="256" spans="1:18" ht="15" x14ac:dyDescent="0.25">
      <c r="B256" s="12">
        <v>10</v>
      </c>
      <c r="C256" s="14">
        <v>3</v>
      </c>
      <c r="D256" s="83">
        <f t="shared" si="0"/>
        <v>9</v>
      </c>
      <c r="E256" s="13">
        <v>13</v>
      </c>
      <c r="F256" s="13">
        <v>3</v>
      </c>
      <c r="G256" s="14">
        <v>104.3</v>
      </c>
      <c r="I256" s="82"/>
      <c r="J256" s="29"/>
      <c r="K256" s="87" t="s">
        <v>82</v>
      </c>
      <c r="L256" s="29" t="s">
        <v>83</v>
      </c>
      <c r="M256" s="29" t="s">
        <v>84</v>
      </c>
      <c r="N256" s="29" t="s">
        <v>85</v>
      </c>
      <c r="O256" s="29" t="s">
        <v>86</v>
      </c>
      <c r="P256" s="83"/>
      <c r="Q256" s="83"/>
      <c r="R256" s="83"/>
    </row>
    <row r="257" spans="2:18" ht="15" x14ac:dyDescent="0.25">
      <c r="B257" s="12">
        <v>11</v>
      </c>
      <c r="C257" s="14">
        <v>1.6</v>
      </c>
      <c r="D257" s="83">
        <f t="shared" si="0"/>
        <v>2.5600000000000005</v>
      </c>
      <c r="E257" s="13">
        <v>17</v>
      </c>
      <c r="F257" s="13">
        <v>3</v>
      </c>
      <c r="G257" s="14">
        <v>104</v>
      </c>
      <c r="I257" s="27"/>
      <c r="J257" s="27" t="s">
        <v>78</v>
      </c>
      <c r="K257" s="88">
        <v>4</v>
      </c>
      <c r="L257" s="35">
        <v>743.06101619136587</v>
      </c>
      <c r="M257" s="35">
        <v>185.76525404784147</v>
      </c>
      <c r="N257" s="35">
        <v>48.01758121349755</v>
      </c>
      <c r="O257" s="35">
        <v>2.5560174496932271E-15</v>
      </c>
      <c r="P257" s="83"/>
      <c r="Q257" s="83"/>
      <c r="R257" s="83"/>
    </row>
    <row r="258" spans="2:18" ht="15" x14ac:dyDescent="0.25">
      <c r="B258" s="12">
        <v>12</v>
      </c>
      <c r="C258" s="14">
        <v>1</v>
      </c>
      <c r="D258" s="83">
        <f t="shared" si="0"/>
        <v>1</v>
      </c>
      <c r="E258" s="13">
        <v>9</v>
      </c>
      <c r="F258" s="13">
        <v>2</v>
      </c>
      <c r="G258" s="14">
        <v>98</v>
      </c>
      <c r="I258" s="27"/>
      <c r="J258" s="27" t="s">
        <v>79</v>
      </c>
      <c r="K258" s="88">
        <v>43</v>
      </c>
      <c r="L258" s="35">
        <v>166.35377547530058</v>
      </c>
      <c r="M258" s="35">
        <v>3.868692452913967</v>
      </c>
      <c r="N258" s="35"/>
      <c r="O258" s="35"/>
      <c r="P258" s="83"/>
      <c r="Q258" s="83"/>
      <c r="R258" s="83"/>
    </row>
    <row r="259" spans="2:18" ht="15.75" thickBot="1" x14ac:dyDescent="0.3">
      <c r="B259" s="12">
        <v>13</v>
      </c>
      <c r="C259" s="14">
        <v>4</v>
      </c>
      <c r="D259" s="83">
        <f t="shared" si="0"/>
        <v>16</v>
      </c>
      <c r="E259" s="13">
        <v>17</v>
      </c>
      <c r="F259" s="13">
        <v>2</v>
      </c>
      <c r="G259" s="14">
        <v>98.2</v>
      </c>
      <c r="I259" s="27"/>
      <c r="J259" s="28" t="s">
        <v>80</v>
      </c>
      <c r="K259" s="85">
        <v>47</v>
      </c>
      <c r="L259" s="84">
        <v>909.41479166666647</v>
      </c>
      <c r="M259" s="84"/>
      <c r="N259" s="84"/>
      <c r="O259" s="84"/>
      <c r="P259" s="83"/>
      <c r="Q259" s="83"/>
      <c r="R259" s="83"/>
    </row>
    <row r="260" spans="2:18" ht="15.75" thickBot="1" x14ac:dyDescent="0.3">
      <c r="B260" s="12">
        <v>14</v>
      </c>
      <c r="C260" s="14">
        <v>2</v>
      </c>
      <c r="D260" s="83">
        <f t="shared" si="0"/>
        <v>4</v>
      </c>
      <c r="E260" s="13">
        <v>15</v>
      </c>
      <c r="F260" s="13">
        <v>2</v>
      </c>
      <c r="G260" s="14">
        <v>102.1</v>
      </c>
      <c r="I260" s="80"/>
      <c r="J260" s="25"/>
      <c r="K260" s="83"/>
      <c r="L260" s="83"/>
      <c r="M260" s="83"/>
      <c r="N260" s="83"/>
      <c r="O260" s="83"/>
      <c r="P260" s="83"/>
      <c r="Q260" s="83"/>
      <c r="R260" s="83"/>
    </row>
    <row r="261" spans="2:18" ht="15" x14ac:dyDescent="0.25">
      <c r="B261" s="12">
        <v>15</v>
      </c>
      <c r="C261" s="14">
        <v>2.2999999999999998</v>
      </c>
      <c r="D261" s="83">
        <f t="shared" si="0"/>
        <v>5.2899999999999991</v>
      </c>
      <c r="E261" s="13">
        <v>16</v>
      </c>
      <c r="F261" s="13">
        <v>3</v>
      </c>
      <c r="G261" s="14">
        <v>106.2</v>
      </c>
      <c r="I261" s="82"/>
      <c r="J261" s="29"/>
      <c r="K261" s="29" t="s">
        <v>87</v>
      </c>
      <c r="L261" s="29" t="s">
        <v>75</v>
      </c>
      <c r="M261" s="29" t="s">
        <v>88</v>
      </c>
      <c r="N261" s="29" t="s">
        <v>89</v>
      </c>
      <c r="O261" s="29" t="s">
        <v>90</v>
      </c>
      <c r="P261" s="29" t="s">
        <v>91</v>
      </c>
      <c r="Q261" s="29" t="s">
        <v>92</v>
      </c>
      <c r="R261" s="29" t="s">
        <v>93</v>
      </c>
    </row>
    <row r="262" spans="2:18" ht="15" x14ac:dyDescent="0.25">
      <c r="B262" s="12">
        <v>16</v>
      </c>
      <c r="C262" s="14">
        <v>4</v>
      </c>
      <c r="D262" s="83">
        <f t="shared" si="0"/>
        <v>16</v>
      </c>
      <c r="E262" s="13">
        <v>12</v>
      </c>
      <c r="F262" s="13">
        <v>1</v>
      </c>
      <c r="G262" s="14">
        <v>95.4</v>
      </c>
      <c r="I262" s="27"/>
      <c r="J262" s="27" t="s">
        <v>81</v>
      </c>
      <c r="K262" s="35">
        <v>85.03706745766614</v>
      </c>
      <c r="L262" s="35">
        <v>1.5661098774962559</v>
      </c>
      <c r="M262" s="35">
        <v>54.29827669155317</v>
      </c>
      <c r="N262" s="35">
        <v>2.9802871388788126E-41</v>
      </c>
      <c r="O262" s="35">
        <v>81.878705884585798</v>
      </c>
      <c r="P262" s="35">
        <v>88.195429030746482</v>
      </c>
      <c r="Q262" s="35">
        <v>81.878705884585798</v>
      </c>
      <c r="R262" s="35">
        <v>88.195429030746482</v>
      </c>
    </row>
    <row r="263" spans="2:18" ht="15" x14ac:dyDescent="0.25">
      <c r="B263" s="12">
        <v>17</v>
      </c>
      <c r="C263" s="14">
        <v>4</v>
      </c>
      <c r="D263" s="83">
        <f t="shared" si="0"/>
        <v>16</v>
      </c>
      <c r="E263" s="13">
        <v>15</v>
      </c>
      <c r="F263" s="13">
        <v>2</v>
      </c>
      <c r="G263" s="14">
        <v>101</v>
      </c>
      <c r="I263" s="27"/>
      <c r="J263" s="27" t="s">
        <v>24</v>
      </c>
      <c r="K263" s="35">
        <v>3.4871169100644011</v>
      </c>
      <c r="L263" s="35">
        <v>0.76699854215900276</v>
      </c>
      <c r="M263" s="35">
        <v>4.5464452908197366</v>
      </c>
      <c r="N263" s="35">
        <v>4.402424524693824E-5</v>
      </c>
      <c r="O263" s="35">
        <v>1.9403169332732262</v>
      </c>
      <c r="P263" s="35">
        <v>5.0339168868555761</v>
      </c>
      <c r="Q263" s="35">
        <v>1.9403169332732262</v>
      </c>
      <c r="R263" s="35">
        <v>5.0339168868555761</v>
      </c>
    </row>
    <row r="264" spans="2:18" ht="15" x14ac:dyDescent="0.25">
      <c r="B264" s="12">
        <v>18</v>
      </c>
      <c r="C264" s="14">
        <v>0</v>
      </c>
      <c r="D264" s="83">
        <f t="shared" si="0"/>
        <v>0</v>
      </c>
      <c r="E264" s="13">
        <v>12</v>
      </c>
      <c r="F264" s="13">
        <v>1</v>
      </c>
      <c r="G264" s="14">
        <v>93</v>
      </c>
      <c r="I264" s="27"/>
      <c r="J264" s="27" t="s">
        <v>148</v>
      </c>
      <c r="K264" s="35">
        <v>-0.6149909523013809</v>
      </c>
      <c r="L264" s="35">
        <v>0.14386055951687554</v>
      </c>
      <c r="M264" s="35">
        <v>-4.2749100543379956</v>
      </c>
      <c r="N264" s="35">
        <v>1.0423197412670821E-4</v>
      </c>
      <c r="O264" s="35">
        <v>-0.90511342045561405</v>
      </c>
      <c r="P264" s="35">
        <v>-0.32486848414714775</v>
      </c>
      <c r="Q264" s="35">
        <v>-0.90511342045561405</v>
      </c>
      <c r="R264" s="35">
        <v>-0.32486848414714775</v>
      </c>
    </row>
    <row r="265" spans="2:18" ht="15" x14ac:dyDescent="0.25">
      <c r="B265" s="12">
        <v>19</v>
      </c>
      <c r="C265" s="14">
        <v>5</v>
      </c>
      <c r="D265" s="83">
        <f t="shared" si="0"/>
        <v>25</v>
      </c>
      <c r="E265" s="13">
        <v>12</v>
      </c>
      <c r="F265" s="13">
        <v>3</v>
      </c>
      <c r="G265" s="14">
        <v>96.6</v>
      </c>
      <c r="I265" s="27"/>
      <c r="J265" s="27" t="s">
        <v>25</v>
      </c>
      <c r="K265" s="35">
        <v>0.31622112636368516</v>
      </c>
      <c r="L265" s="35">
        <v>0.12859988248506626</v>
      </c>
      <c r="M265" s="35">
        <v>2.4589534628883234</v>
      </c>
      <c r="N265" s="35">
        <v>1.8035099900046061E-2</v>
      </c>
      <c r="O265" s="35">
        <v>5.6874746534437026E-2</v>
      </c>
      <c r="P265" s="35">
        <v>0.57556750619293329</v>
      </c>
      <c r="Q265" s="35">
        <v>5.6874746534437026E-2</v>
      </c>
      <c r="R265" s="35">
        <v>0.57556750619293329</v>
      </c>
    </row>
    <row r="266" spans="2:18" ht="15.75" thickBot="1" x14ac:dyDescent="0.3">
      <c r="B266" s="12">
        <v>20</v>
      </c>
      <c r="C266" s="14">
        <v>0</v>
      </c>
      <c r="D266" s="83">
        <f t="shared" si="0"/>
        <v>0</v>
      </c>
      <c r="E266" s="13">
        <v>11</v>
      </c>
      <c r="F266" s="13">
        <v>1</v>
      </c>
      <c r="G266" s="14">
        <v>91.4</v>
      </c>
      <c r="I266" s="27"/>
      <c r="J266" s="28" t="s">
        <v>38</v>
      </c>
      <c r="K266" s="84">
        <v>3.3269149743289903</v>
      </c>
      <c r="L266" s="84">
        <v>0.44471408888129821</v>
      </c>
      <c r="M266" s="84">
        <v>7.4810199575597451</v>
      </c>
      <c r="N266" s="84">
        <v>2.6060423011687944E-9</v>
      </c>
      <c r="O266" s="84">
        <v>2.4300635403953668</v>
      </c>
      <c r="P266" s="84">
        <v>4.2237664082626143</v>
      </c>
      <c r="Q266" s="84">
        <v>2.4300635403953668</v>
      </c>
      <c r="R266" s="84">
        <v>4.2237664082626143</v>
      </c>
    </row>
    <row r="267" spans="2:18" ht="15" x14ac:dyDescent="0.25">
      <c r="B267" s="12">
        <v>21</v>
      </c>
      <c r="C267" s="14">
        <v>4</v>
      </c>
      <c r="D267" s="83">
        <f t="shared" si="0"/>
        <v>16</v>
      </c>
      <c r="E267" s="13">
        <v>12</v>
      </c>
      <c r="F267" s="13">
        <v>1</v>
      </c>
      <c r="G267" s="14">
        <v>95.4</v>
      </c>
      <c r="I267" s="80"/>
      <c r="J267" s="25"/>
      <c r="K267" s="25"/>
      <c r="L267" s="25"/>
      <c r="M267" s="25"/>
      <c r="N267" s="25"/>
      <c r="O267" s="25"/>
      <c r="P267" s="25"/>
      <c r="Q267" s="25"/>
      <c r="R267" s="25"/>
    </row>
    <row r="268" spans="2:18" ht="15" x14ac:dyDescent="0.25">
      <c r="B268" s="12">
        <v>22</v>
      </c>
      <c r="C268" s="14">
        <v>2.1</v>
      </c>
      <c r="D268" s="83">
        <f t="shared" si="0"/>
        <v>4.41</v>
      </c>
      <c r="E268" s="13">
        <v>17</v>
      </c>
      <c r="F268" s="13">
        <v>3</v>
      </c>
      <c r="G268" s="14">
        <v>105.9</v>
      </c>
      <c r="I268" s="25"/>
      <c r="J268" s="25"/>
      <c r="K268" s="25"/>
      <c r="L268" s="25"/>
      <c r="M268" s="25"/>
      <c r="N268" s="25"/>
      <c r="O268" s="25"/>
      <c r="P268" s="25"/>
      <c r="Q268" s="25"/>
      <c r="R268" s="25"/>
    </row>
    <row r="269" spans="2:18" ht="15" x14ac:dyDescent="0.25">
      <c r="B269" s="12">
        <v>23</v>
      </c>
      <c r="C269" s="14">
        <v>0.8</v>
      </c>
      <c r="D269" s="83">
        <f t="shared" si="0"/>
        <v>0.64000000000000012</v>
      </c>
      <c r="E269" s="13">
        <v>13</v>
      </c>
      <c r="F269" s="13">
        <v>2</v>
      </c>
      <c r="G269" s="14">
        <v>98.3</v>
      </c>
      <c r="I269" s="25"/>
      <c r="J269" s="25"/>
      <c r="K269" s="25"/>
      <c r="L269" s="25"/>
      <c r="M269" s="25"/>
      <c r="N269" s="25"/>
      <c r="O269" s="25"/>
      <c r="P269" s="25"/>
      <c r="Q269" s="25"/>
      <c r="R269" s="25"/>
    </row>
    <row r="270" spans="2:18" ht="15" x14ac:dyDescent="0.25">
      <c r="B270" s="12">
        <v>24</v>
      </c>
      <c r="C270" s="14">
        <v>2.7</v>
      </c>
      <c r="D270" s="83">
        <f t="shared" si="0"/>
        <v>7.2900000000000009</v>
      </c>
      <c r="E270" s="13">
        <v>15</v>
      </c>
      <c r="F270" s="13">
        <v>3</v>
      </c>
      <c r="G270" s="14">
        <v>102.5</v>
      </c>
    </row>
    <row r="271" spans="2:18" ht="15" x14ac:dyDescent="0.25">
      <c r="B271" s="12">
        <v>25</v>
      </c>
      <c r="C271" s="14">
        <v>0.4</v>
      </c>
      <c r="D271" s="83">
        <f t="shared" si="0"/>
        <v>0.16000000000000003</v>
      </c>
      <c r="E271" s="13">
        <v>8</v>
      </c>
      <c r="F271" s="13">
        <v>2</v>
      </c>
      <c r="G271" s="14">
        <v>94.3</v>
      </c>
    </row>
    <row r="272" spans="2:18" ht="15" x14ac:dyDescent="0.25">
      <c r="B272" s="12">
        <v>26</v>
      </c>
      <c r="C272" s="14">
        <v>5</v>
      </c>
      <c r="D272" s="83">
        <f t="shared" si="0"/>
        <v>25</v>
      </c>
      <c r="E272" s="13">
        <v>11</v>
      </c>
      <c r="F272" s="13">
        <v>1</v>
      </c>
      <c r="G272" s="14">
        <v>92.4</v>
      </c>
    </row>
    <row r="273" spans="2:7" ht="15" x14ac:dyDescent="0.25">
      <c r="B273" s="12">
        <v>27</v>
      </c>
      <c r="C273" s="14">
        <v>0</v>
      </c>
      <c r="D273" s="83">
        <f t="shared" si="0"/>
        <v>0</v>
      </c>
      <c r="E273" s="13">
        <v>14</v>
      </c>
      <c r="F273" s="13">
        <v>2</v>
      </c>
      <c r="G273" s="14">
        <v>97.6</v>
      </c>
    </row>
    <row r="274" spans="2:7" ht="15" x14ac:dyDescent="0.25">
      <c r="B274" s="12">
        <v>28</v>
      </c>
      <c r="C274" s="14">
        <v>0</v>
      </c>
      <c r="D274" s="83">
        <f t="shared" si="0"/>
        <v>0</v>
      </c>
      <c r="E274" s="13">
        <v>15</v>
      </c>
      <c r="F274" s="13">
        <v>2</v>
      </c>
      <c r="G274" s="14">
        <v>98.1</v>
      </c>
    </row>
    <row r="275" spans="2:7" ht="15" x14ac:dyDescent="0.25">
      <c r="B275" s="12">
        <v>29</v>
      </c>
      <c r="C275" s="14">
        <v>0.5</v>
      </c>
      <c r="D275" s="83">
        <f t="shared" si="0"/>
        <v>0.25</v>
      </c>
      <c r="E275" s="13">
        <v>16</v>
      </c>
      <c r="F275" s="13">
        <v>2</v>
      </c>
      <c r="G275" s="14">
        <v>98</v>
      </c>
    </row>
    <row r="276" spans="2:7" ht="15" x14ac:dyDescent="0.25">
      <c r="B276" s="12">
        <v>30</v>
      </c>
      <c r="C276" s="14">
        <v>0.5</v>
      </c>
      <c r="D276" s="83">
        <f t="shared" si="0"/>
        <v>0.25</v>
      </c>
      <c r="E276" s="13">
        <v>17</v>
      </c>
      <c r="F276" s="13">
        <v>2</v>
      </c>
      <c r="G276" s="14">
        <v>98</v>
      </c>
    </row>
    <row r="277" spans="2:7" ht="15" x14ac:dyDescent="0.25">
      <c r="B277" s="12">
        <v>31</v>
      </c>
      <c r="C277" s="14">
        <v>3.8</v>
      </c>
      <c r="D277" s="83">
        <f t="shared" si="0"/>
        <v>14.44</v>
      </c>
      <c r="E277" s="13">
        <v>13</v>
      </c>
      <c r="F277" s="13">
        <v>2</v>
      </c>
      <c r="G277" s="14">
        <v>102.5</v>
      </c>
    </row>
    <row r="278" spans="2:7" ht="15" x14ac:dyDescent="0.25">
      <c r="B278" s="12">
        <v>32</v>
      </c>
      <c r="C278" s="14">
        <v>5</v>
      </c>
      <c r="D278" s="83">
        <f t="shared" si="0"/>
        <v>25</v>
      </c>
      <c r="E278" s="13">
        <v>17</v>
      </c>
      <c r="F278" s="13">
        <v>3</v>
      </c>
      <c r="G278" s="14">
        <v>103.4</v>
      </c>
    </row>
    <row r="279" spans="2:7" ht="15" x14ac:dyDescent="0.25">
      <c r="B279" s="12">
        <v>33</v>
      </c>
      <c r="C279" s="14">
        <v>5</v>
      </c>
      <c r="D279" s="83">
        <f t="shared" si="0"/>
        <v>25</v>
      </c>
      <c r="E279" s="13">
        <v>17</v>
      </c>
      <c r="F279" s="13">
        <v>3</v>
      </c>
      <c r="G279" s="14">
        <v>105.1</v>
      </c>
    </row>
    <row r="280" spans="2:7" ht="15" x14ac:dyDescent="0.25">
      <c r="B280" s="12">
        <v>34</v>
      </c>
      <c r="C280" s="14">
        <v>1.2</v>
      </c>
      <c r="D280" s="83">
        <f t="shared" si="0"/>
        <v>1.44</v>
      </c>
      <c r="E280" s="13">
        <v>11</v>
      </c>
      <c r="F280" s="13">
        <v>1</v>
      </c>
      <c r="G280" s="14">
        <v>96.5</v>
      </c>
    </row>
    <row r="281" spans="2:7" ht="15" x14ac:dyDescent="0.25">
      <c r="B281" s="12">
        <v>35</v>
      </c>
      <c r="C281" s="14">
        <v>4.3</v>
      </c>
      <c r="D281" s="83">
        <f t="shared" si="0"/>
        <v>18.489999999999998</v>
      </c>
      <c r="E281" s="13">
        <v>14</v>
      </c>
      <c r="F281" s="13">
        <v>3</v>
      </c>
      <c r="G281" s="14">
        <v>107</v>
      </c>
    </row>
    <row r="282" spans="2:7" ht="15" x14ac:dyDescent="0.25">
      <c r="B282" s="12">
        <v>36</v>
      </c>
      <c r="C282" s="14">
        <v>3.5</v>
      </c>
      <c r="D282" s="83">
        <f t="shared" si="0"/>
        <v>12.25</v>
      </c>
      <c r="E282" s="13">
        <v>15</v>
      </c>
      <c r="F282" s="13">
        <v>2</v>
      </c>
      <c r="G282" s="14">
        <v>101.3</v>
      </c>
    </row>
    <row r="283" spans="2:7" ht="15" x14ac:dyDescent="0.25">
      <c r="B283" s="12">
        <v>37</v>
      </c>
      <c r="C283" s="14">
        <v>0.2</v>
      </c>
      <c r="D283" s="83">
        <f t="shared" si="0"/>
        <v>4.0000000000000008E-2</v>
      </c>
      <c r="E283" s="13">
        <v>11</v>
      </c>
      <c r="F283" s="13">
        <v>1</v>
      </c>
      <c r="G283" s="14">
        <v>91.2</v>
      </c>
    </row>
    <row r="284" spans="2:7" ht="15" x14ac:dyDescent="0.25">
      <c r="B284" s="12">
        <v>38</v>
      </c>
      <c r="C284" s="14">
        <v>5</v>
      </c>
      <c r="D284" s="83">
        <f t="shared" si="0"/>
        <v>25</v>
      </c>
      <c r="E284" s="13">
        <v>14</v>
      </c>
      <c r="F284" s="13">
        <v>1</v>
      </c>
      <c r="G284" s="14">
        <v>95.3</v>
      </c>
    </row>
    <row r="285" spans="2:7" ht="15" x14ac:dyDescent="0.25">
      <c r="B285" s="12">
        <v>39</v>
      </c>
      <c r="C285" s="14">
        <v>4.8</v>
      </c>
      <c r="D285" s="83">
        <f t="shared" si="0"/>
        <v>23.04</v>
      </c>
      <c r="E285" s="13">
        <v>12</v>
      </c>
      <c r="F285" s="13">
        <v>3</v>
      </c>
      <c r="G285" s="14">
        <v>97.2</v>
      </c>
    </row>
    <row r="286" spans="2:7" ht="15" x14ac:dyDescent="0.25">
      <c r="B286" s="12">
        <v>40</v>
      </c>
      <c r="C286" s="14">
        <v>3.3</v>
      </c>
      <c r="D286" s="83">
        <f t="shared" si="0"/>
        <v>10.889999999999999</v>
      </c>
      <c r="E286" s="13">
        <v>14</v>
      </c>
      <c r="F286" s="13">
        <v>3</v>
      </c>
      <c r="G286" s="14">
        <v>102.9</v>
      </c>
    </row>
    <row r="287" spans="2:7" ht="15" x14ac:dyDescent="0.25">
      <c r="B287" s="12">
        <v>41</v>
      </c>
      <c r="C287" s="14">
        <v>1.2</v>
      </c>
      <c r="D287" s="83">
        <f t="shared" si="0"/>
        <v>1.44</v>
      </c>
      <c r="E287" s="13">
        <v>17</v>
      </c>
      <c r="F287" s="13">
        <v>2</v>
      </c>
      <c r="G287" s="14">
        <v>97</v>
      </c>
    </row>
    <row r="288" spans="2:7" ht="15" x14ac:dyDescent="0.25">
      <c r="B288" s="12">
        <v>42</v>
      </c>
      <c r="C288" s="14">
        <v>0.3</v>
      </c>
      <c r="D288" s="83">
        <f t="shared" si="0"/>
        <v>0.09</v>
      </c>
      <c r="E288" s="13">
        <v>8</v>
      </c>
      <c r="F288" s="13">
        <v>2</v>
      </c>
      <c r="G288" s="14">
        <v>94.5</v>
      </c>
    </row>
    <row r="289" spans="1:10" ht="15" x14ac:dyDescent="0.25">
      <c r="B289" s="12">
        <v>43</v>
      </c>
      <c r="C289" s="14">
        <v>5</v>
      </c>
      <c r="D289" s="83">
        <f t="shared" si="0"/>
        <v>25</v>
      </c>
      <c r="E289" s="13">
        <v>11</v>
      </c>
      <c r="F289" s="13">
        <v>1</v>
      </c>
      <c r="G289" s="14">
        <v>93.5</v>
      </c>
    </row>
    <row r="290" spans="1:10" ht="15" x14ac:dyDescent="0.25">
      <c r="B290" s="12">
        <v>44</v>
      </c>
      <c r="C290" s="14">
        <v>3.8</v>
      </c>
      <c r="D290" s="83">
        <f t="shared" si="0"/>
        <v>14.44</v>
      </c>
      <c r="E290" s="13">
        <v>13</v>
      </c>
      <c r="F290" s="13">
        <v>2</v>
      </c>
      <c r="G290" s="14">
        <v>103.2</v>
      </c>
    </row>
    <row r="291" spans="1:10" ht="15" x14ac:dyDescent="0.25">
      <c r="B291" s="12">
        <v>45</v>
      </c>
      <c r="C291" s="14">
        <v>4.5</v>
      </c>
      <c r="D291" s="83">
        <f t="shared" si="0"/>
        <v>20.25</v>
      </c>
      <c r="E291" s="13">
        <v>14</v>
      </c>
      <c r="F291" s="13">
        <v>3</v>
      </c>
      <c r="G291" s="14">
        <v>107</v>
      </c>
    </row>
    <row r="292" spans="1:10" ht="15" x14ac:dyDescent="0.25">
      <c r="B292" s="12">
        <v>46</v>
      </c>
      <c r="C292" s="14">
        <v>1</v>
      </c>
      <c r="D292" s="83">
        <f t="shared" si="0"/>
        <v>1</v>
      </c>
      <c r="E292" s="13">
        <v>17</v>
      </c>
      <c r="F292" s="13">
        <v>2</v>
      </c>
      <c r="G292" s="14">
        <v>96.9</v>
      </c>
    </row>
    <row r="293" spans="1:10" ht="15" x14ac:dyDescent="0.25">
      <c r="B293" s="12">
        <v>47</v>
      </c>
      <c r="C293" s="14">
        <v>0.3</v>
      </c>
      <c r="D293" s="83">
        <f t="shared" si="0"/>
        <v>0.09</v>
      </c>
      <c r="E293" s="13">
        <v>12</v>
      </c>
      <c r="F293" s="13">
        <v>1</v>
      </c>
      <c r="G293" s="14">
        <v>95</v>
      </c>
    </row>
    <row r="294" spans="1:10" ht="15" x14ac:dyDescent="0.25">
      <c r="B294" s="12">
        <v>48</v>
      </c>
      <c r="C294" s="14">
        <v>1.3</v>
      </c>
      <c r="D294" s="83">
        <f t="shared" si="0"/>
        <v>1.6900000000000002</v>
      </c>
      <c r="E294" s="13">
        <v>12</v>
      </c>
      <c r="F294" s="13">
        <v>1</v>
      </c>
      <c r="G294" s="14">
        <v>96.1</v>
      </c>
    </row>
    <row r="295" spans="1:10" ht="15" x14ac:dyDescent="0.25">
      <c r="B295" s="12"/>
      <c r="C295" s="14"/>
      <c r="D295" s="83"/>
      <c r="E295" s="13"/>
      <c r="F295" s="13"/>
      <c r="G295" s="14"/>
    </row>
    <row r="296" spans="1:10" ht="15" x14ac:dyDescent="0.25">
      <c r="A296" s="30" t="s">
        <v>154</v>
      </c>
      <c r="B296" s="12"/>
      <c r="C296" s="14"/>
      <c r="D296" s="83"/>
      <c r="E296" s="13"/>
      <c r="F296" s="13"/>
      <c r="G296" s="14"/>
    </row>
    <row r="297" spans="1:10" x14ac:dyDescent="0.2">
      <c r="B297" s="30" t="s">
        <v>106</v>
      </c>
      <c r="C297" s="103" t="s">
        <v>119</v>
      </c>
      <c r="D297" s="103"/>
      <c r="E297" s="103"/>
      <c r="F297" s="103"/>
      <c r="G297" s="103"/>
      <c r="H297" s="103"/>
      <c r="I297" s="103"/>
      <c r="J297" s="103"/>
    </row>
    <row r="298" spans="1:10" ht="15" x14ac:dyDescent="0.25">
      <c r="B298" s="12"/>
      <c r="C298" s="14"/>
      <c r="D298" s="83"/>
      <c r="E298" s="13"/>
      <c r="F298" s="13"/>
      <c r="G298" s="14"/>
    </row>
    <row r="299" spans="1:10" ht="15" x14ac:dyDescent="0.2">
      <c r="B299" s="30" t="s">
        <v>107</v>
      </c>
      <c r="C299" s="104" t="s">
        <v>155</v>
      </c>
      <c r="D299" s="104"/>
      <c r="E299" s="104"/>
      <c r="F299" s="104"/>
      <c r="G299" s="104"/>
      <c r="H299" s="104"/>
      <c r="I299" s="104"/>
      <c r="J299" s="104"/>
    </row>
    <row r="300" spans="1:10" ht="15" x14ac:dyDescent="0.25">
      <c r="B300" s="12"/>
      <c r="C300" s="14"/>
      <c r="D300" s="83"/>
      <c r="E300" s="13"/>
      <c r="F300" s="13"/>
      <c r="G300" s="14"/>
    </row>
    <row r="301" spans="1:10" ht="15" customHeight="1" x14ac:dyDescent="0.2">
      <c r="B301" s="30" t="s">
        <v>109</v>
      </c>
      <c r="C301" s="105" t="s">
        <v>156</v>
      </c>
      <c r="D301" s="105"/>
      <c r="E301" s="105"/>
      <c r="F301" s="105"/>
      <c r="G301" s="105"/>
      <c r="H301" s="105"/>
      <c r="I301" s="105"/>
      <c r="J301" s="105"/>
    </row>
    <row r="302" spans="1:10" ht="15" x14ac:dyDescent="0.25">
      <c r="B302" s="12"/>
      <c r="C302" s="105"/>
      <c r="D302" s="105"/>
      <c r="E302" s="105"/>
      <c r="F302" s="105"/>
      <c r="G302" s="105"/>
      <c r="H302" s="105"/>
      <c r="I302" s="105"/>
      <c r="J302" s="105"/>
    </row>
    <row r="303" spans="1:10" ht="15" x14ac:dyDescent="0.25">
      <c r="B303" s="12"/>
      <c r="C303" s="105"/>
      <c r="D303" s="105"/>
      <c r="E303" s="105"/>
      <c r="F303" s="105"/>
      <c r="G303" s="105"/>
      <c r="H303" s="105"/>
      <c r="I303" s="105"/>
      <c r="J303" s="105"/>
    </row>
    <row r="304" spans="1:10" ht="15" x14ac:dyDescent="0.25">
      <c r="B304" s="12"/>
      <c r="C304" s="14"/>
      <c r="D304" s="83"/>
      <c r="E304" s="13"/>
      <c r="F304" s="13"/>
      <c r="G304" s="14"/>
    </row>
    <row r="305" spans="1:19" ht="18.75" customHeight="1" x14ac:dyDescent="0.2">
      <c r="B305" s="99" t="s">
        <v>157</v>
      </c>
      <c r="C305" s="108" t="s">
        <v>184</v>
      </c>
      <c r="D305" s="108"/>
      <c r="E305" s="108"/>
      <c r="F305" s="108"/>
      <c r="G305" s="93" t="s">
        <v>160</v>
      </c>
      <c r="H305" s="108" t="s">
        <v>185</v>
      </c>
      <c r="I305" s="108"/>
      <c r="J305" s="108"/>
      <c r="K305" s="108"/>
      <c r="L305" s="108"/>
    </row>
    <row r="306" spans="1:19" ht="15" x14ac:dyDescent="0.25">
      <c r="B306" s="12"/>
    </row>
    <row r="307" spans="1:19" ht="15.75" customHeight="1" x14ac:dyDescent="0.25">
      <c r="B307" s="12"/>
      <c r="C307" s="91" t="s">
        <v>158</v>
      </c>
      <c r="E307" s="92"/>
      <c r="F307" s="89" t="s">
        <v>161</v>
      </c>
      <c r="I307" s="92"/>
      <c r="J307" s="92"/>
    </row>
    <row r="308" spans="1:19" ht="17.25" customHeight="1" x14ac:dyDescent="0.2">
      <c r="C308" s="105" t="s">
        <v>159</v>
      </c>
      <c r="D308" s="105"/>
      <c r="E308" s="105"/>
      <c r="F308" s="105" t="s">
        <v>168</v>
      </c>
      <c r="G308" s="105"/>
      <c r="H308" s="105"/>
      <c r="I308" s="105"/>
      <c r="J308" s="105"/>
      <c r="K308" s="105"/>
      <c r="L308" s="105"/>
      <c r="M308" s="105"/>
      <c r="N308" s="105"/>
      <c r="O308" s="105"/>
      <c r="P308" s="105"/>
      <c r="Q308" s="105"/>
      <c r="R308" s="105"/>
      <c r="S308" s="105"/>
    </row>
    <row r="309" spans="1:19" ht="17.25" customHeight="1" x14ac:dyDescent="0.2">
      <c r="F309" s="105"/>
      <c r="G309" s="105"/>
      <c r="H309" s="105"/>
      <c r="I309" s="105"/>
      <c r="J309" s="105"/>
      <c r="K309" s="105"/>
      <c r="L309" s="105"/>
      <c r="M309" s="105"/>
      <c r="N309" s="105"/>
      <c r="O309" s="105"/>
      <c r="P309" s="105"/>
      <c r="Q309" s="105"/>
      <c r="R309" s="105"/>
      <c r="S309" s="105"/>
    </row>
    <row r="310" spans="1:19" ht="15.75" customHeight="1" x14ac:dyDescent="0.3">
      <c r="C310" s="109" t="s">
        <v>164</v>
      </c>
      <c r="D310" s="109"/>
      <c r="E310" s="109"/>
      <c r="F310" s="89" t="s">
        <v>162</v>
      </c>
      <c r="K310" s="91"/>
    </row>
    <row r="311" spans="1:19" ht="15.75" customHeight="1" x14ac:dyDescent="0.3">
      <c r="B311" s="12"/>
      <c r="C311" s="109" t="s">
        <v>165</v>
      </c>
      <c r="D311" s="109"/>
      <c r="E311" s="109"/>
      <c r="F311" s="94" t="s">
        <v>163</v>
      </c>
      <c r="G311" s="91"/>
      <c r="H311" s="91"/>
      <c r="I311" s="91"/>
      <c r="J311" s="91"/>
      <c r="K311" s="91"/>
    </row>
    <row r="312" spans="1:19" ht="18.75" customHeight="1" x14ac:dyDescent="0.2"/>
    <row r="313" spans="1:19" ht="15" x14ac:dyDescent="0.25">
      <c r="B313" s="12"/>
      <c r="C313" s="14"/>
      <c r="D313" s="83"/>
      <c r="E313" s="13"/>
      <c r="F313" s="13"/>
      <c r="G313" s="14"/>
    </row>
    <row r="314" spans="1:19" ht="15" x14ac:dyDescent="0.2">
      <c r="B314" s="99" t="s">
        <v>169</v>
      </c>
      <c r="C314" s="95" t="s">
        <v>65</v>
      </c>
      <c r="D314" s="95" t="s">
        <v>81</v>
      </c>
      <c r="E314" s="95" t="s">
        <v>24</v>
      </c>
      <c r="F314" s="95" t="s">
        <v>166</v>
      </c>
      <c r="G314" s="95" t="s">
        <v>167</v>
      </c>
    </row>
    <row r="315" spans="1:19" ht="15" x14ac:dyDescent="0.25">
      <c r="B315" s="12"/>
      <c r="C315" s="96">
        <f>D315+(K263*E315)+(K264*E315^2)+(K265*F315)+(K266*G315)</f>
        <v>101.36064646126017</v>
      </c>
      <c r="D315" s="96">
        <v>85.03706745766614</v>
      </c>
      <c r="E315" s="97">
        <v>3</v>
      </c>
      <c r="F315" s="96">
        <v>15</v>
      </c>
      <c r="G315" s="98">
        <v>2</v>
      </c>
    </row>
    <row r="316" spans="1:19" ht="15" x14ac:dyDescent="0.25">
      <c r="B316" s="12"/>
      <c r="C316" s="14"/>
      <c r="D316" s="83"/>
      <c r="E316" s="13"/>
      <c r="F316" s="13"/>
      <c r="G316" s="14"/>
    </row>
    <row r="317" spans="1:19" ht="15" x14ac:dyDescent="0.25">
      <c r="B317" s="12"/>
      <c r="C317" s="14"/>
      <c r="D317" s="83"/>
      <c r="E317" s="13"/>
      <c r="F317" s="13"/>
      <c r="G317" s="14"/>
    </row>
    <row r="318" spans="1:19" x14ac:dyDescent="0.2">
      <c r="C318" s="41"/>
    </row>
    <row r="319" spans="1:19" x14ac:dyDescent="0.2">
      <c r="A319" s="30" t="s">
        <v>149</v>
      </c>
      <c r="B319" s="79" t="s">
        <v>173</v>
      </c>
    </row>
    <row r="321" spans="2:9" ht="15" x14ac:dyDescent="0.2">
      <c r="G321" s="58"/>
      <c r="H321" s="58"/>
      <c r="I321" s="58"/>
    </row>
    <row r="322" spans="2:9" ht="15.75" thickBot="1" x14ac:dyDescent="0.25">
      <c r="B322" s="11" t="s">
        <v>64</v>
      </c>
      <c r="C322" s="11" t="s">
        <v>19</v>
      </c>
      <c r="D322" s="11" t="s">
        <v>25</v>
      </c>
      <c r="E322" s="11" t="s">
        <v>122</v>
      </c>
      <c r="F322" s="11" t="s">
        <v>65</v>
      </c>
      <c r="G322" s="13"/>
      <c r="H322" s="13"/>
      <c r="I322" s="14"/>
    </row>
    <row r="323" spans="2:9" ht="15.75" thickTop="1" x14ac:dyDescent="0.25">
      <c r="B323" s="12">
        <v>1</v>
      </c>
      <c r="C323" s="13">
        <v>0</v>
      </c>
      <c r="D323" s="13">
        <v>18</v>
      </c>
      <c r="E323" s="73">
        <f>C323*D323</f>
        <v>0</v>
      </c>
      <c r="F323" s="14">
        <v>105</v>
      </c>
      <c r="G323" s="13"/>
      <c r="H323" s="13"/>
      <c r="I323" s="14"/>
    </row>
    <row r="324" spans="2:9" ht="15" x14ac:dyDescent="0.25">
      <c r="B324" s="12">
        <v>2</v>
      </c>
      <c r="C324" s="13">
        <v>1</v>
      </c>
      <c r="D324" s="13">
        <v>15</v>
      </c>
      <c r="E324" s="73">
        <f t="shared" ref="E324:E370" si="1">C324*D324</f>
        <v>15</v>
      </c>
      <c r="F324" s="14">
        <v>103.2</v>
      </c>
      <c r="G324" s="13"/>
      <c r="H324" s="13"/>
      <c r="I324" s="14"/>
    </row>
    <row r="325" spans="2:9" ht="15" x14ac:dyDescent="0.25">
      <c r="B325" s="12">
        <v>3</v>
      </c>
      <c r="C325" s="13">
        <v>0</v>
      </c>
      <c r="D325" s="13">
        <v>14</v>
      </c>
      <c r="E325" s="73">
        <f t="shared" si="1"/>
        <v>0</v>
      </c>
      <c r="F325" s="14">
        <v>102.1</v>
      </c>
      <c r="G325" s="13"/>
      <c r="H325" s="13"/>
      <c r="I325" s="14"/>
    </row>
    <row r="326" spans="2:9" ht="15" x14ac:dyDescent="0.25">
      <c r="B326" s="12">
        <v>4</v>
      </c>
      <c r="C326" s="13">
        <v>0</v>
      </c>
      <c r="D326" s="13">
        <v>13</v>
      </c>
      <c r="E326" s="73">
        <f t="shared" si="1"/>
        <v>0</v>
      </c>
      <c r="F326" s="14">
        <v>92.5</v>
      </c>
      <c r="G326" s="13"/>
      <c r="H326" s="13"/>
      <c r="I326" s="14"/>
    </row>
    <row r="327" spans="2:9" ht="15" x14ac:dyDescent="0.25">
      <c r="B327" s="12">
        <v>5</v>
      </c>
      <c r="C327" s="13">
        <v>0</v>
      </c>
      <c r="D327" s="13">
        <v>13</v>
      </c>
      <c r="E327" s="73">
        <f t="shared" si="1"/>
        <v>0</v>
      </c>
      <c r="F327" s="14">
        <v>95</v>
      </c>
      <c r="G327" s="13"/>
      <c r="H327" s="13"/>
      <c r="I327" s="14"/>
    </row>
    <row r="328" spans="2:9" ht="15" x14ac:dyDescent="0.25">
      <c r="B328" s="12">
        <v>6</v>
      </c>
      <c r="C328" s="13">
        <v>0</v>
      </c>
      <c r="D328" s="13">
        <v>14</v>
      </c>
      <c r="E328" s="73">
        <f t="shared" si="1"/>
        <v>0</v>
      </c>
      <c r="F328" s="14">
        <v>99</v>
      </c>
      <c r="G328" s="13"/>
      <c r="H328" s="13"/>
      <c r="I328" s="14"/>
    </row>
    <row r="329" spans="2:9" ht="15" x14ac:dyDescent="0.25">
      <c r="B329" s="12">
        <v>7</v>
      </c>
      <c r="C329" s="13">
        <v>1</v>
      </c>
      <c r="D329" s="13">
        <v>9</v>
      </c>
      <c r="E329" s="73">
        <f t="shared" si="1"/>
        <v>9</v>
      </c>
      <c r="F329" s="14">
        <v>97.2</v>
      </c>
      <c r="G329" s="13"/>
      <c r="H329" s="13"/>
      <c r="I329" s="14"/>
    </row>
    <row r="330" spans="2:9" ht="15" x14ac:dyDescent="0.25">
      <c r="B330" s="12">
        <v>8</v>
      </c>
      <c r="C330" s="13">
        <v>1</v>
      </c>
      <c r="D330" s="13">
        <v>17</v>
      </c>
      <c r="E330" s="73">
        <f t="shared" si="1"/>
        <v>17</v>
      </c>
      <c r="F330" s="14">
        <v>98.6</v>
      </c>
      <c r="G330" s="13"/>
      <c r="H330" s="13"/>
      <c r="I330" s="14"/>
    </row>
    <row r="331" spans="2:9" ht="15" x14ac:dyDescent="0.25">
      <c r="B331" s="12">
        <v>9</v>
      </c>
      <c r="C331" s="13">
        <v>1</v>
      </c>
      <c r="D331" s="13">
        <v>14</v>
      </c>
      <c r="E331" s="73">
        <f t="shared" si="1"/>
        <v>14</v>
      </c>
      <c r="F331" s="14">
        <v>96.4</v>
      </c>
      <c r="G331" s="13"/>
      <c r="H331" s="13"/>
      <c r="I331" s="14"/>
    </row>
    <row r="332" spans="2:9" ht="15" x14ac:dyDescent="0.25">
      <c r="B332" s="12">
        <v>10</v>
      </c>
      <c r="C332" s="13">
        <v>1</v>
      </c>
      <c r="D332" s="13">
        <v>13</v>
      </c>
      <c r="E332" s="73">
        <f t="shared" si="1"/>
        <v>13</v>
      </c>
      <c r="F332" s="14">
        <v>104.3</v>
      </c>
      <c r="G332" s="13"/>
      <c r="H332" s="13"/>
      <c r="I332" s="14"/>
    </row>
    <row r="333" spans="2:9" ht="15" x14ac:dyDescent="0.25">
      <c r="B333" s="12">
        <v>11</v>
      </c>
      <c r="C333" s="13">
        <v>0</v>
      </c>
      <c r="D333" s="13">
        <v>17</v>
      </c>
      <c r="E333" s="73">
        <f t="shared" si="1"/>
        <v>0</v>
      </c>
      <c r="F333" s="14">
        <v>104</v>
      </c>
      <c r="G333" s="13"/>
      <c r="H333" s="13"/>
      <c r="I333" s="14"/>
    </row>
    <row r="334" spans="2:9" ht="15" x14ac:dyDescent="0.25">
      <c r="B334" s="12">
        <v>12</v>
      </c>
      <c r="C334" s="13">
        <v>1</v>
      </c>
      <c r="D334" s="13">
        <v>9</v>
      </c>
      <c r="E334" s="73">
        <f t="shared" si="1"/>
        <v>9</v>
      </c>
      <c r="F334" s="14">
        <v>98</v>
      </c>
      <c r="G334" s="13"/>
      <c r="H334" s="13"/>
      <c r="I334" s="14"/>
    </row>
    <row r="335" spans="2:9" ht="15" x14ac:dyDescent="0.25">
      <c r="B335" s="12">
        <v>13</v>
      </c>
      <c r="C335" s="13">
        <v>1</v>
      </c>
      <c r="D335" s="13">
        <v>17</v>
      </c>
      <c r="E335" s="73">
        <f t="shared" si="1"/>
        <v>17</v>
      </c>
      <c r="F335" s="14">
        <v>98.2</v>
      </c>
      <c r="G335" s="13"/>
      <c r="H335" s="13"/>
      <c r="I335" s="14"/>
    </row>
    <row r="336" spans="2:9" ht="15" x14ac:dyDescent="0.25">
      <c r="B336" s="12">
        <v>14</v>
      </c>
      <c r="C336" s="13">
        <v>0</v>
      </c>
      <c r="D336" s="13">
        <v>15</v>
      </c>
      <c r="E336" s="73">
        <f t="shared" si="1"/>
        <v>0</v>
      </c>
      <c r="F336" s="14">
        <v>102.1</v>
      </c>
      <c r="G336" s="13"/>
      <c r="H336" s="13"/>
      <c r="I336" s="14"/>
    </row>
    <row r="337" spans="2:9" ht="15" x14ac:dyDescent="0.25">
      <c r="B337" s="12">
        <v>15</v>
      </c>
      <c r="C337" s="13">
        <v>1</v>
      </c>
      <c r="D337" s="13">
        <v>16</v>
      </c>
      <c r="E337" s="73">
        <f t="shared" si="1"/>
        <v>16</v>
      </c>
      <c r="F337" s="14">
        <v>106.2</v>
      </c>
      <c r="G337" s="13"/>
      <c r="H337" s="13"/>
      <c r="I337" s="14"/>
    </row>
    <row r="338" spans="2:9" ht="15" x14ac:dyDescent="0.25">
      <c r="B338" s="12">
        <v>16</v>
      </c>
      <c r="C338" s="13">
        <v>1</v>
      </c>
      <c r="D338" s="13">
        <v>12</v>
      </c>
      <c r="E338" s="73">
        <f t="shared" si="1"/>
        <v>12</v>
      </c>
      <c r="F338" s="14">
        <v>95.4</v>
      </c>
      <c r="G338" s="13"/>
      <c r="H338" s="13"/>
      <c r="I338" s="14"/>
    </row>
    <row r="339" spans="2:9" ht="15" x14ac:dyDescent="0.25">
      <c r="B339" s="12">
        <v>17</v>
      </c>
      <c r="C339" s="13">
        <v>1</v>
      </c>
      <c r="D339" s="13">
        <v>15</v>
      </c>
      <c r="E339" s="73">
        <f t="shared" si="1"/>
        <v>15</v>
      </c>
      <c r="F339" s="14">
        <v>101</v>
      </c>
      <c r="G339" s="13"/>
      <c r="H339" s="13"/>
      <c r="I339" s="14"/>
    </row>
    <row r="340" spans="2:9" ht="15" x14ac:dyDescent="0.25">
      <c r="B340" s="12">
        <v>18</v>
      </c>
      <c r="C340" s="13">
        <v>0</v>
      </c>
      <c r="D340" s="13">
        <v>12</v>
      </c>
      <c r="E340" s="73">
        <f t="shared" si="1"/>
        <v>0</v>
      </c>
      <c r="F340" s="14">
        <v>93</v>
      </c>
      <c r="G340" s="13"/>
      <c r="H340" s="13"/>
      <c r="I340" s="14"/>
    </row>
    <row r="341" spans="2:9" ht="15" x14ac:dyDescent="0.25">
      <c r="B341" s="12">
        <v>19</v>
      </c>
      <c r="C341" s="13">
        <v>1</v>
      </c>
      <c r="D341" s="13">
        <v>12</v>
      </c>
      <c r="E341" s="73">
        <f t="shared" si="1"/>
        <v>12</v>
      </c>
      <c r="F341" s="14">
        <v>96.6</v>
      </c>
      <c r="G341" s="13"/>
      <c r="H341" s="13"/>
      <c r="I341" s="14"/>
    </row>
    <row r="342" spans="2:9" ht="15" x14ac:dyDescent="0.25">
      <c r="B342" s="12">
        <v>20</v>
      </c>
      <c r="C342" s="13">
        <v>0</v>
      </c>
      <c r="D342" s="13">
        <v>11</v>
      </c>
      <c r="E342" s="73">
        <f t="shared" si="1"/>
        <v>0</v>
      </c>
      <c r="F342" s="14">
        <v>91.4</v>
      </c>
      <c r="G342" s="13"/>
      <c r="H342" s="13"/>
      <c r="I342" s="14"/>
    </row>
    <row r="343" spans="2:9" ht="15" x14ac:dyDescent="0.25">
      <c r="B343" s="12">
        <v>21</v>
      </c>
      <c r="C343" s="13">
        <v>1</v>
      </c>
      <c r="D343" s="13">
        <v>12</v>
      </c>
      <c r="E343" s="73">
        <f t="shared" si="1"/>
        <v>12</v>
      </c>
      <c r="F343" s="14">
        <v>95.4</v>
      </c>
      <c r="G343" s="13"/>
      <c r="H343" s="13"/>
      <c r="I343" s="14"/>
    </row>
    <row r="344" spans="2:9" ht="15" x14ac:dyDescent="0.25">
      <c r="B344" s="12">
        <v>22</v>
      </c>
      <c r="C344" s="13">
        <v>1</v>
      </c>
      <c r="D344" s="13">
        <v>17</v>
      </c>
      <c r="E344" s="73">
        <f t="shared" si="1"/>
        <v>17</v>
      </c>
      <c r="F344" s="14">
        <v>105.9</v>
      </c>
      <c r="G344" s="13"/>
      <c r="H344" s="13"/>
      <c r="I344" s="14"/>
    </row>
    <row r="345" spans="2:9" ht="15" x14ac:dyDescent="0.25">
      <c r="B345" s="12">
        <v>23</v>
      </c>
      <c r="C345" s="13">
        <v>0</v>
      </c>
      <c r="D345" s="13">
        <v>13</v>
      </c>
      <c r="E345" s="73">
        <f t="shared" si="1"/>
        <v>0</v>
      </c>
      <c r="F345" s="14">
        <v>98.3</v>
      </c>
      <c r="G345" s="13"/>
      <c r="H345" s="13"/>
      <c r="I345" s="14"/>
    </row>
    <row r="346" spans="2:9" ht="15" x14ac:dyDescent="0.25">
      <c r="B346" s="12">
        <v>24</v>
      </c>
      <c r="C346" s="13">
        <v>1</v>
      </c>
      <c r="D346" s="13">
        <v>15</v>
      </c>
      <c r="E346" s="73">
        <f t="shared" si="1"/>
        <v>15</v>
      </c>
      <c r="F346" s="14">
        <v>102.5</v>
      </c>
      <c r="G346" s="13"/>
      <c r="H346" s="13"/>
      <c r="I346" s="14"/>
    </row>
    <row r="347" spans="2:9" ht="15" x14ac:dyDescent="0.25">
      <c r="B347" s="12">
        <v>25</v>
      </c>
      <c r="C347" s="13">
        <v>0</v>
      </c>
      <c r="D347" s="13">
        <v>8</v>
      </c>
      <c r="E347" s="73">
        <f t="shared" si="1"/>
        <v>0</v>
      </c>
      <c r="F347" s="14">
        <v>94.3</v>
      </c>
      <c r="G347" s="13"/>
      <c r="H347" s="13"/>
      <c r="I347" s="14"/>
    </row>
    <row r="348" spans="2:9" ht="15" x14ac:dyDescent="0.25">
      <c r="B348" s="12">
        <v>26</v>
      </c>
      <c r="C348" s="13">
        <v>0</v>
      </c>
      <c r="D348" s="13">
        <v>11</v>
      </c>
      <c r="E348" s="73">
        <f t="shared" si="1"/>
        <v>0</v>
      </c>
      <c r="F348" s="14">
        <v>92.4</v>
      </c>
      <c r="G348" s="13"/>
      <c r="H348" s="13"/>
      <c r="I348" s="14"/>
    </row>
    <row r="349" spans="2:9" ht="15" x14ac:dyDescent="0.25">
      <c r="B349" s="12">
        <v>27</v>
      </c>
      <c r="C349" s="13">
        <v>1</v>
      </c>
      <c r="D349" s="13">
        <v>14</v>
      </c>
      <c r="E349" s="73">
        <f t="shared" si="1"/>
        <v>14</v>
      </c>
      <c r="F349" s="14">
        <v>97.6</v>
      </c>
      <c r="G349" s="13"/>
      <c r="H349" s="13"/>
      <c r="I349" s="14"/>
    </row>
    <row r="350" spans="2:9" ht="15" x14ac:dyDescent="0.25">
      <c r="B350" s="12">
        <v>28</v>
      </c>
      <c r="C350" s="13">
        <v>1</v>
      </c>
      <c r="D350" s="13">
        <v>15</v>
      </c>
      <c r="E350" s="73">
        <f t="shared" si="1"/>
        <v>15</v>
      </c>
      <c r="F350" s="14">
        <v>98.1</v>
      </c>
      <c r="G350" s="13"/>
      <c r="H350" s="13"/>
      <c r="I350" s="14"/>
    </row>
    <row r="351" spans="2:9" ht="15" x14ac:dyDescent="0.25">
      <c r="B351" s="12">
        <v>29</v>
      </c>
      <c r="C351" s="13">
        <v>1</v>
      </c>
      <c r="D351" s="13">
        <v>16</v>
      </c>
      <c r="E351" s="73">
        <f t="shared" si="1"/>
        <v>16</v>
      </c>
      <c r="F351" s="14">
        <v>98</v>
      </c>
      <c r="G351" s="13"/>
      <c r="H351" s="13"/>
      <c r="I351" s="14"/>
    </row>
    <row r="352" spans="2:9" ht="15" x14ac:dyDescent="0.25">
      <c r="B352" s="12">
        <v>30</v>
      </c>
      <c r="C352" s="13">
        <v>1</v>
      </c>
      <c r="D352" s="13">
        <v>17</v>
      </c>
      <c r="E352" s="73">
        <f t="shared" si="1"/>
        <v>17</v>
      </c>
      <c r="F352" s="14">
        <v>98</v>
      </c>
      <c r="G352" s="13"/>
      <c r="H352" s="13"/>
      <c r="I352" s="14"/>
    </row>
    <row r="353" spans="2:9" ht="15" x14ac:dyDescent="0.25">
      <c r="B353" s="12">
        <v>31</v>
      </c>
      <c r="C353" s="13">
        <v>0</v>
      </c>
      <c r="D353" s="13">
        <v>13</v>
      </c>
      <c r="E353" s="73">
        <f t="shared" si="1"/>
        <v>0</v>
      </c>
      <c r="F353" s="14">
        <v>102.5</v>
      </c>
      <c r="G353" s="13"/>
      <c r="H353" s="13"/>
      <c r="I353" s="14"/>
    </row>
    <row r="354" spans="2:9" ht="15" x14ac:dyDescent="0.25">
      <c r="B354" s="12">
        <v>32</v>
      </c>
      <c r="C354" s="13">
        <v>1</v>
      </c>
      <c r="D354" s="13">
        <v>17</v>
      </c>
      <c r="E354" s="73">
        <f t="shared" si="1"/>
        <v>17</v>
      </c>
      <c r="F354" s="14">
        <v>103.4</v>
      </c>
      <c r="G354" s="13"/>
      <c r="H354" s="13"/>
      <c r="I354" s="14"/>
    </row>
    <row r="355" spans="2:9" ht="15" x14ac:dyDescent="0.25">
      <c r="B355" s="12">
        <v>33</v>
      </c>
      <c r="C355" s="13">
        <v>1</v>
      </c>
      <c r="D355" s="13">
        <v>17</v>
      </c>
      <c r="E355" s="73">
        <f t="shared" si="1"/>
        <v>17</v>
      </c>
      <c r="F355" s="14">
        <v>105.1</v>
      </c>
      <c r="G355" s="13"/>
      <c r="H355" s="13"/>
      <c r="I355" s="14"/>
    </row>
    <row r="356" spans="2:9" ht="15" x14ac:dyDescent="0.25">
      <c r="B356" s="12">
        <v>34</v>
      </c>
      <c r="C356" s="13">
        <v>0</v>
      </c>
      <c r="D356" s="13">
        <v>11</v>
      </c>
      <c r="E356" s="73">
        <f t="shared" si="1"/>
        <v>0</v>
      </c>
      <c r="F356" s="14">
        <v>96.5</v>
      </c>
      <c r="G356" s="13"/>
      <c r="H356" s="13"/>
      <c r="I356" s="14"/>
    </row>
    <row r="357" spans="2:9" ht="15" x14ac:dyDescent="0.25">
      <c r="B357" s="12">
        <v>35</v>
      </c>
      <c r="C357" s="13">
        <v>1</v>
      </c>
      <c r="D357" s="13">
        <v>14</v>
      </c>
      <c r="E357" s="73">
        <f t="shared" si="1"/>
        <v>14</v>
      </c>
      <c r="F357" s="14">
        <v>107</v>
      </c>
      <c r="G357" s="13"/>
      <c r="H357" s="13"/>
      <c r="I357" s="14"/>
    </row>
    <row r="358" spans="2:9" ht="15" x14ac:dyDescent="0.25">
      <c r="B358" s="12">
        <v>36</v>
      </c>
      <c r="C358" s="13">
        <v>0</v>
      </c>
      <c r="D358" s="13">
        <v>15</v>
      </c>
      <c r="E358" s="73">
        <f t="shared" si="1"/>
        <v>0</v>
      </c>
      <c r="F358" s="14">
        <v>101.3</v>
      </c>
      <c r="G358" s="13"/>
      <c r="H358" s="13"/>
      <c r="I358" s="14"/>
    </row>
    <row r="359" spans="2:9" ht="15" x14ac:dyDescent="0.25">
      <c r="B359" s="12">
        <v>37</v>
      </c>
      <c r="C359" s="13">
        <v>0</v>
      </c>
      <c r="D359" s="13">
        <v>11</v>
      </c>
      <c r="E359" s="73">
        <f t="shared" si="1"/>
        <v>0</v>
      </c>
      <c r="F359" s="14">
        <v>91.2</v>
      </c>
      <c r="G359" s="13"/>
      <c r="H359" s="13"/>
      <c r="I359" s="14"/>
    </row>
    <row r="360" spans="2:9" ht="15" x14ac:dyDescent="0.25">
      <c r="B360" s="12">
        <v>38</v>
      </c>
      <c r="C360" s="13">
        <v>1</v>
      </c>
      <c r="D360" s="13">
        <v>14</v>
      </c>
      <c r="E360" s="73">
        <f t="shared" si="1"/>
        <v>14</v>
      </c>
      <c r="F360" s="14">
        <v>95.3</v>
      </c>
      <c r="G360" s="13"/>
      <c r="H360" s="13"/>
      <c r="I360" s="14"/>
    </row>
    <row r="361" spans="2:9" ht="15" x14ac:dyDescent="0.25">
      <c r="B361" s="12">
        <v>39</v>
      </c>
      <c r="C361" s="13">
        <v>1</v>
      </c>
      <c r="D361" s="13">
        <v>12</v>
      </c>
      <c r="E361" s="73">
        <f t="shared" si="1"/>
        <v>12</v>
      </c>
      <c r="F361" s="14">
        <v>97.2</v>
      </c>
      <c r="G361" s="13"/>
      <c r="H361" s="13"/>
      <c r="I361" s="14"/>
    </row>
    <row r="362" spans="2:9" ht="15" x14ac:dyDescent="0.25">
      <c r="B362" s="12">
        <v>40</v>
      </c>
      <c r="C362" s="13">
        <v>0</v>
      </c>
      <c r="D362" s="13">
        <v>14</v>
      </c>
      <c r="E362" s="73">
        <f t="shared" si="1"/>
        <v>0</v>
      </c>
      <c r="F362" s="14">
        <v>102.9</v>
      </c>
      <c r="G362" s="13"/>
      <c r="H362" s="13"/>
      <c r="I362" s="14"/>
    </row>
    <row r="363" spans="2:9" ht="15" x14ac:dyDescent="0.25">
      <c r="B363" s="12">
        <v>41</v>
      </c>
      <c r="C363" s="13">
        <v>1</v>
      </c>
      <c r="D363" s="13">
        <v>17</v>
      </c>
      <c r="E363" s="73">
        <f t="shared" si="1"/>
        <v>17</v>
      </c>
      <c r="F363" s="14">
        <v>97</v>
      </c>
      <c r="G363" s="13"/>
      <c r="H363" s="13"/>
      <c r="I363" s="14"/>
    </row>
    <row r="364" spans="2:9" ht="15" x14ac:dyDescent="0.25">
      <c r="B364" s="12">
        <v>42</v>
      </c>
      <c r="C364" s="13">
        <v>0</v>
      </c>
      <c r="D364" s="13">
        <v>8</v>
      </c>
      <c r="E364" s="73">
        <f t="shared" si="1"/>
        <v>0</v>
      </c>
      <c r="F364" s="14">
        <v>94.5</v>
      </c>
      <c r="G364" s="13"/>
      <c r="H364" s="13"/>
      <c r="I364" s="14"/>
    </row>
    <row r="365" spans="2:9" ht="15" x14ac:dyDescent="0.25">
      <c r="B365" s="12">
        <v>43</v>
      </c>
      <c r="C365" s="13">
        <v>0</v>
      </c>
      <c r="D365" s="13">
        <v>11</v>
      </c>
      <c r="E365" s="73">
        <f t="shared" si="1"/>
        <v>0</v>
      </c>
      <c r="F365" s="14">
        <v>93.5</v>
      </c>
      <c r="G365" s="13"/>
      <c r="H365" s="13"/>
      <c r="I365" s="14"/>
    </row>
    <row r="366" spans="2:9" ht="15" x14ac:dyDescent="0.25">
      <c r="B366" s="12">
        <v>44</v>
      </c>
      <c r="C366" s="13">
        <v>0</v>
      </c>
      <c r="D366" s="13">
        <v>13</v>
      </c>
      <c r="E366" s="73">
        <f t="shared" si="1"/>
        <v>0</v>
      </c>
      <c r="F366" s="14">
        <v>103.2</v>
      </c>
      <c r="G366" s="13"/>
      <c r="H366" s="13"/>
      <c r="I366" s="14"/>
    </row>
    <row r="367" spans="2:9" ht="15" x14ac:dyDescent="0.25">
      <c r="B367" s="12">
        <v>45</v>
      </c>
      <c r="C367" s="13">
        <v>1</v>
      </c>
      <c r="D367" s="13">
        <v>14</v>
      </c>
      <c r="E367" s="73">
        <f t="shared" si="1"/>
        <v>14</v>
      </c>
      <c r="F367" s="14">
        <v>107</v>
      </c>
      <c r="G367" s="13"/>
      <c r="H367" s="13"/>
      <c r="I367" s="14"/>
    </row>
    <row r="368" spans="2:9" ht="15" x14ac:dyDescent="0.25">
      <c r="B368" s="12">
        <v>46</v>
      </c>
      <c r="C368" s="13">
        <v>1</v>
      </c>
      <c r="D368" s="13">
        <v>17</v>
      </c>
      <c r="E368" s="73">
        <f t="shared" si="1"/>
        <v>17</v>
      </c>
      <c r="F368" s="14">
        <v>96.9</v>
      </c>
      <c r="G368" s="13"/>
      <c r="H368" s="13"/>
      <c r="I368" s="14"/>
    </row>
    <row r="369" spans="1:10" ht="15" x14ac:dyDescent="0.25">
      <c r="B369" s="12">
        <v>47</v>
      </c>
      <c r="C369" s="13">
        <v>0</v>
      </c>
      <c r="D369" s="13">
        <v>12</v>
      </c>
      <c r="E369" s="73">
        <f t="shared" si="1"/>
        <v>0</v>
      </c>
      <c r="F369" s="14">
        <v>95</v>
      </c>
      <c r="G369" s="13"/>
      <c r="H369" s="13"/>
      <c r="I369" s="14"/>
    </row>
    <row r="370" spans="1:10" ht="15" x14ac:dyDescent="0.25">
      <c r="B370" s="12">
        <v>48</v>
      </c>
      <c r="C370" s="13">
        <v>0</v>
      </c>
      <c r="D370" s="13">
        <v>12</v>
      </c>
      <c r="E370" s="73">
        <f t="shared" si="1"/>
        <v>0</v>
      </c>
      <c r="F370" s="14">
        <v>96.1</v>
      </c>
    </row>
    <row r="373" spans="1:10" x14ac:dyDescent="0.2">
      <c r="A373" s="30" t="s">
        <v>142</v>
      </c>
    </row>
    <row r="375" spans="1:10" x14ac:dyDescent="0.2">
      <c r="B375" s="74" t="s">
        <v>70</v>
      </c>
      <c r="C375" s="74"/>
      <c r="D375" s="74"/>
      <c r="E375" s="74"/>
      <c r="F375" s="74"/>
      <c r="G375" s="74"/>
      <c r="H375" s="74"/>
      <c r="I375" s="74"/>
      <c r="J375" s="74"/>
    </row>
    <row r="376" spans="1:10" ht="13.5" thickBot="1" x14ac:dyDescent="0.25">
      <c r="B376" s="74"/>
      <c r="C376" s="74"/>
      <c r="D376" s="74"/>
      <c r="E376" s="74"/>
      <c r="F376" s="74"/>
      <c r="G376" s="74"/>
      <c r="H376" s="74"/>
      <c r="I376" s="74"/>
      <c r="J376" s="74"/>
    </row>
    <row r="377" spans="1:10" x14ac:dyDescent="0.2">
      <c r="B377" s="75" t="s">
        <v>71</v>
      </c>
      <c r="C377" s="46"/>
      <c r="D377" s="44"/>
      <c r="E377" s="44"/>
      <c r="F377" s="44"/>
      <c r="G377" s="44"/>
      <c r="H377" s="44"/>
      <c r="I377" s="44"/>
      <c r="J377" s="44"/>
    </row>
    <row r="378" spans="1:10" x14ac:dyDescent="0.2">
      <c r="B378" s="76" t="s">
        <v>72</v>
      </c>
      <c r="C378" s="43">
        <v>0.63086964608538898</v>
      </c>
      <c r="D378" s="44"/>
      <c r="E378" s="44"/>
      <c r="F378" s="44"/>
      <c r="G378" s="44"/>
      <c r="H378" s="44"/>
      <c r="I378" s="44"/>
      <c r="J378" s="44"/>
    </row>
    <row r="379" spans="1:10" x14ac:dyDescent="0.2">
      <c r="B379" s="76" t="s">
        <v>73</v>
      </c>
      <c r="C379" s="43">
        <v>0.39799651035190398</v>
      </c>
      <c r="D379" s="44"/>
      <c r="E379" s="44"/>
      <c r="F379" s="44"/>
      <c r="G379" s="44"/>
      <c r="H379" s="44"/>
      <c r="I379" s="44"/>
      <c r="J379" s="44"/>
    </row>
    <row r="380" spans="1:10" x14ac:dyDescent="0.2">
      <c r="B380" s="76" t="s">
        <v>74</v>
      </c>
      <c r="C380" s="43">
        <v>0.35695081787589744</v>
      </c>
      <c r="D380" s="44"/>
      <c r="E380" s="44"/>
      <c r="F380" s="44"/>
      <c r="G380" s="44"/>
      <c r="H380" s="44"/>
      <c r="I380" s="44"/>
      <c r="J380" s="44"/>
    </row>
    <row r="381" spans="1:10" x14ac:dyDescent="0.2">
      <c r="B381" s="76" t="s">
        <v>75</v>
      </c>
      <c r="C381" s="43">
        <v>3.5273956337918562</v>
      </c>
      <c r="D381" s="44"/>
      <c r="E381" s="44"/>
      <c r="F381" s="44"/>
      <c r="G381" s="44"/>
      <c r="H381" s="44"/>
      <c r="I381" s="44"/>
      <c r="J381" s="44"/>
    </row>
    <row r="382" spans="1:10" ht="13.5" thickBot="1" x14ac:dyDescent="0.25">
      <c r="B382" s="77" t="s">
        <v>76</v>
      </c>
      <c r="C382" s="45">
        <v>48</v>
      </c>
      <c r="D382" s="44"/>
      <c r="E382" s="44"/>
      <c r="F382" s="44"/>
      <c r="G382" s="44"/>
      <c r="H382" s="44"/>
      <c r="I382" s="44"/>
      <c r="J382" s="44"/>
    </row>
    <row r="383" spans="1:10" x14ac:dyDescent="0.2">
      <c r="B383" s="74"/>
      <c r="C383" s="44"/>
      <c r="D383" s="44"/>
      <c r="E383" s="44"/>
      <c r="F383" s="44"/>
      <c r="G383" s="44"/>
      <c r="H383" s="44"/>
      <c r="I383" s="44"/>
      <c r="J383" s="44"/>
    </row>
    <row r="384" spans="1:10" ht="13.5" thickBot="1" x14ac:dyDescent="0.25">
      <c r="B384" s="74" t="s">
        <v>77</v>
      </c>
      <c r="C384" s="44"/>
      <c r="D384" s="44"/>
      <c r="E384" s="44"/>
      <c r="F384" s="44"/>
      <c r="G384" s="44"/>
      <c r="H384" s="44"/>
      <c r="I384" s="44"/>
      <c r="J384" s="44"/>
    </row>
    <row r="385" spans="1:10" x14ac:dyDescent="0.2">
      <c r="B385" s="75"/>
      <c r="C385" s="46" t="s">
        <v>82</v>
      </c>
      <c r="D385" s="46" t="s">
        <v>83</v>
      </c>
      <c r="E385" s="46" t="s">
        <v>84</v>
      </c>
      <c r="F385" s="46" t="s">
        <v>85</v>
      </c>
      <c r="G385" s="46" t="s">
        <v>86</v>
      </c>
      <c r="H385" s="44"/>
      <c r="I385" s="44"/>
      <c r="J385" s="44"/>
    </row>
    <row r="386" spans="1:10" x14ac:dyDescent="0.2">
      <c r="B386" s="76" t="s">
        <v>78</v>
      </c>
      <c r="C386" s="47">
        <v>3</v>
      </c>
      <c r="D386" s="43">
        <v>361.94391354573702</v>
      </c>
      <c r="E386" s="43">
        <v>120.64797118191234</v>
      </c>
      <c r="F386" s="43">
        <v>9.6964257719504836</v>
      </c>
      <c r="G386" s="43">
        <v>4.9627951553028962E-5</v>
      </c>
      <c r="H386" s="44"/>
      <c r="I386" s="44"/>
      <c r="J386" s="44"/>
    </row>
    <row r="387" spans="1:10" x14ac:dyDescent="0.2">
      <c r="B387" s="76" t="s">
        <v>79</v>
      </c>
      <c r="C387" s="47">
        <v>44</v>
      </c>
      <c r="D387" s="43">
        <v>547.47087812092946</v>
      </c>
      <c r="E387" s="43">
        <v>12.442519957293852</v>
      </c>
      <c r="F387" s="43"/>
      <c r="G387" s="43"/>
      <c r="H387" s="44"/>
      <c r="I387" s="44"/>
      <c r="J387" s="44"/>
    </row>
    <row r="388" spans="1:10" ht="13.5" thickBot="1" x14ac:dyDescent="0.25">
      <c r="B388" s="77" t="s">
        <v>80</v>
      </c>
      <c r="C388" s="45">
        <v>47</v>
      </c>
      <c r="D388" s="48">
        <v>909.41479166666647</v>
      </c>
      <c r="E388" s="48"/>
      <c r="F388" s="48"/>
      <c r="G388" s="48"/>
      <c r="H388" s="44"/>
      <c r="I388" s="44"/>
      <c r="J388" s="44"/>
    </row>
    <row r="389" spans="1:10" ht="13.5" thickBot="1" x14ac:dyDescent="0.25">
      <c r="B389" s="74"/>
      <c r="C389" s="44"/>
      <c r="D389" s="44"/>
      <c r="E389" s="44"/>
      <c r="F389" s="44"/>
      <c r="G389" s="44"/>
      <c r="H389" s="44"/>
      <c r="I389" s="44"/>
      <c r="J389" s="44"/>
    </row>
    <row r="390" spans="1:10" x14ac:dyDescent="0.2">
      <c r="B390" s="75"/>
      <c r="C390" s="46" t="s">
        <v>87</v>
      </c>
      <c r="D390" s="46" t="s">
        <v>75</v>
      </c>
      <c r="E390" s="46" t="s">
        <v>88</v>
      </c>
      <c r="F390" s="46" t="s">
        <v>89</v>
      </c>
      <c r="G390" s="46" t="s">
        <v>90</v>
      </c>
      <c r="H390" s="46" t="s">
        <v>91</v>
      </c>
      <c r="I390" s="46" t="s">
        <v>92</v>
      </c>
      <c r="J390" s="46" t="s">
        <v>93</v>
      </c>
    </row>
    <row r="391" spans="1:10" x14ac:dyDescent="0.2">
      <c r="B391" s="76" t="s">
        <v>81</v>
      </c>
      <c r="C391" s="43">
        <v>79.309477971121822</v>
      </c>
      <c r="D391" s="43">
        <v>4.106688342047506</v>
      </c>
      <c r="E391" s="43">
        <v>19.312270950558627</v>
      </c>
      <c r="F391" s="43">
        <v>4.117655494949695E-23</v>
      </c>
      <c r="G391" s="43">
        <v>71.032991448213053</v>
      </c>
      <c r="H391" s="43">
        <v>87.585964494030591</v>
      </c>
      <c r="I391" s="43">
        <v>71.032991448213053</v>
      </c>
      <c r="J391" s="43">
        <v>87.585964494030591</v>
      </c>
    </row>
    <row r="392" spans="1:10" x14ac:dyDescent="0.2">
      <c r="B392" s="76" t="s">
        <v>19</v>
      </c>
      <c r="C392" s="43">
        <v>13.320945238886191</v>
      </c>
      <c r="D392" s="43">
        <v>5.9537827811382895</v>
      </c>
      <c r="E392" s="43">
        <v>2.2373918781664708</v>
      </c>
      <c r="F392" s="43">
        <v>3.0374259119191553E-2</v>
      </c>
      <c r="G392" s="43">
        <v>1.3218844764984627</v>
      </c>
      <c r="H392" s="43">
        <v>25.320006001273917</v>
      </c>
      <c r="I392" s="43">
        <v>1.3218844764984627</v>
      </c>
      <c r="J392" s="43">
        <v>25.320006001273917</v>
      </c>
    </row>
    <row r="393" spans="1:10" x14ac:dyDescent="0.2">
      <c r="B393" s="76" t="s">
        <v>25</v>
      </c>
      <c r="C393" s="43">
        <v>1.437245464642724</v>
      </c>
      <c r="D393" s="43">
        <v>0.31834880305637797</v>
      </c>
      <c r="E393" s="43">
        <v>4.5146878230548744</v>
      </c>
      <c r="F393" s="43">
        <v>4.7000065903188286E-5</v>
      </c>
      <c r="G393" s="43">
        <v>0.79565560959991566</v>
      </c>
      <c r="H393" s="43">
        <v>2.078835319685532</v>
      </c>
      <c r="I393" s="43">
        <v>0.79565560959991566</v>
      </c>
      <c r="J393" s="43">
        <v>2.078835319685532</v>
      </c>
    </row>
    <row r="394" spans="1:10" ht="13.5" thickBot="1" x14ac:dyDescent="0.25">
      <c r="B394" s="77" t="s">
        <v>122</v>
      </c>
      <c r="C394" s="48">
        <v>-0.9303250494178128</v>
      </c>
      <c r="D394" s="48">
        <v>0.43295884903322557</v>
      </c>
      <c r="E394" s="48">
        <v>-2.1487609076363259</v>
      </c>
      <c r="F394" s="48">
        <v>3.7195354569347222E-2</v>
      </c>
      <c r="G394" s="48">
        <v>-1.802896274827869</v>
      </c>
      <c r="H394" s="48">
        <v>-5.7753824007756749E-2</v>
      </c>
      <c r="I394" s="48">
        <v>-1.802896274827869</v>
      </c>
      <c r="J394" s="48">
        <v>-5.7753824007756749E-2</v>
      </c>
    </row>
    <row r="395" spans="1:10" x14ac:dyDescent="0.2">
      <c r="B395" s="74"/>
      <c r="C395" s="74"/>
      <c r="D395" s="74"/>
      <c r="E395" s="74"/>
      <c r="F395" s="74"/>
      <c r="G395" s="74"/>
      <c r="H395" s="74"/>
      <c r="I395" s="74"/>
      <c r="J395" s="74"/>
    </row>
    <row r="397" spans="1:10" x14ac:dyDescent="0.2">
      <c r="A397" s="30" t="s">
        <v>150</v>
      </c>
      <c r="B397" s="100" t="s">
        <v>119</v>
      </c>
      <c r="C397" s="100"/>
      <c r="D397" s="100"/>
      <c r="E397" s="100"/>
      <c r="F397" s="100"/>
      <c r="G397" s="100"/>
      <c r="H397" s="100"/>
      <c r="I397" s="100"/>
    </row>
    <row r="398" spans="1:10" ht="15" x14ac:dyDescent="0.2">
      <c r="B398" s="90" t="s">
        <v>170</v>
      </c>
      <c r="C398" s="83"/>
      <c r="D398" s="13"/>
      <c r="E398" s="13"/>
      <c r="F398" s="14"/>
    </row>
    <row r="399" spans="1:10" ht="15" x14ac:dyDescent="0.2">
      <c r="B399" s="79" t="s">
        <v>171</v>
      </c>
      <c r="C399" s="90"/>
      <c r="D399" s="90"/>
      <c r="E399" s="90"/>
      <c r="F399" s="90"/>
      <c r="G399" s="90"/>
      <c r="H399" s="90"/>
      <c r="I399" s="90"/>
    </row>
    <row r="400" spans="1:10" x14ac:dyDescent="0.2">
      <c r="B400" s="79" t="s">
        <v>172</v>
      </c>
    </row>
    <row r="407" spans="1:5" x14ac:dyDescent="0.2">
      <c r="A407" s="30" t="s">
        <v>151</v>
      </c>
      <c r="B407" s="3" t="s">
        <v>133</v>
      </c>
      <c r="E407" s="25">
        <f>AVERAGE($D$323:$D$370)</f>
        <v>13.666666666666666</v>
      </c>
    </row>
    <row r="408" spans="1:5" x14ac:dyDescent="0.2">
      <c r="B408" s="3" t="s">
        <v>134</v>
      </c>
      <c r="E408" s="25">
        <f>_xlfn.STDEV.S(D323:D370)</f>
        <v>2.5543732489664559</v>
      </c>
    </row>
    <row r="431" spans="1:12" x14ac:dyDescent="0.2">
      <c r="A431" s="30" t="s">
        <v>152</v>
      </c>
    </row>
    <row r="432" spans="1:12" ht="15.75" customHeight="1" x14ac:dyDescent="0.2">
      <c r="B432" s="107" t="s">
        <v>144</v>
      </c>
      <c r="C432" s="107"/>
      <c r="D432" s="107"/>
      <c r="E432" s="107"/>
      <c r="F432" s="107"/>
      <c r="G432" s="107"/>
      <c r="H432" s="107"/>
      <c r="I432" s="107"/>
      <c r="J432" s="107"/>
      <c r="K432" s="107"/>
      <c r="L432" s="107"/>
    </row>
    <row r="433" spans="2:12" ht="15.75" customHeight="1" x14ac:dyDescent="0.2">
      <c r="B433" s="107" t="s">
        <v>145</v>
      </c>
      <c r="C433" s="107"/>
      <c r="D433" s="107"/>
      <c r="E433" s="107"/>
      <c r="F433" s="107"/>
      <c r="G433" s="107"/>
      <c r="H433" s="107"/>
      <c r="I433" s="107"/>
      <c r="J433" s="107"/>
      <c r="K433" s="107"/>
      <c r="L433" s="107"/>
    </row>
    <row r="434" spans="2:12" ht="15.75" customHeight="1" x14ac:dyDescent="0.2">
      <c r="B434" s="107" t="s">
        <v>146</v>
      </c>
      <c r="C434" s="107"/>
      <c r="D434" s="107"/>
      <c r="E434" s="107"/>
      <c r="F434" s="107"/>
      <c r="G434" s="107"/>
      <c r="H434" s="107"/>
      <c r="I434" s="107"/>
      <c r="J434" s="107"/>
      <c r="K434" s="107"/>
      <c r="L434" s="107"/>
    </row>
    <row r="435" spans="2:12" ht="15.75" customHeight="1" x14ac:dyDescent="0.2">
      <c r="B435" s="107" t="s">
        <v>143</v>
      </c>
      <c r="C435" s="107"/>
      <c r="D435" s="107"/>
      <c r="E435" s="107"/>
      <c r="F435" s="107"/>
      <c r="G435" s="107"/>
      <c r="H435" s="107"/>
      <c r="I435" s="107"/>
      <c r="J435" s="107"/>
      <c r="K435" s="107"/>
      <c r="L435" s="107"/>
    </row>
    <row r="436" spans="2:12" ht="15.75" customHeight="1" x14ac:dyDescent="0.2">
      <c r="B436" s="106" t="s">
        <v>147</v>
      </c>
      <c r="C436" s="106"/>
      <c r="D436" s="106"/>
      <c r="E436" s="106"/>
      <c r="F436" s="106"/>
      <c r="G436" s="106"/>
      <c r="H436" s="106"/>
      <c r="I436" s="106"/>
      <c r="J436" s="106"/>
      <c r="K436" s="106"/>
      <c r="L436" s="106"/>
    </row>
    <row r="437" spans="2:12" ht="15.75" customHeight="1" x14ac:dyDescent="0.2">
      <c r="B437" s="106"/>
      <c r="C437" s="106"/>
      <c r="D437" s="106"/>
      <c r="E437" s="106"/>
      <c r="F437" s="106"/>
      <c r="G437" s="106"/>
      <c r="H437" s="106"/>
      <c r="I437" s="106"/>
      <c r="J437" s="106"/>
      <c r="K437" s="106"/>
      <c r="L437" s="106"/>
    </row>
  </sheetData>
  <mergeCells count="25">
    <mergeCell ref="C241:R241"/>
    <mergeCell ref="C93:J96"/>
    <mergeCell ref="C89:J91"/>
    <mergeCell ref="C97:J98"/>
    <mergeCell ref="C92:J92"/>
    <mergeCell ref="C239:R239"/>
    <mergeCell ref="B162:L162"/>
    <mergeCell ref="C152:J152"/>
    <mergeCell ref="C158:R158"/>
    <mergeCell ref="C159:R159"/>
    <mergeCell ref="C154:H154"/>
    <mergeCell ref="C297:J297"/>
    <mergeCell ref="C299:J299"/>
    <mergeCell ref="C301:J303"/>
    <mergeCell ref="B436:L437"/>
    <mergeCell ref="B435:L435"/>
    <mergeCell ref="B434:L434"/>
    <mergeCell ref="B433:L433"/>
    <mergeCell ref="B432:L432"/>
    <mergeCell ref="C305:F305"/>
    <mergeCell ref="H305:L305"/>
    <mergeCell ref="C308:E308"/>
    <mergeCell ref="C310:E310"/>
    <mergeCell ref="C311:E311"/>
    <mergeCell ref="F308:S309"/>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17</vt:i4>
      </vt:variant>
    </vt:vector>
  </HeadingPairs>
  <TitlesOfParts>
    <vt:vector size="29" baseType="lpstr">
      <vt:lpstr>BLITZ_Survey_Details</vt:lpstr>
      <vt:lpstr>&amp;UnStack</vt:lpstr>
      <vt:lpstr>&amp;DataIndices</vt:lpstr>
      <vt:lpstr>&amp;DataCopy</vt:lpstr>
      <vt:lpstr>&amp;Miscel_Area</vt:lpstr>
      <vt:lpstr>&amp;GraphData</vt:lpstr>
      <vt:lpstr>&amp;WorkArea</vt:lpstr>
      <vt:lpstr>Survey Data</vt:lpstr>
      <vt:lpstr>Working</vt:lpstr>
      <vt:lpstr>Results</vt:lpstr>
      <vt:lpstr>Inteaction - Binary Var</vt:lpstr>
      <vt:lpstr>Interaction - Continuous Var</vt:lpstr>
      <vt:lpstr>Age</vt:lpstr>
      <vt:lpstr>AtConrobar</vt:lpstr>
      <vt:lpstr>CorpCult</vt:lpstr>
      <vt:lpstr>Dataset</vt:lpstr>
      <vt:lpstr>datasetH</vt:lpstr>
      <vt:lpstr>DaysAbsent</vt:lpstr>
      <vt:lpstr>Department</vt:lpstr>
      <vt:lpstr>DepartmentNum</vt:lpstr>
      <vt:lpstr>EducYrs</vt:lpstr>
      <vt:lpstr>Gender</vt:lpstr>
      <vt:lpstr>JobSat</vt:lpstr>
      <vt:lpstr>JobSecure</vt:lpstr>
      <vt:lpstr>JobSecureNum</vt:lpstr>
      <vt:lpstr>Position</vt:lpstr>
      <vt:lpstr>Productivity</vt:lpstr>
      <vt:lpstr>UOvTime</vt:lpstr>
      <vt:lpstr>WkSalary</vt:lpstr>
    </vt:vector>
  </TitlesOfParts>
  <Company>Cicada Bay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Dilal Saundage</dc:creator>
  <cp:lastModifiedBy>Kia Hadji Abootorab Kashi</cp:lastModifiedBy>
  <dcterms:created xsi:type="dcterms:W3CDTF">2001-11-01T01:29:59Z</dcterms:created>
  <dcterms:modified xsi:type="dcterms:W3CDTF">2017-04-04T01:34:39Z</dcterms:modified>
</cp:coreProperties>
</file>