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unit-resources-and-results\information-systems-and-business-analytics\MIS771\2017\T1\Resources\Learning Resources\Topic (7)\Tut (7)\"/>
    </mc:Choice>
  </mc:AlternateContent>
  <bookViews>
    <workbookView xWindow="0" yWindow="0" windowWidth="23955" windowHeight="10755" activeTab="2"/>
  </bookViews>
  <sheets>
    <sheet name="Quantity_Sold_KIDS" sheetId="2" r:id="rId1"/>
    <sheet name="BLITZ_Quarterly_Sales" sheetId="3" r:id="rId2"/>
    <sheet name="Workings_Q1" sheetId="4" r:id="rId3"/>
    <sheet name="Working_Q2" sheetId="6" r:id="rId4"/>
    <sheet name="Working_Q3" sheetId="7" r:id="rId5"/>
    <sheet name="Result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0" i="7" l="1"/>
  <c r="N31" i="7"/>
  <c r="N32" i="7"/>
  <c r="N29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L30" i="7" s="1"/>
  <c r="K31" i="7"/>
  <c r="K32" i="7"/>
  <c r="K6" i="7"/>
  <c r="L31" i="7"/>
  <c r="L32" i="7"/>
  <c r="L29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6" i="7"/>
  <c r="U13" i="7"/>
  <c r="R13" i="7"/>
  <c r="S13" i="7"/>
  <c r="T13" i="7"/>
  <c r="Q13" i="7"/>
  <c r="U12" i="7"/>
  <c r="R12" i="7"/>
  <c r="S12" i="7"/>
  <c r="T12" i="7"/>
  <c r="Q12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H29" i="6"/>
  <c r="I24" i="6"/>
  <c r="H26" i="6"/>
  <c r="H27" i="6"/>
  <c r="H28" i="6"/>
  <c r="H25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" i="6"/>
  <c r="N33" i="7" l="1"/>
  <c r="H107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J107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F107" i="4"/>
  <c r="I84" i="4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I102" i="4" s="1"/>
  <c r="I103" i="4" s="1"/>
  <c r="I104" i="4" s="1"/>
  <c r="I105" i="4" s="1"/>
  <c r="I106" i="4" s="1"/>
  <c r="G84" i="4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E84" i="4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I83" i="4"/>
  <c r="G83" i="4"/>
  <c r="E83" i="4"/>
  <c r="G57" i="4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56" i="4"/>
  <c r="F58" i="4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57" i="4"/>
  <c r="F56" i="4"/>
  <c r="E58" i="4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57" i="4"/>
  <c r="E56" i="4" l="1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31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30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5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4" i="4"/>
</calcChain>
</file>

<file path=xl/sharedStrings.xml><?xml version="1.0" encoding="utf-8"?>
<sst xmlns="http://schemas.openxmlformats.org/spreadsheetml/2006/main" count="85" uniqueCount="49">
  <si>
    <t>Year</t>
  </si>
  <si>
    <t>Quarter</t>
  </si>
  <si>
    <t>Month</t>
  </si>
  <si>
    <t xml:space="preserve"> Quanity Sold - Kids</t>
  </si>
  <si>
    <t>Time Period</t>
  </si>
  <si>
    <t>Sales ($ millions)</t>
  </si>
  <si>
    <t>3 MA</t>
  </si>
  <si>
    <t>5 MA</t>
  </si>
  <si>
    <t>4 MA</t>
  </si>
  <si>
    <t>4 MA centered</t>
  </si>
  <si>
    <t>α = 0.2</t>
  </si>
  <si>
    <t>α = 0.3</t>
  </si>
  <si>
    <t>α = 0.9</t>
  </si>
  <si>
    <t>Fitted (Y)</t>
  </si>
  <si>
    <t>APE</t>
  </si>
  <si>
    <t>Observed</t>
  </si>
  <si>
    <t>MAPE</t>
  </si>
  <si>
    <t>Q3</t>
  </si>
  <si>
    <t>4 Centered MA</t>
  </si>
  <si>
    <t>Ratio (Obs/MA)</t>
  </si>
  <si>
    <t>Index</t>
  </si>
  <si>
    <t>Deseasonalised</t>
  </si>
  <si>
    <t>Trend</t>
  </si>
  <si>
    <t>Forecast</t>
  </si>
  <si>
    <t>Average</t>
  </si>
  <si>
    <t>SUM</t>
  </si>
  <si>
    <t>Indices</t>
  </si>
  <si>
    <t>Q1a)</t>
  </si>
  <si>
    <t>Q1b)</t>
  </si>
  <si>
    <t>Q1d)</t>
  </si>
  <si>
    <t>Q1f)</t>
  </si>
  <si>
    <t>Q2</t>
  </si>
  <si>
    <r>
      <t xml:space="preserve">New forcast = Pre. Forecast + </t>
    </r>
    <r>
      <rPr>
        <b/>
        <i/>
        <sz val="11"/>
        <color theme="1"/>
        <rFont val="Calibri"/>
        <family val="2"/>
      </rPr>
      <t>α (Pre. Actual - Pre. Forecast)</t>
    </r>
  </si>
  <si>
    <t>t</t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</si>
  <si>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</si>
  <si>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Baseline</t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</si>
  <si>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>, I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</si>
  <si>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</si>
  <si>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Y</t>
    </r>
    <r>
      <rPr>
        <b/>
        <i/>
        <vertAlign val="subscript"/>
        <sz val="11"/>
        <color theme="1"/>
        <rFont val="Calibri"/>
        <family val="2"/>
        <scheme val="minor"/>
      </rPr>
      <t xml:space="preserve">t </t>
    </r>
    <r>
      <rPr>
        <b/>
        <i/>
        <sz val="11"/>
        <color theme="1"/>
        <rFont val="Calibri"/>
        <family val="2"/>
        <scheme val="minor"/>
      </rPr>
      <t>/ S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</si>
  <si>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</si>
  <si>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r>
      <t>S</t>
    </r>
    <r>
      <rPr>
        <b/>
        <i/>
        <vertAlign val="subscript"/>
        <sz val="11"/>
        <color theme="1"/>
        <rFont val="Calibri"/>
        <family val="2"/>
        <scheme val="minor"/>
      </rPr>
      <t>t</t>
    </r>
    <r>
      <rPr>
        <b/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</rPr>
      <t>×</t>
    </r>
    <r>
      <rPr>
        <b/>
        <sz val="11"/>
        <color theme="1"/>
        <rFont val="Calibri"/>
        <family val="2"/>
        <scheme val="minor"/>
      </rPr>
      <t xml:space="preserve"> T</t>
    </r>
    <r>
      <rPr>
        <b/>
        <i/>
        <vertAlign val="subscript"/>
        <sz val="11"/>
        <color theme="1"/>
        <rFont val="Calibri"/>
        <family val="2"/>
        <scheme val="minor"/>
      </rPr>
      <t>t</t>
    </r>
  </si>
  <si>
    <t>3 Period MA</t>
  </si>
  <si>
    <t>Centered 4 Period MA</t>
  </si>
  <si>
    <t>APE (α = 0.2)</t>
  </si>
  <si>
    <t>APE (α = 0.3)</t>
  </si>
  <si>
    <t>APE (α = 0.9)</t>
  </si>
  <si>
    <t>Mean Absolute Percent Error</t>
  </si>
  <si>
    <t>-</t>
  </si>
  <si>
    <t>Absolute Percent Error = |Observed - Forecast| /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</si>
</sst>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00"/>
    <numFmt numFmtId="165" formatCode="0.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</font>
    <font>
      <b/>
      <i/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43" fontId="3" fillId="0" borderId="0" applyFont="0" applyFill="0" applyBorder="0" applyAlignment="0" applyProtection="0"/>
    <xf numFmtId="0" fontId="1" fillId="0" borderId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0" fontId="0" fillId="2" borderId="0" xfId="5" applyNumberFormat="1" applyFont="1" applyFill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164" fontId="0" fillId="6" borderId="0" xfId="0" applyNumberFormat="1" applyFill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7" borderId="0" xfId="0" applyNumberFormat="1" applyFill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4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Comma 2" xfId="2"/>
    <cellStyle name="Normal" xfId="0" builtinId="0"/>
    <cellStyle name="Normal 2" xfId="3"/>
    <cellStyle name="Normal 3" xfId="1"/>
    <cellStyle name="Percent" xfId="5" builtinId="5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Quantity</a:t>
            </a:r>
            <a:r>
              <a:rPr lang="en-AU" baseline="0"/>
              <a:t> Sold - MA Comparison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Workings_Q1!$D$28</c:f>
              <c:strCache>
                <c:ptCount val="1"/>
                <c:pt idx="0">
                  <c:v> Quanity Sold -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Workings_Q1!$D$29:$D$52</c:f>
              <c:numCache>
                <c:formatCode>#,##0</c:formatCode>
                <c:ptCount val="24"/>
                <c:pt idx="0">
                  <c:v>6439</c:v>
                </c:pt>
                <c:pt idx="1">
                  <c:v>6438</c:v>
                </c:pt>
                <c:pt idx="2">
                  <c:v>6258</c:v>
                </c:pt>
                <c:pt idx="3">
                  <c:v>6031</c:v>
                </c:pt>
                <c:pt idx="4">
                  <c:v>6896</c:v>
                </c:pt>
                <c:pt idx="5">
                  <c:v>7192</c:v>
                </c:pt>
                <c:pt idx="6">
                  <c:v>8463</c:v>
                </c:pt>
                <c:pt idx="7">
                  <c:v>9404</c:v>
                </c:pt>
                <c:pt idx="8">
                  <c:v>9484</c:v>
                </c:pt>
                <c:pt idx="9">
                  <c:v>9637</c:v>
                </c:pt>
                <c:pt idx="10">
                  <c:v>10467</c:v>
                </c:pt>
                <c:pt idx="11">
                  <c:v>10461</c:v>
                </c:pt>
                <c:pt idx="12">
                  <c:v>9788</c:v>
                </c:pt>
                <c:pt idx="13">
                  <c:v>9565</c:v>
                </c:pt>
                <c:pt idx="14">
                  <c:v>9842</c:v>
                </c:pt>
                <c:pt idx="15">
                  <c:v>9194</c:v>
                </c:pt>
                <c:pt idx="16">
                  <c:v>9339</c:v>
                </c:pt>
                <c:pt idx="17">
                  <c:v>9069</c:v>
                </c:pt>
                <c:pt idx="18">
                  <c:v>9489</c:v>
                </c:pt>
                <c:pt idx="19">
                  <c:v>9397</c:v>
                </c:pt>
                <c:pt idx="20">
                  <c:v>9507</c:v>
                </c:pt>
                <c:pt idx="21">
                  <c:v>9683</c:v>
                </c:pt>
                <c:pt idx="22">
                  <c:v>9707</c:v>
                </c:pt>
                <c:pt idx="23">
                  <c:v>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3-4652-88E2-AD66CE69277C}"/>
            </c:ext>
          </c:extLst>
        </c:ser>
        <c:ser>
          <c:idx val="1"/>
          <c:order val="1"/>
          <c:tx>
            <c:strRef>
              <c:f>Workings_Q1!$E$28</c:f>
              <c:strCache>
                <c:ptCount val="1"/>
                <c:pt idx="0">
                  <c:v>3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Workings_Q1!$E$29:$E$52</c:f>
              <c:numCache>
                <c:formatCode>#,##0</c:formatCode>
                <c:ptCount val="24"/>
                <c:pt idx="1">
                  <c:v>6378.333333333333</c:v>
                </c:pt>
                <c:pt idx="2">
                  <c:v>6242.333333333333</c:v>
                </c:pt>
                <c:pt idx="3">
                  <c:v>6395</c:v>
                </c:pt>
                <c:pt idx="4">
                  <c:v>6706.333333333333</c:v>
                </c:pt>
                <c:pt idx="5">
                  <c:v>7517</c:v>
                </c:pt>
                <c:pt idx="6">
                  <c:v>8353</c:v>
                </c:pt>
                <c:pt idx="7">
                  <c:v>9117</c:v>
                </c:pt>
                <c:pt idx="8">
                  <c:v>9508.3333333333339</c:v>
                </c:pt>
                <c:pt idx="9">
                  <c:v>9862.6666666666661</c:v>
                </c:pt>
                <c:pt idx="10">
                  <c:v>10188.333333333334</c:v>
                </c:pt>
                <c:pt idx="11">
                  <c:v>10238.666666666666</c:v>
                </c:pt>
                <c:pt idx="12">
                  <c:v>9938</c:v>
                </c:pt>
                <c:pt idx="13">
                  <c:v>9731.6666666666661</c:v>
                </c:pt>
                <c:pt idx="14">
                  <c:v>9533.6666666666661</c:v>
                </c:pt>
                <c:pt idx="15">
                  <c:v>9458.3333333333339</c:v>
                </c:pt>
                <c:pt idx="16">
                  <c:v>9200.6666666666661</c:v>
                </c:pt>
                <c:pt idx="17">
                  <c:v>9299</c:v>
                </c:pt>
                <c:pt idx="18">
                  <c:v>9318.3333333333339</c:v>
                </c:pt>
                <c:pt idx="19">
                  <c:v>9464.3333333333339</c:v>
                </c:pt>
                <c:pt idx="20">
                  <c:v>9529</c:v>
                </c:pt>
                <c:pt idx="21">
                  <c:v>9632.3333333333339</c:v>
                </c:pt>
                <c:pt idx="22">
                  <c:v>9626.3333333333339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3-4652-88E2-AD66CE69277C}"/>
            </c:ext>
          </c:extLst>
        </c:ser>
        <c:ser>
          <c:idx val="2"/>
          <c:order val="2"/>
          <c:tx>
            <c:strRef>
              <c:f>Workings_Q1!$F$28</c:f>
              <c:strCache>
                <c:ptCount val="1"/>
                <c:pt idx="0">
                  <c:v>5 MA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Workings_Q1!$F$29:$F$52</c:f>
              <c:numCache>
                <c:formatCode>General</c:formatCode>
                <c:ptCount val="24"/>
                <c:pt idx="2" formatCode="#,##0">
                  <c:v>6412.4</c:v>
                </c:pt>
                <c:pt idx="3" formatCode="#,##0">
                  <c:v>6563</c:v>
                </c:pt>
                <c:pt idx="4" formatCode="#,##0">
                  <c:v>6968</c:v>
                </c:pt>
                <c:pt idx="5" formatCode="#,##0">
                  <c:v>7597.2</c:v>
                </c:pt>
                <c:pt idx="6" formatCode="#,##0">
                  <c:v>8287.7999999999993</c:v>
                </c:pt>
                <c:pt idx="7" formatCode="#,##0">
                  <c:v>8836</c:v>
                </c:pt>
                <c:pt idx="8" formatCode="#,##0">
                  <c:v>9491</c:v>
                </c:pt>
                <c:pt idx="9" formatCode="#,##0">
                  <c:v>9890.6</c:v>
                </c:pt>
                <c:pt idx="10" formatCode="#,##0">
                  <c:v>9967.4</c:v>
                </c:pt>
                <c:pt idx="11" formatCode="#,##0">
                  <c:v>9983.6</c:v>
                </c:pt>
                <c:pt idx="12" formatCode="#,##0">
                  <c:v>10024.6</c:v>
                </c:pt>
                <c:pt idx="13" formatCode="#,##0">
                  <c:v>9770</c:v>
                </c:pt>
                <c:pt idx="14" formatCode="#,##0">
                  <c:v>9545.6</c:v>
                </c:pt>
                <c:pt idx="15" formatCode="#,##0">
                  <c:v>9401.7999999999993</c:v>
                </c:pt>
                <c:pt idx="16" formatCode="#,##0">
                  <c:v>9386.6</c:v>
                </c:pt>
                <c:pt idx="17" formatCode="#,##0">
                  <c:v>9297.6</c:v>
                </c:pt>
                <c:pt idx="18" formatCode="#,##0">
                  <c:v>9360.2000000000007</c:v>
                </c:pt>
                <c:pt idx="19" formatCode="#,##0">
                  <c:v>9429</c:v>
                </c:pt>
                <c:pt idx="20" formatCode="#,##0">
                  <c:v>9556.6</c:v>
                </c:pt>
                <c:pt idx="21" formatCode="#,##0">
                  <c:v>9556.6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53-4652-88E2-AD66CE69277C}"/>
            </c:ext>
          </c:extLst>
        </c:ser>
        <c:ser>
          <c:idx val="3"/>
          <c:order val="3"/>
          <c:tx>
            <c:strRef>
              <c:f>Workings_Q1!$G$28</c:f>
              <c:strCache>
                <c:ptCount val="1"/>
                <c:pt idx="0">
                  <c:v>4 MA centered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Workings_Q1!$G$29:$G$52</c:f>
              <c:numCache>
                <c:formatCode>#,##0</c:formatCode>
                <c:ptCount val="24"/>
                <c:pt idx="2">
                  <c:v>6348.625</c:v>
                </c:pt>
                <c:pt idx="3">
                  <c:v>6500</c:v>
                </c:pt>
                <c:pt idx="4">
                  <c:v>6869.875</c:v>
                </c:pt>
                <c:pt idx="5">
                  <c:v>7567.125</c:v>
                </c:pt>
                <c:pt idx="6">
                  <c:v>8312.25</c:v>
                </c:pt>
                <c:pt idx="7">
                  <c:v>8941.375</c:v>
                </c:pt>
                <c:pt idx="8">
                  <c:v>9497.5</c:v>
                </c:pt>
                <c:pt idx="9">
                  <c:v>9880.125</c:v>
                </c:pt>
                <c:pt idx="10">
                  <c:v>10050.25</c:v>
                </c:pt>
                <c:pt idx="11">
                  <c:v>10079.25</c:v>
                </c:pt>
                <c:pt idx="12">
                  <c:v>9992.125</c:v>
                </c:pt>
                <c:pt idx="13">
                  <c:v>9755.625</c:v>
                </c:pt>
                <c:pt idx="14">
                  <c:v>9541.125</c:v>
                </c:pt>
                <c:pt idx="15">
                  <c:v>9423</c:v>
                </c:pt>
                <c:pt idx="16">
                  <c:v>9316.875</c:v>
                </c:pt>
                <c:pt idx="17">
                  <c:v>9298.125</c:v>
                </c:pt>
                <c:pt idx="18">
                  <c:v>9344.5</c:v>
                </c:pt>
                <c:pt idx="19">
                  <c:v>9442.25</c:v>
                </c:pt>
                <c:pt idx="20">
                  <c:v>9546.25</c:v>
                </c:pt>
                <c:pt idx="21">
                  <c:v>9585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53-4652-88E2-AD66CE692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2060920"/>
        <c:axId val="372062888"/>
      </c:lineChart>
      <c:catAx>
        <c:axId val="372060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2888"/>
        <c:crosses val="autoZero"/>
        <c:auto val="1"/>
        <c:lblAlgn val="ctr"/>
        <c:lblOffset val="100"/>
        <c:tickMarkSkip val="5"/>
        <c:noMultiLvlLbl val="0"/>
      </c:catAx>
      <c:valAx>
        <c:axId val="372062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</a:t>
                </a:r>
                <a:r>
                  <a:rPr lang="en-AU" baseline="0"/>
                  <a:t> Sold - Kids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6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Exponential Smoothing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Workings_Q1!$D$55</c:f>
              <c:strCache>
                <c:ptCount val="1"/>
                <c:pt idx="0">
                  <c:v> Quanity Sold - Kids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Workings_Q1!$D$56:$D$79</c:f>
              <c:numCache>
                <c:formatCode>#,##0</c:formatCode>
                <c:ptCount val="24"/>
                <c:pt idx="0">
                  <c:v>6439</c:v>
                </c:pt>
                <c:pt idx="1">
                  <c:v>6438</c:v>
                </c:pt>
                <c:pt idx="2">
                  <c:v>6258</c:v>
                </c:pt>
                <c:pt idx="3">
                  <c:v>6031</c:v>
                </c:pt>
                <c:pt idx="4">
                  <c:v>6896</c:v>
                </c:pt>
                <c:pt idx="5">
                  <c:v>7192</c:v>
                </c:pt>
                <c:pt idx="6">
                  <c:v>8463</c:v>
                </c:pt>
                <c:pt idx="7">
                  <c:v>9404</c:v>
                </c:pt>
                <c:pt idx="8">
                  <c:v>9484</c:v>
                </c:pt>
                <c:pt idx="9">
                  <c:v>9637</c:v>
                </c:pt>
                <c:pt idx="10">
                  <c:v>10467</c:v>
                </c:pt>
                <c:pt idx="11">
                  <c:v>10461</c:v>
                </c:pt>
                <c:pt idx="12">
                  <c:v>9788</c:v>
                </c:pt>
                <c:pt idx="13">
                  <c:v>9565</c:v>
                </c:pt>
                <c:pt idx="14">
                  <c:v>9842</c:v>
                </c:pt>
                <c:pt idx="15">
                  <c:v>9194</c:v>
                </c:pt>
                <c:pt idx="16">
                  <c:v>9339</c:v>
                </c:pt>
                <c:pt idx="17">
                  <c:v>9069</c:v>
                </c:pt>
                <c:pt idx="18">
                  <c:v>9489</c:v>
                </c:pt>
                <c:pt idx="19">
                  <c:v>9397</c:v>
                </c:pt>
                <c:pt idx="20">
                  <c:v>9507</c:v>
                </c:pt>
                <c:pt idx="21">
                  <c:v>9683</c:v>
                </c:pt>
                <c:pt idx="22">
                  <c:v>9707</c:v>
                </c:pt>
                <c:pt idx="23">
                  <c:v>9489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F-474C-9ACD-3EE4120E2C6E}"/>
            </c:ext>
          </c:extLst>
        </c:ser>
        <c:ser>
          <c:idx val="1"/>
          <c:order val="1"/>
          <c:tx>
            <c:strRef>
              <c:f>Workings_Q1!$E$55</c:f>
              <c:strCache>
                <c:ptCount val="1"/>
                <c:pt idx="0">
                  <c:v>α = 0.2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Workings_Q1!$E$56:$E$79</c:f>
              <c:numCache>
                <c:formatCode>#,##0</c:formatCode>
                <c:ptCount val="24"/>
                <c:pt idx="0">
                  <c:v>6439</c:v>
                </c:pt>
                <c:pt idx="1">
                  <c:v>6439</c:v>
                </c:pt>
                <c:pt idx="2">
                  <c:v>6438.8</c:v>
                </c:pt>
                <c:pt idx="3">
                  <c:v>6402.64</c:v>
                </c:pt>
                <c:pt idx="4">
                  <c:v>6328.3119999999999</c:v>
                </c:pt>
                <c:pt idx="5">
                  <c:v>6441.8495999999996</c:v>
                </c:pt>
                <c:pt idx="6">
                  <c:v>6591.87968</c:v>
                </c:pt>
                <c:pt idx="7">
                  <c:v>6966.103744</c:v>
                </c:pt>
                <c:pt idx="8">
                  <c:v>7453.6829951999998</c:v>
                </c:pt>
                <c:pt idx="9">
                  <c:v>7859.7463961599997</c:v>
                </c:pt>
                <c:pt idx="10">
                  <c:v>8215.1971169280005</c:v>
                </c:pt>
                <c:pt idx="11">
                  <c:v>8665.5576935423996</c:v>
                </c:pt>
                <c:pt idx="12">
                  <c:v>9024.6461548339194</c:v>
                </c:pt>
                <c:pt idx="13">
                  <c:v>9177.3169238671362</c:v>
                </c:pt>
                <c:pt idx="14">
                  <c:v>9254.8535390937086</c:v>
                </c:pt>
                <c:pt idx="15">
                  <c:v>9372.2828312749662</c:v>
                </c:pt>
                <c:pt idx="16">
                  <c:v>9336.6262650199733</c:v>
                </c:pt>
                <c:pt idx="17">
                  <c:v>9337.101012015979</c:v>
                </c:pt>
                <c:pt idx="18">
                  <c:v>9283.4808096127836</c:v>
                </c:pt>
                <c:pt idx="19">
                  <c:v>9324.5846476902261</c:v>
                </c:pt>
                <c:pt idx="20">
                  <c:v>9339.0677181521805</c:v>
                </c:pt>
                <c:pt idx="21">
                  <c:v>9372.6541745217437</c:v>
                </c:pt>
                <c:pt idx="22">
                  <c:v>9434.7233396173942</c:v>
                </c:pt>
                <c:pt idx="23">
                  <c:v>9489.178671693915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F-474C-9ACD-3EE4120E2C6E}"/>
            </c:ext>
          </c:extLst>
        </c:ser>
        <c:ser>
          <c:idx val="2"/>
          <c:order val="2"/>
          <c:tx>
            <c:strRef>
              <c:f>Workings_Q1!$F$55</c:f>
              <c:strCache>
                <c:ptCount val="1"/>
                <c:pt idx="0">
                  <c:v>α = 0.3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Workings_Q1!$F$56:$F$79</c:f>
              <c:numCache>
                <c:formatCode>#,##0</c:formatCode>
                <c:ptCount val="24"/>
                <c:pt idx="0">
                  <c:v>6439</c:v>
                </c:pt>
                <c:pt idx="1">
                  <c:v>6439</c:v>
                </c:pt>
                <c:pt idx="2">
                  <c:v>6438.7</c:v>
                </c:pt>
                <c:pt idx="3">
                  <c:v>6384.49</c:v>
                </c:pt>
                <c:pt idx="4">
                  <c:v>6278.4430000000002</c:v>
                </c:pt>
                <c:pt idx="5">
                  <c:v>6463.7101000000002</c:v>
                </c:pt>
                <c:pt idx="6">
                  <c:v>6682.1970700000002</c:v>
                </c:pt>
                <c:pt idx="7">
                  <c:v>7216.4379490000001</c:v>
                </c:pt>
                <c:pt idx="8">
                  <c:v>7872.7065643000005</c:v>
                </c:pt>
                <c:pt idx="9">
                  <c:v>8356.0945950099995</c:v>
                </c:pt>
                <c:pt idx="10">
                  <c:v>8740.366216507</c:v>
                </c:pt>
                <c:pt idx="11">
                  <c:v>9258.3563515548994</c:v>
                </c:pt>
                <c:pt idx="12">
                  <c:v>9619.1494460884296</c:v>
                </c:pt>
                <c:pt idx="13">
                  <c:v>9669.8046122619016</c:v>
                </c:pt>
                <c:pt idx="14">
                  <c:v>9638.3632285833319</c:v>
                </c:pt>
                <c:pt idx="15">
                  <c:v>9699.4542600083332</c:v>
                </c:pt>
                <c:pt idx="16">
                  <c:v>9547.817982005834</c:v>
                </c:pt>
                <c:pt idx="17">
                  <c:v>9485.172587404084</c:v>
                </c:pt>
                <c:pt idx="18">
                  <c:v>9360.320811182859</c:v>
                </c:pt>
                <c:pt idx="19">
                  <c:v>9398.9245678280022</c:v>
                </c:pt>
                <c:pt idx="20">
                  <c:v>9398.3471974796012</c:v>
                </c:pt>
                <c:pt idx="21">
                  <c:v>9430.9430382357205</c:v>
                </c:pt>
                <c:pt idx="22">
                  <c:v>9506.5601267650036</c:v>
                </c:pt>
                <c:pt idx="23">
                  <c:v>9566.6920887355027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F-474C-9ACD-3EE4120E2C6E}"/>
            </c:ext>
          </c:extLst>
        </c:ser>
        <c:ser>
          <c:idx val="3"/>
          <c:order val="3"/>
          <c:tx>
            <c:strRef>
              <c:f>Workings_Q1!$G$55</c:f>
              <c:strCache>
                <c:ptCount val="1"/>
                <c:pt idx="0">
                  <c:v>α = 0.9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Workings_Q1!$G$56:$G$79</c:f>
              <c:numCache>
                <c:formatCode>#,##0</c:formatCode>
                <c:ptCount val="24"/>
                <c:pt idx="0">
                  <c:v>6439</c:v>
                </c:pt>
                <c:pt idx="1">
                  <c:v>6439</c:v>
                </c:pt>
                <c:pt idx="2">
                  <c:v>6438.1</c:v>
                </c:pt>
                <c:pt idx="3">
                  <c:v>6276.01</c:v>
                </c:pt>
                <c:pt idx="4">
                  <c:v>6055.5010000000002</c:v>
                </c:pt>
                <c:pt idx="5">
                  <c:v>6811.9501</c:v>
                </c:pt>
                <c:pt idx="6">
                  <c:v>7153.9950099999996</c:v>
                </c:pt>
                <c:pt idx="7">
                  <c:v>8332.0995010000006</c:v>
                </c:pt>
                <c:pt idx="8">
                  <c:v>9296.8099500999997</c:v>
                </c:pt>
                <c:pt idx="9">
                  <c:v>9465.28099501</c:v>
                </c:pt>
                <c:pt idx="10">
                  <c:v>9619.8280995009991</c:v>
                </c:pt>
                <c:pt idx="11">
                  <c:v>10382.2828099501</c:v>
                </c:pt>
                <c:pt idx="12">
                  <c:v>10453.12828099501</c:v>
                </c:pt>
                <c:pt idx="13">
                  <c:v>9854.5128280995013</c:v>
                </c:pt>
                <c:pt idx="14">
                  <c:v>9593.9512828099505</c:v>
                </c:pt>
                <c:pt idx="15">
                  <c:v>9817.195128280995</c:v>
                </c:pt>
                <c:pt idx="16">
                  <c:v>9256.3195128281004</c:v>
                </c:pt>
                <c:pt idx="17">
                  <c:v>9330.7319512828108</c:v>
                </c:pt>
                <c:pt idx="18">
                  <c:v>9095.1731951282818</c:v>
                </c:pt>
                <c:pt idx="19">
                  <c:v>9449.6173195128285</c:v>
                </c:pt>
                <c:pt idx="20">
                  <c:v>9402.2617319512829</c:v>
                </c:pt>
                <c:pt idx="21">
                  <c:v>9496.5261731951286</c:v>
                </c:pt>
                <c:pt idx="22">
                  <c:v>9664.3526173195132</c:v>
                </c:pt>
                <c:pt idx="23">
                  <c:v>9702.7352617319521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CF-474C-9ACD-3EE4120E2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589024"/>
        <c:axId val="633583776"/>
      </c:lineChart>
      <c:catAx>
        <c:axId val="63358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3776"/>
        <c:crosses val="autoZero"/>
        <c:auto val="1"/>
        <c:lblAlgn val="ctr"/>
        <c:lblOffset val="100"/>
        <c:noMultiLvlLbl val="0"/>
      </c:catAx>
      <c:valAx>
        <c:axId val="63358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Quantity Sold - Kids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589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- Sales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Working_Q2!$E$1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28575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430274084591885E-2"/>
                  <c:y val="0.21912023460410557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5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="1" baseline="0"/>
                      <a:t>y = 49.476 + </a:t>
                    </a:r>
                    <a:r>
                      <a:rPr lang="en-US" sz="1050" b="1" i="0" u="none" strike="noStrike" baseline="0">
                        <a:effectLst/>
                      </a:rPr>
                      <a:t>0.6512x</a:t>
                    </a:r>
                    <a:r>
                      <a:rPr lang="en-US" sz="1050" b="1" baseline="0"/>
                      <a:t/>
                    </a:r>
                    <a:br>
                      <a:rPr lang="en-US" sz="1050" b="1" baseline="0"/>
                    </a:br>
                    <a:r>
                      <a:rPr lang="en-US" sz="1050" b="1" baseline="0"/>
                      <a:t>R² = 0.6011</a:t>
                    </a:r>
                    <a:endParaRPr lang="en-US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Working_Q2!$E$2:$E$28</c:f>
              <c:numCache>
                <c:formatCode>General</c:formatCode>
                <c:ptCount val="27"/>
                <c:pt idx="0">
                  <c:v>45.23</c:v>
                </c:pt>
                <c:pt idx="1">
                  <c:v>51.48</c:v>
                </c:pt>
                <c:pt idx="2">
                  <c:v>55.696999999999996</c:v>
                </c:pt>
                <c:pt idx="3">
                  <c:v>54.333999999999996</c:v>
                </c:pt>
                <c:pt idx="4">
                  <c:v>47.875</c:v>
                </c:pt>
                <c:pt idx="5">
                  <c:v>52.128999999999998</c:v>
                </c:pt>
                <c:pt idx="6">
                  <c:v>59.033000000000001</c:v>
                </c:pt>
                <c:pt idx="7">
                  <c:v>55.423000000000002</c:v>
                </c:pt>
                <c:pt idx="8">
                  <c:v>53.25</c:v>
                </c:pt>
                <c:pt idx="9">
                  <c:v>56.98</c:v>
                </c:pt>
                <c:pt idx="10">
                  <c:v>59.832000000000001</c:v>
                </c:pt>
                <c:pt idx="11">
                  <c:v>56.251999999999995</c:v>
                </c:pt>
                <c:pt idx="12">
                  <c:v>52.868000000000002</c:v>
                </c:pt>
                <c:pt idx="13">
                  <c:v>60.195</c:v>
                </c:pt>
                <c:pt idx="14">
                  <c:v>64.617000000000004</c:v>
                </c:pt>
                <c:pt idx="15">
                  <c:v>59.108999999999995</c:v>
                </c:pt>
                <c:pt idx="16">
                  <c:v>54.618000000000002</c:v>
                </c:pt>
                <c:pt idx="17">
                  <c:v>60.786000000000001</c:v>
                </c:pt>
                <c:pt idx="18">
                  <c:v>65.436999999999998</c:v>
                </c:pt>
                <c:pt idx="19">
                  <c:v>65.186999999999998</c:v>
                </c:pt>
                <c:pt idx="20">
                  <c:v>57.501999999999995</c:v>
                </c:pt>
                <c:pt idx="21">
                  <c:v>61.188000000000002</c:v>
                </c:pt>
                <c:pt idx="22">
                  <c:v>68.66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7-439C-9379-A92CD18E9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8467256"/>
        <c:axId val="708464632"/>
      </c:lineChart>
      <c:catAx>
        <c:axId val="708467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 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4632"/>
        <c:crosses val="autoZero"/>
        <c:auto val="1"/>
        <c:lblAlgn val="ctr"/>
        <c:lblOffset val="100"/>
        <c:noMultiLvlLbl val="0"/>
      </c:catAx>
      <c:valAx>
        <c:axId val="708464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 ($ Millions)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467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Forecasting</a:t>
            </a:r>
            <a:r>
              <a:rPr lang="en-AU" baseline="0"/>
              <a:t> Sales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Working_Q3!$E$5</c:f>
              <c:strCache>
                <c:ptCount val="1"/>
                <c:pt idx="0">
                  <c:v>Sales ($ millions)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Working_Q3!$C$6:$D$32</c:f>
              <c:multiLvlStrCache>
                <c:ptCount val="27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1</c:v>
                  </c:pt>
                  <c:pt idx="5">
                    <c:v>2</c:v>
                  </c:pt>
                  <c:pt idx="6">
                    <c:v>3</c:v>
                  </c:pt>
                  <c:pt idx="7">
                    <c:v>4</c:v>
                  </c:pt>
                  <c:pt idx="8">
                    <c:v>1</c:v>
                  </c:pt>
                  <c:pt idx="9">
                    <c:v>2</c:v>
                  </c:pt>
                  <c:pt idx="10">
                    <c:v>3</c:v>
                  </c:pt>
                  <c:pt idx="11">
                    <c:v>4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1</c:v>
                  </c:pt>
                  <c:pt idx="17">
                    <c:v>2</c:v>
                  </c:pt>
                  <c:pt idx="18">
                    <c:v>3</c:v>
                  </c:pt>
                  <c:pt idx="19">
                    <c:v>4</c:v>
                  </c:pt>
                  <c:pt idx="20">
                    <c:v>1</c:v>
                  </c:pt>
                  <c:pt idx="21">
                    <c:v>2</c:v>
                  </c:pt>
                  <c:pt idx="22">
                    <c:v>3</c:v>
                  </c:pt>
                  <c:pt idx="23">
                    <c:v>4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</c:lvl>
                <c:lvl>
                  <c:pt idx="0">
                    <c:v>2011</c:v>
                  </c:pt>
                  <c:pt idx="4">
                    <c:v>2012</c:v>
                  </c:pt>
                  <c:pt idx="8">
                    <c:v>2013</c:v>
                  </c:pt>
                  <c:pt idx="12">
                    <c:v>2014</c:v>
                  </c:pt>
                  <c:pt idx="16">
                    <c:v>2015</c:v>
                  </c:pt>
                  <c:pt idx="20">
                    <c:v>2016</c:v>
                  </c:pt>
                  <c:pt idx="24">
                    <c:v>2017</c:v>
                  </c:pt>
                </c:lvl>
              </c:multiLvlStrCache>
            </c:multiLvlStrRef>
          </c:cat>
          <c:val>
            <c:numRef>
              <c:f>Working_Q3!$E$6:$E$32</c:f>
              <c:numCache>
                <c:formatCode>General</c:formatCode>
                <c:ptCount val="27"/>
                <c:pt idx="0">
                  <c:v>45.23</c:v>
                </c:pt>
                <c:pt idx="1">
                  <c:v>51.48</c:v>
                </c:pt>
                <c:pt idx="2">
                  <c:v>55.696999999999996</c:v>
                </c:pt>
                <c:pt idx="3">
                  <c:v>54.333999999999996</c:v>
                </c:pt>
                <c:pt idx="4">
                  <c:v>47.875</c:v>
                </c:pt>
                <c:pt idx="5">
                  <c:v>52.128999999999998</c:v>
                </c:pt>
                <c:pt idx="6">
                  <c:v>59.033000000000001</c:v>
                </c:pt>
                <c:pt idx="7">
                  <c:v>55.423000000000002</c:v>
                </c:pt>
                <c:pt idx="8">
                  <c:v>53.25</c:v>
                </c:pt>
                <c:pt idx="9">
                  <c:v>56.98</c:v>
                </c:pt>
                <c:pt idx="10">
                  <c:v>59.832000000000001</c:v>
                </c:pt>
                <c:pt idx="11">
                  <c:v>56.251999999999995</c:v>
                </c:pt>
                <c:pt idx="12">
                  <c:v>52.868000000000002</c:v>
                </c:pt>
                <c:pt idx="13">
                  <c:v>60.195</c:v>
                </c:pt>
                <c:pt idx="14">
                  <c:v>64.617000000000004</c:v>
                </c:pt>
                <c:pt idx="15">
                  <c:v>59.108999999999995</c:v>
                </c:pt>
                <c:pt idx="16">
                  <c:v>54.618000000000002</c:v>
                </c:pt>
                <c:pt idx="17">
                  <c:v>60.786000000000001</c:v>
                </c:pt>
                <c:pt idx="18">
                  <c:v>65.436999999999998</c:v>
                </c:pt>
                <c:pt idx="19">
                  <c:v>65.186999999999998</c:v>
                </c:pt>
                <c:pt idx="20">
                  <c:v>57.501999999999995</c:v>
                </c:pt>
                <c:pt idx="21">
                  <c:v>61.188000000000002</c:v>
                </c:pt>
                <c:pt idx="22">
                  <c:v>68.66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6EF-4AE1-9208-EB649A017A71}"/>
            </c:ext>
          </c:extLst>
        </c:ser>
        <c:ser>
          <c:idx val="1"/>
          <c:order val="1"/>
          <c:tx>
            <c:strRef>
              <c:f>Working_Q3!$G$5</c:f>
              <c:strCache>
                <c:ptCount val="1"/>
                <c:pt idx="0">
                  <c:v>4 Centered MA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Working_Q3!$G$6:$G$32</c:f>
              <c:numCache>
                <c:formatCode>General</c:formatCode>
                <c:ptCount val="27"/>
                <c:pt idx="2" formatCode="0.000">
                  <c:v>52.015874999999994</c:v>
                </c:pt>
                <c:pt idx="3" formatCode="0.000">
                  <c:v>52.427624999999999</c:v>
                </c:pt>
                <c:pt idx="4" formatCode="0.000">
                  <c:v>52.925749999999994</c:v>
                </c:pt>
                <c:pt idx="5" formatCode="0.000">
                  <c:v>53.478874999999995</c:v>
                </c:pt>
                <c:pt idx="6" formatCode="0.000">
                  <c:v>54.286874999999995</c:v>
                </c:pt>
                <c:pt idx="7" formatCode="0.000">
                  <c:v>55.565125000000002</c:v>
                </c:pt>
                <c:pt idx="8" formatCode="0.000">
                  <c:v>56.271374999999999</c:v>
                </c:pt>
                <c:pt idx="9" formatCode="0.000">
                  <c:v>56.474874999999997</c:v>
                </c:pt>
                <c:pt idx="10" formatCode="0.000">
                  <c:v>56.530749999999998</c:v>
                </c:pt>
                <c:pt idx="11" formatCode="0.000">
                  <c:v>56.884874999999994</c:v>
                </c:pt>
                <c:pt idx="12" formatCode="0.000">
                  <c:v>57.884875000000001</c:v>
                </c:pt>
                <c:pt idx="13" formatCode="0.000">
                  <c:v>58.840125</c:v>
                </c:pt>
                <c:pt idx="14" formatCode="0.000">
                  <c:v>59.415999999999997</c:v>
                </c:pt>
                <c:pt idx="15" formatCode="0.000">
                  <c:v>59.708624999999998</c:v>
                </c:pt>
                <c:pt idx="16" formatCode="0.000">
                  <c:v>59.884999999999998</c:v>
                </c:pt>
                <c:pt idx="17" formatCode="0.000">
                  <c:v>60.747250000000001</c:v>
                </c:pt>
                <c:pt idx="18" formatCode="0.000">
                  <c:v>61.8675</c:v>
                </c:pt>
                <c:pt idx="19" formatCode="0.000">
                  <c:v>62.278249999999993</c:v>
                </c:pt>
                <c:pt idx="20" formatCode="0.000">
                  <c:v>62.731375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6EF-4AE1-9208-EB649A017A71}"/>
            </c:ext>
          </c:extLst>
        </c:ser>
        <c:ser>
          <c:idx val="2"/>
          <c:order val="2"/>
          <c:tx>
            <c:strRef>
              <c:f>Working_Q3!$J$5</c:f>
              <c:strCache>
                <c:ptCount val="1"/>
                <c:pt idx="0">
                  <c:v>Deseasonalised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1761154855643045E-2"/>
                  <c:y val="0.2642910202262452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000" b="1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="1" baseline="0"/>
                      <a:t>y = 50.079 + </a:t>
                    </a:r>
                    <a:r>
                      <a:rPr lang="en-US" sz="1000" b="1" i="0" u="none" strike="noStrike" baseline="0">
                        <a:effectLst/>
                      </a:rPr>
                      <a:t>0.6006x</a:t>
                    </a:r>
                    <a:r>
                      <a:rPr lang="en-US" sz="1000" b="1" baseline="0"/>
                      <a:t/>
                    </a:r>
                    <a:br>
                      <a:rPr lang="en-US" sz="1000" b="1" baseline="0"/>
                    </a:br>
                    <a:r>
                      <a:rPr lang="en-US" sz="1000" b="1" baseline="0"/>
                      <a:t>R² = 0.912</a:t>
                    </a:r>
                    <a:endParaRPr lang="en-US" sz="10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Working_Q3!$J$6:$J$32</c:f>
              <c:numCache>
                <c:formatCode>0.000</c:formatCode>
                <c:ptCount val="27"/>
                <c:pt idx="0">
                  <c:v>49.29640390860164</c:v>
                </c:pt>
                <c:pt idx="1">
                  <c:v>51.445141265100268</c:v>
                </c:pt>
                <c:pt idx="2">
                  <c:v>51.99890255324631</c:v>
                </c:pt>
                <c:pt idx="3">
                  <c:v>53.759179705719099</c:v>
                </c:pt>
                <c:pt idx="4">
                  <c:v>52.179202677963822</c:v>
                </c:pt>
                <c:pt idx="5">
                  <c:v>52.093701806690206</c:v>
                </c:pt>
                <c:pt idx="6">
                  <c:v>55.113403135281786</c:v>
                </c:pt>
                <c:pt idx="7">
                  <c:v>54.836658755660729</c:v>
                </c:pt>
                <c:pt idx="8">
                  <c:v>58.0374421431138</c:v>
                </c:pt>
                <c:pt idx="9">
                  <c:v>56.941417041286194</c:v>
                </c:pt>
                <c:pt idx="10">
                  <c:v>55.859352165571458</c:v>
                </c:pt>
                <c:pt idx="11">
                  <c:v>55.65688844565301</c:v>
                </c:pt>
                <c:pt idx="12">
                  <c:v>57.621098426706865</c:v>
                </c:pt>
                <c:pt idx="13">
                  <c:v>60.15424006318397</c:v>
                </c:pt>
                <c:pt idx="14">
                  <c:v>60.326643917681693</c:v>
                </c:pt>
                <c:pt idx="15">
                  <c:v>58.483663143250084</c:v>
                </c:pt>
                <c:pt idx="16">
                  <c:v>59.528432206058028</c:v>
                </c:pt>
                <c:pt idx="17">
                  <c:v>60.744839878406857</c:v>
                </c:pt>
                <c:pt idx="18">
                  <c:v>61.092198617102873</c:v>
                </c:pt>
                <c:pt idx="19">
                  <c:v>64.497361642373306</c:v>
                </c:pt>
                <c:pt idx="20">
                  <c:v>62.671718274428727</c:v>
                </c:pt>
                <c:pt idx="21">
                  <c:v>61.146567671502631</c:v>
                </c:pt>
                <c:pt idx="22">
                  <c:v>64.101202027144936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6EF-4AE1-9208-EB649A017A71}"/>
            </c:ext>
          </c:extLst>
        </c:ser>
        <c:ser>
          <c:idx val="3"/>
          <c:order val="3"/>
          <c:tx>
            <c:strRef>
              <c:f>Working_Q3!$L$5</c:f>
              <c:strCache>
                <c:ptCount val="1"/>
                <c:pt idx="0">
                  <c:v>Forecast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Working_Q3!$L$6:$L$32</c:f>
              <c:numCache>
                <c:formatCode>0.000</c:formatCode>
                <c:ptCount val="27"/>
                <c:pt idx="22">
                  <c:v>68.66</c:v>
                </c:pt>
                <c:pt idx="23">
                  <c:v>65.182995997746076</c:v>
                </c:pt>
                <c:pt idx="24">
                  <c:v>59.724470479808595</c:v>
                </c:pt>
                <c:pt idx="25">
                  <c:v>65.739114031635054</c:v>
                </c:pt>
                <c:pt idx="26">
                  <c:v>71.010032387106193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66EF-4AE1-9208-EB649A01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736096"/>
        <c:axId val="715743968"/>
      </c:lineChart>
      <c:catAx>
        <c:axId val="715736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Period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43968"/>
        <c:crosses val="autoZero"/>
        <c:auto val="1"/>
        <c:lblAlgn val="ctr"/>
        <c:lblOffset val="100"/>
        <c:noMultiLvlLbl val="0"/>
      </c:catAx>
      <c:valAx>
        <c:axId val="7157439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Sales</a:t>
                </a:r>
                <a:r>
                  <a:rPr lang="en-AU" baseline="0"/>
                  <a:t> ($ Millions)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3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28</xdr:row>
      <xdr:rowOff>9524</xdr:rowOff>
    </xdr:from>
    <xdr:to>
      <xdr:col>16</xdr:col>
      <xdr:colOff>9525</xdr:colOff>
      <xdr:row>49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914399</xdr:colOff>
      <xdr:row>52</xdr:row>
      <xdr:rowOff>200024</xdr:rowOff>
    </xdr:from>
    <xdr:to>
      <xdr:col>15</xdr:col>
      <xdr:colOff>609599</xdr:colOff>
      <xdr:row>72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15</xdr:col>
      <xdr:colOff>600075</xdr:colOff>
      <xdr:row>17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228600</xdr:colOff>
      <xdr:row>0</xdr:row>
      <xdr:rowOff>28575</xdr:rowOff>
    </xdr:from>
    <xdr:ext cx="2037588" cy="3130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829050" y="28575"/>
              <a:ext cx="20375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AU" sz="200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𝑡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n-AU" sz="20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829050" y="28575"/>
              <a:ext cx="2037588" cy="3130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2000" b="0" i="0">
                  <a:latin typeface="Cambria Math" panose="02040503050406030204" pitchFamily="18" charset="0"/>
                </a:rPr>
                <a:t>𝑌_𝑡</a:t>
              </a:r>
              <a:r>
                <a:rPr lang="en-AU" sz="2000" i="0">
                  <a:latin typeface="Cambria Math" panose="02040503050406030204" pitchFamily="18" charset="0"/>
                </a:rPr>
                <a:t>=</a:t>
              </a:r>
              <a:r>
                <a:rPr lang="en-US" sz="2000" b="0" i="0">
                  <a:latin typeface="Cambria Math" panose="02040503050406030204" pitchFamily="18" charset="0"/>
                </a:rPr>
                <a:t>𝑇_𝑡</a:t>
              </a:r>
              <a:r>
                <a:rPr lang="en-US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×𝑆_𝑡×𝐼_𝑡  </a:t>
              </a:r>
              <a:endParaRPr lang="en-AU" sz="2000"/>
            </a:p>
          </xdr:txBody>
        </xdr:sp>
      </mc:Fallback>
    </mc:AlternateContent>
    <xdr:clientData/>
  </xdr:oneCellAnchor>
  <xdr:twoCellAnchor>
    <xdr:from>
      <xdr:col>15</xdr:col>
      <xdr:colOff>4761</xdr:colOff>
      <xdr:row>13</xdr:row>
      <xdr:rowOff>190498</xdr:rowOff>
    </xdr:from>
    <xdr:to>
      <xdr:col>24</xdr:col>
      <xdr:colOff>0</xdr:colOff>
      <xdr:row>34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>
      <selection activeCell="C2" sqref="C2"/>
    </sheetView>
  </sheetViews>
  <sheetFormatPr defaultRowHeight="15" x14ac:dyDescent="0.25"/>
  <cols>
    <col min="1" max="1" width="11.7109375" bestFit="1" customWidth="1"/>
    <col min="2" max="2" width="5.5703125" customWidth="1"/>
    <col min="3" max="3" width="7" bestFit="1" customWidth="1"/>
    <col min="4" max="4" width="18.28515625" bestFit="1" customWidth="1"/>
  </cols>
  <sheetData>
    <row r="1" spans="1:4" ht="19.5" customHeight="1" thickBot="1" x14ac:dyDescent="0.3">
      <c r="A1" s="3" t="s">
        <v>4</v>
      </c>
      <c r="B1" s="3" t="s">
        <v>0</v>
      </c>
      <c r="C1" s="3" t="s">
        <v>2</v>
      </c>
      <c r="D1" s="3" t="s">
        <v>3</v>
      </c>
    </row>
    <row r="2" spans="1:4" ht="15.75" thickTop="1" x14ac:dyDescent="0.25">
      <c r="A2" s="4">
        <v>1</v>
      </c>
      <c r="B2" s="4">
        <v>2015</v>
      </c>
      <c r="C2" s="4">
        <v>12</v>
      </c>
      <c r="D2" s="5">
        <v>6439</v>
      </c>
    </row>
    <row r="3" spans="1:4" x14ac:dyDescent="0.25">
      <c r="A3" s="4">
        <v>2</v>
      </c>
      <c r="B3" s="4">
        <v>2016</v>
      </c>
      <c r="C3" s="4">
        <v>1</v>
      </c>
      <c r="D3" s="5">
        <v>6438</v>
      </c>
    </row>
    <row r="4" spans="1:4" x14ac:dyDescent="0.25">
      <c r="A4" s="4">
        <v>3</v>
      </c>
      <c r="B4" s="12">
        <v>2016</v>
      </c>
      <c r="C4" s="4">
        <v>2</v>
      </c>
      <c r="D4" s="5">
        <v>6258</v>
      </c>
    </row>
    <row r="5" spans="1:4" x14ac:dyDescent="0.25">
      <c r="A5" s="4">
        <v>4</v>
      </c>
      <c r="B5" s="12">
        <v>2016</v>
      </c>
      <c r="C5" s="4">
        <v>3</v>
      </c>
      <c r="D5" s="5">
        <v>6031</v>
      </c>
    </row>
    <row r="6" spans="1:4" x14ac:dyDescent="0.25">
      <c r="A6" s="4">
        <v>5</v>
      </c>
      <c r="B6" s="12">
        <v>2016</v>
      </c>
      <c r="C6" s="4">
        <v>4</v>
      </c>
      <c r="D6" s="5">
        <v>6896</v>
      </c>
    </row>
    <row r="7" spans="1:4" x14ac:dyDescent="0.25">
      <c r="A7" s="4">
        <v>6</v>
      </c>
      <c r="B7" s="12">
        <v>2016</v>
      </c>
      <c r="C7" s="4">
        <v>5</v>
      </c>
      <c r="D7" s="5">
        <v>7192</v>
      </c>
    </row>
    <row r="8" spans="1:4" x14ac:dyDescent="0.25">
      <c r="A8" s="4">
        <v>7</v>
      </c>
      <c r="B8" s="12">
        <v>2016</v>
      </c>
      <c r="C8" s="4">
        <v>6</v>
      </c>
      <c r="D8" s="5">
        <v>8463</v>
      </c>
    </row>
    <row r="9" spans="1:4" x14ac:dyDescent="0.25">
      <c r="A9" s="4">
        <v>8</v>
      </c>
      <c r="B9" s="12">
        <v>2016</v>
      </c>
      <c r="C9" s="4">
        <v>7</v>
      </c>
      <c r="D9" s="5">
        <v>9404</v>
      </c>
    </row>
    <row r="10" spans="1:4" x14ac:dyDescent="0.25">
      <c r="A10" s="4">
        <v>9</v>
      </c>
      <c r="B10" s="12">
        <v>2016</v>
      </c>
      <c r="C10" s="4">
        <v>8</v>
      </c>
      <c r="D10" s="5">
        <v>9484</v>
      </c>
    </row>
    <row r="11" spans="1:4" x14ac:dyDescent="0.25">
      <c r="A11" s="4">
        <v>10</v>
      </c>
      <c r="B11" s="12">
        <v>2016</v>
      </c>
      <c r="C11" s="4">
        <v>9</v>
      </c>
      <c r="D11" s="5">
        <v>9637</v>
      </c>
    </row>
    <row r="12" spans="1:4" x14ac:dyDescent="0.25">
      <c r="A12" s="4">
        <v>11</v>
      </c>
      <c r="B12" s="12">
        <v>2016</v>
      </c>
      <c r="C12" s="4">
        <v>10</v>
      </c>
      <c r="D12" s="5">
        <v>10467</v>
      </c>
    </row>
    <row r="13" spans="1:4" x14ac:dyDescent="0.25">
      <c r="A13" s="4">
        <v>12</v>
      </c>
      <c r="B13" s="12">
        <v>2016</v>
      </c>
      <c r="C13" s="4">
        <v>11</v>
      </c>
      <c r="D13" s="5">
        <v>10461</v>
      </c>
    </row>
    <row r="14" spans="1:4" x14ac:dyDescent="0.25">
      <c r="A14" s="4">
        <v>13</v>
      </c>
      <c r="B14" s="12">
        <v>2016</v>
      </c>
      <c r="C14" s="4">
        <v>12</v>
      </c>
      <c r="D14" s="5">
        <v>9788</v>
      </c>
    </row>
    <row r="15" spans="1:4" x14ac:dyDescent="0.25">
      <c r="A15" s="4">
        <v>14</v>
      </c>
      <c r="B15" s="4">
        <v>2017</v>
      </c>
      <c r="C15" s="4">
        <v>1</v>
      </c>
      <c r="D15" s="5">
        <v>9565</v>
      </c>
    </row>
    <row r="16" spans="1:4" x14ac:dyDescent="0.25">
      <c r="A16" s="4">
        <v>15</v>
      </c>
      <c r="B16" s="12">
        <v>2017</v>
      </c>
      <c r="C16" s="4">
        <v>2</v>
      </c>
      <c r="D16" s="5">
        <v>9842</v>
      </c>
    </row>
    <row r="17" spans="1:4" x14ac:dyDescent="0.25">
      <c r="A17" s="4">
        <v>16</v>
      </c>
      <c r="B17" s="12">
        <v>2017</v>
      </c>
      <c r="C17" s="4">
        <v>3</v>
      </c>
      <c r="D17" s="5">
        <v>9194</v>
      </c>
    </row>
    <row r="18" spans="1:4" x14ac:dyDescent="0.25">
      <c r="A18" s="4">
        <v>17</v>
      </c>
      <c r="B18" s="12">
        <v>2017</v>
      </c>
      <c r="C18" s="4">
        <v>4</v>
      </c>
      <c r="D18" s="5">
        <v>9339</v>
      </c>
    </row>
    <row r="19" spans="1:4" x14ac:dyDescent="0.25">
      <c r="A19" s="4">
        <v>18</v>
      </c>
      <c r="B19" s="12">
        <v>2017</v>
      </c>
      <c r="C19" s="4">
        <v>5</v>
      </c>
      <c r="D19" s="5">
        <v>9069</v>
      </c>
    </row>
    <row r="20" spans="1:4" x14ac:dyDescent="0.25">
      <c r="A20" s="4">
        <v>19</v>
      </c>
      <c r="B20" s="12">
        <v>2017</v>
      </c>
      <c r="C20" s="4">
        <v>6</v>
      </c>
      <c r="D20" s="5">
        <v>9489</v>
      </c>
    </row>
    <row r="21" spans="1:4" x14ac:dyDescent="0.25">
      <c r="A21" s="4">
        <v>20</v>
      </c>
      <c r="B21" s="12">
        <v>2017</v>
      </c>
      <c r="C21" s="4">
        <v>7</v>
      </c>
      <c r="D21" s="5">
        <v>9397</v>
      </c>
    </row>
    <row r="22" spans="1:4" x14ac:dyDescent="0.25">
      <c r="A22" s="4">
        <v>21</v>
      </c>
      <c r="B22" s="12">
        <v>2017</v>
      </c>
      <c r="C22" s="4">
        <v>8</v>
      </c>
      <c r="D22" s="5">
        <v>9507</v>
      </c>
    </row>
    <row r="23" spans="1:4" x14ac:dyDescent="0.25">
      <c r="A23" s="4">
        <v>22</v>
      </c>
      <c r="B23" s="12">
        <v>2017</v>
      </c>
      <c r="C23" s="4">
        <v>9</v>
      </c>
      <c r="D23" s="5">
        <v>9683</v>
      </c>
    </row>
    <row r="24" spans="1:4" x14ac:dyDescent="0.25">
      <c r="A24" s="4">
        <v>23</v>
      </c>
      <c r="B24" s="12">
        <v>2017</v>
      </c>
      <c r="C24" s="4">
        <v>10</v>
      </c>
      <c r="D24" s="5">
        <v>9707</v>
      </c>
    </row>
    <row r="25" spans="1:4" x14ac:dyDescent="0.25">
      <c r="A25" s="4">
        <v>24</v>
      </c>
      <c r="B25" s="12">
        <v>2017</v>
      </c>
      <c r="C25" s="4">
        <v>11</v>
      </c>
      <c r="D25" s="5">
        <v>9489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B2" sqref="B2:B24"/>
    </sheetView>
  </sheetViews>
  <sheetFormatPr defaultRowHeight="15" x14ac:dyDescent="0.25"/>
  <cols>
    <col min="1" max="1" width="11.7109375" bestFit="1" customWidth="1"/>
    <col min="4" max="4" width="16.140625" bestFit="1" customWidth="1"/>
  </cols>
  <sheetData>
    <row r="1" spans="1:4" ht="19.5" customHeight="1" thickBot="1" x14ac:dyDescent="0.3">
      <c r="A1" s="3" t="s">
        <v>4</v>
      </c>
      <c r="B1" s="3" t="s">
        <v>0</v>
      </c>
      <c r="C1" s="3" t="s">
        <v>1</v>
      </c>
      <c r="D1" s="3" t="s">
        <v>5</v>
      </c>
    </row>
    <row r="2" spans="1:4" ht="15.75" thickTop="1" x14ac:dyDescent="0.25">
      <c r="A2" s="6">
        <v>1</v>
      </c>
      <c r="B2" s="6">
        <v>2011</v>
      </c>
      <c r="C2" s="6">
        <v>1</v>
      </c>
      <c r="D2" s="7">
        <v>45.23</v>
      </c>
    </row>
    <row r="3" spans="1:4" x14ac:dyDescent="0.25">
      <c r="A3" s="6">
        <v>2</v>
      </c>
      <c r="B3" s="6">
        <v>2011</v>
      </c>
      <c r="C3" s="6">
        <v>2</v>
      </c>
      <c r="D3" s="7">
        <v>51.48</v>
      </c>
    </row>
    <row r="4" spans="1:4" x14ac:dyDescent="0.25">
      <c r="A4" s="6">
        <v>3</v>
      </c>
      <c r="B4" s="6">
        <v>2011</v>
      </c>
      <c r="C4" s="6">
        <v>3</v>
      </c>
      <c r="D4" s="7">
        <v>55.696999999999996</v>
      </c>
    </row>
    <row r="5" spans="1:4" x14ac:dyDescent="0.25">
      <c r="A5" s="6">
        <v>4</v>
      </c>
      <c r="B5" s="6">
        <v>2011</v>
      </c>
      <c r="C5" s="6">
        <v>4</v>
      </c>
      <c r="D5" s="7">
        <v>54.333999999999996</v>
      </c>
    </row>
    <row r="6" spans="1:4" x14ac:dyDescent="0.25">
      <c r="A6" s="6">
        <v>5</v>
      </c>
      <c r="B6" s="6">
        <v>2012</v>
      </c>
      <c r="C6" s="6">
        <v>1</v>
      </c>
      <c r="D6" s="7">
        <v>47.875</v>
      </c>
    </row>
    <row r="7" spans="1:4" x14ac:dyDescent="0.25">
      <c r="A7" s="6">
        <v>6</v>
      </c>
      <c r="B7" s="6">
        <v>2012</v>
      </c>
      <c r="C7" s="6">
        <v>2</v>
      </c>
      <c r="D7" s="7">
        <v>52.128999999999998</v>
      </c>
    </row>
    <row r="8" spans="1:4" x14ac:dyDescent="0.25">
      <c r="A8" s="6">
        <v>7</v>
      </c>
      <c r="B8" s="6">
        <v>2012</v>
      </c>
      <c r="C8" s="6">
        <v>3</v>
      </c>
      <c r="D8" s="7">
        <v>59.033000000000001</v>
      </c>
    </row>
    <row r="9" spans="1:4" x14ac:dyDescent="0.25">
      <c r="A9" s="6">
        <v>8</v>
      </c>
      <c r="B9" s="6">
        <v>2012</v>
      </c>
      <c r="C9" s="6">
        <v>4</v>
      </c>
      <c r="D9" s="7">
        <v>55.423000000000002</v>
      </c>
    </row>
    <row r="10" spans="1:4" x14ac:dyDescent="0.25">
      <c r="A10" s="6">
        <v>9</v>
      </c>
      <c r="B10" s="6">
        <v>2013</v>
      </c>
      <c r="C10" s="6">
        <v>1</v>
      </c>
      <c r="D10" s="7">
        <v>53.25</v>
      </c>
    </row>
    <row r="11" spans="1:4" x14ac:dyDescent="0.25">
      <c r="A11" s="6">
        <v>10</v>
      </c>
      <c r="B11" s="6">
        <v>2013</v>
      </c>
      <c r="C11" s="6">
        <v>2</v>
      </c>
      <c r="D11" s="7">
        <v>56.98</v>
      </c>
    </row>
    <row r="12" spans="1:4" x14ac:dyDescent="0.25">
      <c r="A12" s="6">
        <v>11</v>
      </c>
      <c r="B12" s="6">
        <v>2013</v>
      </c>
      <c r="C12" s="6">
        <v>3</v>
      </c>
      <c r="D12" s="7">
        <v>59.832000000000001</v>
      </c>
    </row>
    <row r="13" spans="1:4" x14ac:dyDescent="0.25">
      <c r="A13" s="6">
        <v>12</v>
      </c>
      <c r="B13" s="6">
        <v>2013</v>
      </c>
      <c r="C13" s="6">
        <v>4</v>
      </c>
      <c r="D13" s="7">
        <v>56.251999999999995</v>
      </c>
    </row>
    <row r="14" spans="1:4" x14ac:dyDescent="0.25">
      <c r="A14" s="6">
        <v>13</v>
      </c>
      <c r="B14" s="6">
        <v>2014</v>
      </c>
      <c r="C14" s="6">
        <v>1</v>
      </c>
      <c r="D14" s="7">
        <v>52.868000000000002</v>
      </c>
    </row>
    <row r="15" spans="1:4" x14ac:dyDescent="0.25">
      <c r="A15" s="6">
        <v>14</v>
      </c>
      <c r="B15" s="6">
        <v>2014</v>
      </c>
      <c r="C15" s="6">
        <v>2</v>
      </c>
      <c r="D15" s="7">
        <v>60.195</v>
      </c>
    </row>
    <row r="16" spans="1:4" x14ac:dyDescent="0.25">
      <c r="A16" s="6">
        <v>15</v>
      </c>
      <c r="B16" s="6">
        <v>2014</v>
      </c>
      <c r="C16" s="6">
        <v>3</v>
      </c>
      <c r="D16" s="7">
        <v>64.617000000000004</v>
      </c>
    </row>
    <row r="17" spans="1:4" x14ac:dyDescent="0.25">
      <c r="A17" s="6">
        <v>16</v>
      </c>
      <c r="B17" s="6">
        <v>2014</v>
      </c>
      <c r="C17" s="6">
        <v>4</v>
      </c>
      <c r="D17" s="7">
        <v>59.108999999999995</v>
      </c>
    </row>
    <row r="18" spans="1:4" x14ac:dyDescent="0.25">
      <c r="A18" s="6">
        <v>17</v>
      </c>
      <c r="B18" s="6">
        <v>2015</v>
      </c>
      <c r="C18" s="6">
        <v>1</v>
      </c>
      <c r="D18" s="7">
        <v>54.618000000000002</v>
      </c>
    </row>
    <row r="19" spans="1:4" x14ac:dyDescent="0.25">
      <c r="A19" s="6">
        <v>18</v>
      </c>
      <c r="B19" s="6">
        <v>2015</v>
      </c>
      <c r="C19" s="6">
        <v>2</v>
      </c>
      <c r="D19" s="7">
        <v>60.786000000000001</v>
      </c>
    </row>
    <row r="20" spans="1:4" x14ac:dyDescent="0.25">
      <c r="A20" s="6">
        <v>19</v>
      </c>
      <c r="B20" s="6">
        <v>2015</v>
      </c>
      <c r="C20" s="6">
        <v>3</v>
      </c>
      <c r="D20" s="7">
        <v>65.436999999999998</v>
      </c>
    </row>
    <row r="21" spans="1:4" x14ac:dyDescent="0.25">
      <c r="A21" s="6">
        <v>20</v>
      </c>
      <c r="B21" s="6">
        <v>2015</v>
      </c>
      <c r="C21" s="6">
        <v>4</v>
      </c>
      <c r="D21" s="7">
        <v>65.186999999999998</v>
      </c>
    </row>
    <row r="22" spans="1:4" x14ac:dyDescent="0.25">
      <c r="A22" s="6">
        <v>21</v>
      </c>
      <c r="B22" s="6">
        <v>2016</v>
      </c>
      <c r="C22" s="6">
        <v>1</v>
      </c>
      <c r="D22" s="7">
        <v>57.501999999999995</v>
      </c>
    </row>
    <row r="23" spans="1:4" x14ac:dyDescent="0.25">
      <c r="A23" s="6">
        <v>22</v>
      </c>
      <c r="B23" s="6">
        <v>2016</v>
      </c>
      <c r="C23" s="6">
        <v>2</v>
      </c>
      <c r="D23" s="7">
        <v>61.188000000000002</v>
      </c>
    </row>
    <row r="24" spans="1:4" x14ac:dyDescent="0.25">
      <c r="A24" s="6">
        <v>23</v>
      </c>
      <c r="B24" s="6">
        <v>2016</v>
      </c>
      <c r="C24" s="6">
        <v>3</v>
      </c>
      <c r="D24" s="7">
        <v>68.66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tabSelected="1" topLeftCell="A76" workbookViewId="0">
      <selection activeCell="K81" sqref="K81"/>
    </sheetView>
  </sheetViews>
  <sheetFormatPr defaultRowHeight="15" x14ac:dyDescent="0.25"/>
  <cols>
    <col min="3" max="3" width="11.7109375" bestFit="1" customWidth="1"/>
    <col min="4" max="4" width="18.28515625" bestFit="1" customWidth="1"/>
    <col min="5" max="5" width="16.140625" bestFit="1" customWidth="1"/>
    <col min="6" max="6" width="18.28515625" bestFit="1" customWidth="1"/>
    <col min="7" max="7" width="14" bestFit="1" customWidth="1"/>
    <col min="8" max="8" width="13.85546875" bestFit="1" customWidth="1"/>
    <col min="10" max="10" width="14" bestFit="1" customWidth="1"/>
  </cols>
  <sheetData>
    <row r="1" spans="1:10" ht="26.25" customHeight="1" x14ac:dyDescent="0.25">
      <c r="G1" s="10" t="s">
        <v>41</v>
      </c>
      <c r="H1" s="17"/>
      <c r="J1" s="10" t="s">
        <v>42</v>
      </c>
    </row>
    <row r="2" spans="1:10" ht="18" customHeight="1" thickBot="1" x14ac:dyDescent="0.3">
      <c r="A2" s="1" t="s">
        <v>27</v>
      </c>
      <c r="C2" s="3" t="s">
        <v>4</v>
      </c>
      <c r="D2" s="3" t="s">
        <v>0</v>
      </c>
      <c r="E2" s="3" t="s">
        <v>2</v>
      </c>
      <c r="F2" s="3" t="s">
        <v>3</v>
      </c>
      <c r="G2" s="3" t="s">
        <v>6</v>
      </c>
      <c r="H2" s="3" t="s">
        <v>7</v>
      </c>
      <c r="I2" s="3" t="s">
        <v>8</v>
      </c>
      <c r="J2" s="3" t="s">
        <v>9</v>
      </c>
    </row>
    <row r="3" spans="1:10" ht="15.75" thickTop="1" x14ac:dyDescent="0.25">
      <c r="C3" s="6">
        <v>1</v>
      </c>
      <c r="D3" s="6">
        <v>2010</v>
      </c>
      <c r="E3" s="6">
        <v>12</v>
      </c>
      <c r="F3" s="8">
        <v>6439</v>
      </c>
      <c r="G3" s="6"/>
      <c r="H3" s="6"/>
      <c r="I3" s="6"/>
      <c r="J3" s="6"/>
    </row>
    <row r="4" spans="1:10" x14ac:dyDescent="0.25">
      <c r="C4" s="6">
        <v>2</v>
      </c>
      <c r="D4" s="6">
        <v>2011</v>
      </c>
      <c r="E4" s="6">
        <v>1</v>
      </c>
      <c r="F4" s="8">
        <v>6438</v>
      </c>
      <c r="G4" s="8">
        <f>AVERAGE(F3:F5)</f>
        <v>6378.333333333333</v>
      </c>
      <c r="H4" s="6"/>
      <c r="I4" s="6"/>
      <c r="J4" s="6"/>
    </row>
    <row r="5" spans="1:10" x14ac:dyDescent="0.25">
      <c r="C5" s="6">
        <v>3</v>
      </c>
      <c r="D5" s="6">
        <v>2011</v>
      </c>
      <c r="E5" s="6">
        <v>2</v>
      </c>
      <c r="F5" s="8">
        <v>6258</v>
      </c>
      <c r="G5" s="8">
        <f t="shared" ref="G5:G25" si="0">AVERAGE(F4:F6)</f>
        <v>6242.333333333333</v>
      </c>
      <c r="H5" s="8">
        <f>AVERAGE(F3:F7)</f>
        <v>6412.4</v>
      </c>
      <c r="I5" s="8">
        <f>AVERAGE(F3:F6)</f>
        <v>6291.5</v>
      </c>
      <c r="J5" s="8">
        <f>AVERAGE(I5:I6)</f>
        <v>6348.625</v>
      </c>
    </row>
    <row r="6" spans="1:10" x14ac:dyDescent="0.25">
      <c r="C6" s="6">
        <v>4</v>
      </c>
      <c r="D6" s="6">
        <v>2011</v>
      </c>
      <c r="E6" s="6">
        <v>3</v>
      </c>
      <c r="F6" s="8">
        <v>6031</v>
      </c>
      <c r="G6" s="8">
        <f t="shared" si="0"/>
        <v>6395</v>
      </c>
      <c r="H6" s="8">
        <f t="shared" ref="H6:H24" si="1">AVERAGE(F4:F8)</f>
        <v>6563</v>
      </c>
      <c r="I6" s="8">
        <f t="shared" ref="I6:I25" si="2">AVERAGE(F4:F7)</f>
        <v>6405.75</v>
      </c>
      <c r="J6" s="8">
        <f t="shared" ref="J6:J24" si="3">AVERAGE(I6:I7)</f>
        <v>6500</v>
      </c>
    </row>
    <row r="7" spans="1:10" x14ac:dyDescent="0.25">
      <c r="C7" s="6">
        <v>5</v>
      </c>
      <c r="D7" s="6">
        <v>2011</v>
      </c>
      <c r="E7" s="6">
        <v>4</v>
      </c>
      <c r="F7" s="8">
        <v>6896</v>
      </c>
      <c r="G7" s="8">
        <f t="shared" si="0"/>
        <v>6706.333333333333</v>
      </c>
      <c r="H7" s="8">
        <f t="shared" si="1"/>
        <v>6968</v>
      </c>
      <c r="I7" s="8">
        <f t="shared" si="2"/>
        <v>6594.25</v>
      </c>
      <c r="J7" s="8">
        <f t="shared" si="3"/>
        <v>6869.875</v>
      </c>
    </row>
    <row r="8" spans="1:10" x14ac:dyDescent="0.25">
      <c r="C8" s="6">
        <v>6</v>
      </c>
      <c r="D8" s="6">
        <v>2012</v>
      </c>
      <c r="E8" s="6">
        <v>5</v>
      </c>
      <c r="F8" s="8">
        <v>7192</v>
      </c>
      <c r="G8" s="8">
        <f t="shared" si="0"/>
        <v>7517</v>
      </c>
      <c r="H8" s="8">
        <f t="shared" si="1"/>
        <v>7597.2</v>
      </c>
      <c r="I8" s="8">
        <f t="shared" si="2"/>
        <v>7145.5</v>
      </c>
      <c r="J8" s="8">
        <f t="shared" si="3"/>
        <v>7567.125</v>
      </c>
    </row>
    <row r="9" spans="1:10" x14ac:dyDescent="0.25">
      <c r="C9" s="6">
        <v>7</v>
      </c>
      <c r="D9" s="6">
        <v>2012</v>
      </c>
      <c r="E9" s="6">
        <v>6</v>
      </c>
      <c r="F9" s="8">
        <v>8463</v>
      </c>
      <c r="G9" s="8">
        <f t="shared" si="0"/>
        <v>8353</v>
      </c>
      <c r="H9" s="8">
        <f t="shared" si="1"/>
        <v>8287.7999999999993</v>
      </c>
      <c r="I9" s="8">
        <f t="shared" si="2"/>
        <v>7988.75</v>
      </c>
      <c r="J9" s="8">
        <f t="shared" si="3"/>
        <v>8312.25</v>
      </c>
    </row>
    <row r="10" spans="1:10" x14ac:dyDescent="0.25">
      <c r="C10" s="6">
        <v>8</v>
      </c>
      <c r="D10" s="6">
        <v>2012</v>
      </c>
      <c r="E10" s="6">
        <v>7</v>
      </c>
      <c r="F10" s="8">
        <v>9404</v>
      </c>
      <c r="G10" s="8">
        <f t="shared" si="0"/>
        <v>9117</v>
      </c>
      <c r="H10" s="8">
        <f t="shared" si="1"/>
        <v>8836</v>
      </c>
      <c r="I10" s="8">
        <f t="shared" si="2"/>
        <v>8635.75</v>
      </c>
      <c r="J10" s="8">
        <f t="shared" si="3"/>
        <v>8941.375</v>
      </c>
    </row>
    <row r="11" spans="1:10" x14ac:dyDescent="0.25">
      <c r="C11" s="6">
        <v>9</v>
      </c>
      <c r="D11" s="6">
        <v>2012</v>
      </c>
      <c r="E11" s="6">
        <v>8</v>
      </c>
      <c r="F11" s="8">
        <v>9484</v>
      </c>
      <c r="G11" s="8">
        <f t="shared" si="0"/>
        <v>9508.3333333333339</v>
      </c>
      <c r="H11" s="8">
        <f t="shared" si="1"/>
        <v>9491</v>
      </c>
      <c r="I11" s="8">
        <f t="shared" si="2"/>
        <v>9247</v>
      </c>
      <c r="J11" s="8">
        <f t="shared" si="3"/>
        <v>9497.5</v>
      </c>
    </row>
    <row r="12" spans="1:10" x14ac:dyDescent="0.25">
      <c r="C12" s="6">
        <v>10</v>
      </c>
      <c r="D12" s="6">
        <v>2013</v>
      </c>
      <c r="E12" s="6">
        <v>9</v>
      </c>
      <c r="F12" s="8">
        <v>9637</v>
      </c>
      <c r="G12" s="8">
        <f t="shared" si="0"/>
        <v>9862.6666666666661</v>
      </c>
      <c r="H12" s="8">
        <f t="shared" si="1"/>
        <v>9890.6</v>
      </c>
      <c r="I12" s="8">
        <f t="shared" si="2"/>
        <v>9748</v>
      </c>
      <c r="J12" s="8">
        <f t="shared" si="3"/>
        <v>9880.125</v>
      </c>
    </row>
    <row r="13" spans="1:10" x14ac:dyDescent="0.25">
      <c r="C13" s="6">
        <v>11</v>
      </c>
      <c r="D13" s="6">
        <v>2013</v>
      </c>
      <c r="E13" s="6">
        <v>10</v>
      </c>
      <c r="F13" s="8">
        <v>10467</v>
      </c>
      <c r="G13" s="8">
        <f t="shared" si="0"/>
        <v>10188.333333333334</v>
      </c>
      <c r="H13" s="8">
        <f t="shared" si="1"/>
        <v>9967.4</v>
      </c>
      <c r="I13" s="8">
        <f t="shared" si="2"/>
        <v>10012.25</v>
      </c>
      <c r="J13" s="8">
        <f t="shared" si="3"/>
        <v>10050.25</v>
      </c>
    </row>
    <row r="14" spans="1:10" x14ac:dyDescent="0.25">
      <c r="C14" s="6">
        <v>12</v>
      </c>
      <c r="D14" s="6">
        <v>2013</v>
      </c>
      <c r="E14" s="6">
        <v>11</v>
      </c>
      <c r="F14" s="8">
        <v>10461</v>
      </c>
      <c r="G14" s="8">
        <f t="shared" si="0"/>
        <v>10238.666666666666</v>
      </c>
      <c r="H14" s="8">
        <f t="shared" si="1"/>
        <v>9983.6</v>
      </c>
      <c r="I14" s="8">
        <f t="shared" si="2"/>
        <v>10088.25</v>
      </c>
      <c r="J14" s="8">
        <f t="shared" si="3"/>
        <v>10079.25</v>
      </c>
    </row>
    <row r="15" spans="1:10" x14ac:dyDescent="0.25">
      <c r="C15" s="6">
        <v>13</v>
      </c>
      <c r="D15" s="6">
        <v>2013</v>
      </c>
      <c r="E15" s="6">
        <v>12</v>
      </c>
      <c r="F15" s="8">
        <v>9788</v>
      </c>
      <c r="G15" s="8">
        <f t="shared" si="0"/>
        <v>9938</v>
      </c>
      <c r="H15" s="8">
        <f t="shared" si="1"/>
        <v>10024.6</v>
      </c>
      <c r="I15" s="8">
        <f t="shared" si="2"/>
        <v>10070.25</v>
      </c>
      <c r="J15" s="8">
        <f t="shared" si="3"/>
        <v>9992.125</v>
      </c>
    </row>
    <row r="16" spans="1:10" x14ac:dyDescent="0.25">
      <c r="C16" s="6">
        <v>14</v>
      </c>
      <c r="D16" s="6">
        <v>2014</v>
      </c>
      <c r="E16" s="6">
        <v>1</v>
      </c>
      <c r="F16" s="8">
        <v>9565</v>
      </c>
      <c r="G16" s="8">
        <f t="shared" si="0"/>
        <v>9731.6666666666661</v>
      </c>
      <c r="H16" s="8">
        <f t="shared" si="1"/>
        <v>9770</v>
      </c>
      <c r="I16" s="8">
        <f t="shared" si="2"/>
        <v>9914</v>
      </c>
      <c r="J16" s="8">
        <f t="shared" si="3"/>
        <v>9755.625</v>
      </c>
    </row>
    <row r="17" spans="1:10" x14ac:dyDescent="0.25">
      <c r="C17" s="6">
        <v>15</v>
      </c>
      <c r="D17" s="6">
        <v>2014</v>
      </c>
      <c r="E17" s="6">
        <v>2</v>
      </c>
      <c r="F17" s="8">
        <v>9842</v>
      </c>
      <c r="G17" s="8">
        <f t="shared" si="0"/>
        <v>9533.6666666666661</v>
      </c>
      <c r="H17" s="8">
        <f t="shared" si="1"/>
        <v>9545.6</v>
      </c>
      <c r="I17" s="8">
        <f t="shared" si="2"/>
        <v>9597.25</v>
      </c>
      <c r="J17" s="8">
        <f t="shared" si="3"/>
        <v>9541.125</v>
      </c>
    </row>
    <row r="18" spans="1:10" x14ac:dyDescent="0.25">
      <c r="C18" s="6">
        <v>16</v>
      </c>
      <c r="D18" s="6">
        <v>2014</v>
      </c>
      <c r="E18" s="6">
        <v>3</v>
      </c>
      <c r="F18" s="8">
        <v>9194</v>
      </c>
      <c r="G18" s="8">
        <f t="shared" si="0"/>
        <v>9458.3333333333339</v>
      </c>
      <c r="H18" s="8">
        <f t="shared" si="1"/>
        <v>9401.7999999999993</v>
      </c>
      <c r="I18" s="8">
        <f t="shared" si="2"/>
        <v>9485</v>
      </c>
      <c r="J18" s="8">
        <f t="shared" si="3"/>
        <v>9423</v>
      </c>
    </row>
    <row r="19" spans="1:10" x14ac:dyDescent="0.25">
      <c r="C19" s="6">
        <v>17</v>
      </c>
      <c r="D19" s="6">
        <v>2014</v>
      </c>
      <c r="E19" s="6">
        <v>4</v>
      </c>
      <c r="F19" s="8">
        <v>9339</v>
      </c>
      <c r="G19" s="8">
        <f t="shared" si="0"/>
        <v>9200.6666666666661</v>
      </c>
      <c r="H19" s="8">
        <f t="shared" si="1"/>
        <v>9386.6</v>
      </c>
      <c r="I19" s="8">
        <f t="shared" si="2"/>
        <v>9361</v>
      </c>
      <c r="J19" s="8">
        <f t="shared" si="3"/>
        <v>9316.875</v>
      </c>
    </row>
    <row r="20" spans="1:10" x14ac:dyDescent="0.25">
      <c r="C20" s="6">
        <v>18</v>
      </c>
      <c r="D20" s="6">
        <v>2015</v>
      </c>
      <c r="E20" s="6">
        <v>5</v>
      </c>
      <c r="F20" s="8">
        <v>9069</v>
      </c>
      <c r="G20" s="8">
        <f t="shared" si="0"/>
        <v>9299</v>
      </c>
      <c r="H20" s="8">
        <f t="shared" si="1"/>
        <v>9297.6</v>
      </c>
      <c r="I20" s="8">
        <f t="shared" si="2"/>
        <v>9272.75</v>
      </c>
      <c r="J20" s="8">
        <f t="shared" si="3"/>
        <v>9298.125</v>
      </c>
    </row>
    <row r="21" spans="1:10" x14ac:dyDescent="0.25">
      <c r="C21" s="6">
        <v>19</v>
      </c>
      <c r="D21" s="6">
        <v>2015</v>
      </c>
      <c r="E21" s="6">
        <v>6</v>
      </c>
      <c r="F21" s="8">
        <v>9489</v>
      </c>
      <c r="G21" s="8">
        <f t="shared" si="0"/>
        <v>9318.3333333333339</v>
      </c>
      <c r="H21" s="8">
        <f t="shared" si="1"/>
        <v>9360.2000000000007</v>
      </c>
      <c r="I21" s="8">
        <f t="shared" si="2"/>
        <v>9323.5</v>
      </c>
      <c r="J21" s="8">
        <f t="shared" si="3"/>
        <v>9344.5</v>
      </c>
    </row>
    <row r="22" spans="1:10" x14ac:dyDescent="0.25">
      <c r="C22" s="6">
        <v>20</v>
      </c>
      <c r="D22" s="6">
        <v>2015</v>
      </c>
      <c r="E22" s="6">
        <v>7</v>
      </c>
      <c r="F22" s="8">
        <v>9397</v>
      </c>
      <c r="G22" s="8">
        <f t="shared" si="0"/>
        <v>9464.3333333333339</v>
      </c>
      <c r="H22" s="8">
        <f t="shared" si="1"/>
        <v>9429</v>
      </c>
      <c r="I22" s="8">
        <f t="shared" si="2"/>
        <v>9365.5</v>
      </c>
      <c r="J22" s="8">
        <f t="shared" si="3"/>
        <v>9442.25</v>
      </c>
    </row>
    <row r="23" spans="1:10" x14ac:dyDescent="0.25">
      <c r="C23" s="6">
        <v>21</v>
      </c>
      <c r="D23" s="6">
        <v>2015</v>
      </c>
      <c r="E23" s="6">
        <v>8</v>
      </c>
      <c r="F23" s="8">
        <v>9507</v>
      </c>
      <c r="G23" s="8">
        <f t="shared" si="0"/>
        <v>9529</v>
      </c>
      <c r="H23" s="8">
        <f t="shared" si="1"/>
        <v>9556.6</v>
      </c>
      <c r="I23" s="8">
        <f t="shared" si="2"/>
        <v>9519</v>
      </c>
      <c r="J23" s="8">
        <f t="shared" si="3"/>
        <v>9546.25</v>
      </c>
    </row>
    <row r="24" spans="1:10" x14ac:dyDescent="0.25">
      <c r="C24" s="6">
        <v>22</v>
      </c>
      <c r="D24" s="6">
        <v>2016</v>
      </c>
      <c r="E24" s="6">
        <v>9</v>
      </c>
      <c r="F24" s="8">
        <v>9683</v>
      </c>
      <c r="G24" s="8">
        <f t="shared" si="0"/>
        <v>9632.3333333333339</v>
      </c>
      <c r="H24" s="8">
        <f t="shared" si="1"/>
        <v>9556.6</v>
      </c>
      <c r="I24" s="8">
        <f t="shared" si="2"/>
        <v>9573.5</v>
      </c>
      <c r="J24" s="8">
        <f t="shared" si="3"/>
        <v>9585</v>
      </c>
    </row>
    <row r="25" spans="1:10" x14ac:dyDescent="0.25">
      <c r="C25" s="6">
        <v>23</v>
      </c>
      <c r="D25" s="6">
        <v>2016</v>
      </c>
      <c r="E25" s="6">
        <v>10</v>
      </c>
      <c r="F25" s="8">
        <v>9707</v>
      </c>
      <c r="G25" s="8">
        <f t="shared" si="0"/>
        <v>9626.3333333333339</v>
      </c>
      <c r="H25" s="6"/>
      <c r="I25" s="8">
        <f t="shared" si="2"/>
        <v>9596.5</v>
      </c>
      <c r="J25" s="6"/>
    </row>
    <row r="26" spans="1:10" ht="15.75" thickBot="1" x14ac:dyDescent="0.3">
      <c r="C26" s="18">
        <v>24</v>
      </c>
      <c r="D26" s="18">
        <v>2016</v>
      </c>
      <c r="E26" s="18">
        <v>11</v>
      </c>
      <c r="F26" s="19">
        <v>9489</v>
      </c>
      <c r="G26" s="18"/>
      <c r="H26" s="18"/>
      <c r="I26" s="18"/>
      <c r="J26" s="18"/>
    </row>
    <row r="27" spans="1:10" ht="15.75" thickTop="1" x14ac:dyDescent="0.25"/>
    <row r="28" spans="1:10" ht="20.25" customHeight="1" thickBot="1" x14ac:dyDescent="0.3">
      <c r="A28" s="1" t="s">
        <v>28</v>
      </c>
      <c r="C28" s="3" t="s">
        <v>4</v>
      </c>
      <c r="D28" s="3" t="s">
        <v>3</v>
      </c>
      <c r="E28" s="3" t="s">
        <v>6</v>
      </c>
      <c r="F28" s="3" t="s">
        <v>7</v>
      </c>
      <c r="G28" s="3" t="s">
        <v>9</v>
      </c>
    </row>
    <row r="29" spans="1:10" ht="15.75" thickTop="1" x14ac:dyDescent="0.25">
      <c r="C29" s="6">
        <v>1</v>
      </c>
      <c r="D29" s="8">
        <v>6439</v>
      </c>
      <c r="E29" s="6"/>
      <c r="F29" s="6"/>
      <c r="G29" s="8"/>
    </row>
    <row r="30" spans="1:10" x14ac:dyDescent="0.25">
      <c r="C30" s="6">
        <v>2</v>
      </c>
      <c r="D30" s="8">
        <v>6438</v>
      </c>
      <c r="E30" s="8">
        <f>AVERAGE(D29:D31)</f>
        <v>6378.333333333333</v>
      </c>
      <c r="F30" s="6"/>
      <c r="G30" s="8"/>
    </row>
    <row r="31" spans="1:10" x14ac:dyDescent="0.25">
      <c r="C31" s="6">
        <v>3</v>
      </c>
      <c r="D31" s="8">
        <v>6258</v>
      </c>
      <c r="E31" s="8">
        <f t="shared" ref="E31:E51" si="4">AVERAGE(D30:D32)</f>
        <v>6242.333333333333</v>
      </c>
      <c r="F31" s="8">
        <f>AVERAGE(D29:D33)</f>
        <v>6412.4</v>
      </c>
      <c r="G31" s="8">
        <v>6348.625</v>
      </c>
    </row>
    <row r="32" spans="1:10" x14ac:dyDescent="0.25">
      <c r="C32" s="6">
        <v>4</v>
      </c>
      <c r="D32" s="8">
        <v>6031</v>
      </c>
      <c r="E32" s="8">
        <f t="shared" si="4"/>
        <v>6395</v>
      </c>
      <c r="F32" s="8">
        <f t="shared" ref="F32:F50" si="5">AVERAGE(D30:D34)</f>
        <v>6563</v>
      </c>
      <c r="G32" s="8">
        <v>6500</v>
      </c>
    </row>
    <row r="33" spans="3:7" x14ac:dyDescent="0.25">
      <c r="C33" s="6">
        <v>5</v>
      </c>
      <c r="D33" s="8">
        <v>6896</v>
      </c>
      <c r="E33" s="8">
        <f t="shared" si="4"/>
        <v>6706.333333333333</v>
      </c>
      <c r="F33" s="8">
        <f t="shared" si="5"/>
        <v>6968</v>
      </c>
      <c r="G33" s="8">
        <v>6869.875</v>
      </c>
    </row>
    <row r="34" spans="3:7" x14ac:dyDescent="0.25">
      <c r="C34" s="6">
        <v>6</v>
      </c>
      <c r="D34" s="8">
        <v>7192</v>
      </c>
      <c r="E34" s="8">
        <f t="shared" si="4"/>
        <v>7517</v>
      </c>
      <c r="F34" s="8">
        <f t="shared" si="5"/>
        <v>7597.2</v>
      </c>
      <c r="G34" s="8">
        <v>7567.125</v>
      </c>
    </row>
    <row r="35" spans="3:7" x14ac:dyDescent="0.25">
      <c r="C35" s="6">
        <v>7</v>
      </c>
      <c r="D35" s="8">
        <v>8463</v>
      </c>
      <c r="E35" s="8">
        <f t="shared" si="4"/>
        <v>8353</v>
      </c>
      <c r="F35" s="8">
        <f t="shared" si="5"/>
        <v>8287.7999999999993</v>
      </c>
      <c r="G35" s="8">
        <v>8312.25</v>
      </c>
    </row>
    <row r="36" spans="3:7" x14ac:dyDescent="0.25">
      <c r="C36" s="6">
        <v>8</v>
      </c>
      <c r="D36" s="8">
        <v>9404</v>
      </c>
      <c r="E36" s="8">
        <f t="shared" si="4"/>
        <v>9117</v>
      </c>
      <c r="F36" s="8">
        <f t="shared" si="5"/>
        <v>8836</v>
      </c>
      <c r="G36" s="8">
        <v>8941.375</v>
      </c>
    </row>
    <row r="37" spans="3:7" x14ac:dyDescent="0.25">
      <c r="C37" s="6">
        <v>9</v>
      </c>
      <c r="D37" s="8">
        <v>9484</v>
      </c>
      <c r="E37" s="8">
        <f t="shared" si="4"/>
        <v>9508.3333333333339</v>
      </c>
      <c r="F37" s="8">
        <f t="shared" si="5"/>
        <v>9491</v>
      </c>
      <c r="G37" s="8">
        <v>9497.5</v>
      </c>
    </row>
    <row r="38" spans="3:7" x14ac:dyDescent="0.25">
      <c r="C38" s="6">
        <v>10</v>
      </c>
      <c r="D38" s="8">
        <v>9637</v>
      </c>
      <c r="E38" s="8">
        <f t="shared" si="4"/>
        <v>9862.6666666666661</v>
      </c>
      <c r="F38" s="8">
        <f t="shared" si="5"/>
        <v>9890.6</v>
      </c>
      <c r="G38" s="8">
        <v>9880.125</v>
      </c>
    </row>
    <row r="39" spans="3:7" x14ac:dyDescent="0.25">
      <c r="C39" s="6">
        <v>11</v>
      </c>
      <c r="D39" s="8">
        <v>10467</v>
      </c>
      <c r="E39" s="8">
        <f t="shared" si="4"/>
        <v>10188.333333333334</v>
      </c>
      <c r="F39" s="8">
        <f t="shared" si="5"/>
        <v>9967.4</v>
      </c>
      <c r="G39" s="8">
        <v>10050.25</v>
      </c>
    </row>
    <row r="40" spans="3:7" x14ac:dyDescent="0.25">
      <c r="C40" s="6">
        <v>12</v>
      </c>
      <c r="D40" s="8">
        <v>10461</v>
      </c>
      <c r="E40" s="8">
        <f t="shared" si="4"/>
        <v>10238.666666666666</v>
      </c>
      <c r="F40" s="8">
        <f t="shared" si="5"/>
        <v>9983.6</v>
      </c>
      <c r="G40" s="8">
        <v>10079.25</v>
      </c>
    </row>
    <row r="41" spans="3:7" x14ac:dyDescent="0.25">
      <c r="C41" s="6">
        <v>13</v>
      </c>
      <c r="D41" s="8">
        <v>9788</v>
      </c>
      <c r="E41" s="8">
        <f t="shared" si="4"/>
        <v>9938</v>
      </c>
      <c r="F41" s="8">
        <f t="shared" si="5"/>
        <v>10024.6</v>
      </c>
      <c r="G41" s="8">
        <v>9992.125</v>
      </c>
    </row>
    <row r="42" spans="3:7" x14ac:dyDescent="0.25">
      <c r="C42" s="6">
        <v>14</v>
      </c>
      <c r="D42" s="8">
        <v>9565</v>
      </c>
      <c r="E42" s="8">
        <f t="shared" si="4"/>
        <v>9731.6666666666661</v>
      </c>
      <c r="F42" s="8">
        <f t="shared" si="5"/>
        <v>9770</v>
      </c>
      <c r="G42" s="8">
        <v>9755.625</v>
      </c>
    </row>
    <row r="43" spans="3:7" x14ac:dyDescent="0.25">
      <c r="C43" s="6">
        <v>15</v>
      </c>
      <c r="D43" s="8">
        <v>9842</v>
      </c>
      <c r="E43" s="8">
        <f t="shared" si="4"/>
        <v>9533.6666666666661</v>
      </c>
      <c r="F43" s="8">
        <f t="shared" si="5"/>
        <v>9545.6</v>
      </c>
      <c r="G43" s="8">
        <v>9541.125</v>
      </c>
    </row>
    <row r="44" spans="3:7" x14ac:dyDescent="0.25">
      <c r="C44" s="6">
        <v>16</v>
      </c>
      <c r="D44" s="8">
        <v>9194</v>
      </c>
      <c r="E44" s="8">
        <f t="shared" si="4"/>
        <v>9458.3333333333339</v>
      </c>
      <c r="F44" s="8">
        <f t="shared" si="5"/>
        <v>9401.7999999999993</v>
      </c>
      <c r="G44" s="8">
        <v>9423</v>
      </c>
    </row>
    <row r="45" spans="3:7" x14ac:dyDescent="0.25">
      <c r="C45" s="6">
        <v>17</v>
      </c>
      <c r="D45" s="8">
        <v>9339</v>
      </c>
      <c r="E45" s="8">
        <f t="shared" si="4"/>
        <v>9200.6666666666661</v>
      </c>
      <c r="F45" s="8">
        <f t="shared" si="5"/>
        <v>9386.6</v>
      </c>
      <c r="G45" s="8">
        <v>9316.875</v>
      </c>
    </row>
    <row r="46" spans="3:7" x14ac:dyDescent="0.25">
      <c r="C46" s="6">
        <v>18</v>
      </c>
      <c r="D46" s="8">
        <v>9069</v>
      </c>
      <c r="E46" s="8">
        <f t="shared" si="4"/>
        <v>9299</v>
      </c>
      <c r="F46" s="8">
        <f t="shared" si="5"/>
        <v>9297.6</v>
      </c>
      <c r="G46" s="8">
        <v>9298.125</v>
      </c>
    </row>
    <row r="47" spans="3:7" x14ac:dyDescent="0.25">
      <c r="C47" s="6">
        <v>19</v>
      </c>
      <c r="D47" s="8">
        <v>9489</v>
      </c>
      <c r="E47" s="8">
        <f t="shared" si="4"/>
        <v>9318.3333333333339</v>
      </c>
      <c r="F47" s="8">
        <f t="shared" si="5"/>
        <v>9360.2000000000007</v>
      </c>
      <c r="G47" s="8">
        <v>9344.5</v>
      </c>
    </row>
    <row r="48" spans="3:7" x14ac:dyDescent="0.25">
      <c r="C48" s="6">
        <v>20</v>
      </c>
      <c r="D48" s="8">
        <v>9397</v>
      </c>
      <c r="E48" s="8">
        <f t="shared" si="4"/>
        <v>9464.3333333333339</v>
      </c>
      <c r="F48" s="8">
        <f t="shared" si="5"/>
        <v>9429</v>
      </c>
      <c r="G48" s="8">
        <v>9442.25</v>
      </c>
    </row>
    <row r="49" spans="1:7" x14ac:dyDescent="0.25">
      <c r="C49" s="6">
        <v>21</v>
      </c>
      <c r="D49" s="8">
        <v>9507</v>
      </c>
      <c r="E49" s="8">
        <f t="shared" si="4"/>
        <v>9529</v>
      </c>
      <c r="F49" s="8">
        <f t="shared" si="5"/>
        <v>9556.6</v>
      </c>
      <c r="G49" s="8">
        <v>9546.25</v>
      </c>
    </row>
    <row r="50" spans="1:7" x14ac:dyDescent="0.25">
      <c r="C50" s="6">
        <v>22</v>
      </c>
      <c r="D50" s="8">
        <v>9683</v>
      </c>
      <c r="E50" s="8">
        <f t="shared" si="4"/>
        <v>9632.3333333333339</v>
      </c>
      <c r="F50" s="8">
        <f t="shared" si="5"/>
        <v>9556.6</v>
      </c>
      <c r="G50" s="8">
        <v>9585</v>
      </c>
    </row>
    <row r="51" spans="1:7" x14ac:dyDescent="0.25">
      <c r="C51" s="6">
        <v>23</v>
      </c>
      <c r="D51" s="8">
        <v>9707</v>
      </c>
      <c r="E51" s="8">
        <f t="shared" si="4"/>
        <v>9626.3333333333339</v>
      </c>
      <c r="F51" s="6"/>
      <c r="G51" s="8"/>
    </row>
    <row r="52" spans="1:7" ht="15.75" thickBot="1" x14ac:dyDescent="0.3">
      <c r="C52" s="18">
        <v>24</v>
      </c>
      <c r="D52" s="19">
        <v>9489</v>
      </c>
      <c r="E52" s="18"/>
      <c r="F52" s="18"/>
      <c r="G52" s="19"/>
    </row>
    <row r="53" spans="1:7" ht="15.75" thickTop="1" x14ac:dyDescent="0.25">
      <c r="C53" s="6"/>
      <c r="D53" s="8"/>
      <c r="E53" s="6"/>
      <c r="F53" s="6"/>
      <c r="G53" s="8"/>
    </row>
    <row r="54" spans="1:7" ht="21" customHeight="1" x14ac:dyDescent="0.25">
      <c r="C54" s="40" t="s">
        <v>32</v>
      </c>
      <c r="D54" s="40"/>
      <c r="E54" s="40"/>
      <c r="F54" s="40"/>
      <c r="G54" s="40"/>
    </row>
    <row r="55" spans="1:7" ht="20.25" customHeight="1" thickBot="1" x14ac:dyDescent="0.3">
      <c r="A55" s="1" t="s">
        <v>29</v>
      </c>
      <c r="C55" s="3" t="s">
        <v>4</v>
      </c>
      <c r="D55" s="3" t="s">
        <v>3</v>
      </c>
      <c r="E55" s="9" t="s">
        <v>10</v>
      </c>
      <c r="F55" s="9" t="s">
        <v>11</v>
      </c>
      <c r="G55" s="9" t="s">
        <v>12</v>
      </c>
    </row>
    <row r="56" spans="1:7" ht="15.75" thickTop="1" x14ac:dyDescent="0.25">
      <c r="C56" s="6">
        <v>1</v>
      </c>
      <c r="D56" s="8">
        <v>6439</v>
      </c>
      <c r="E56" s="8">
        <f>D56</f>
        <v>6439</v>
      </c>
      <c r="F56" s="8">
        <f>D56</f>
        <v>6439</v>
      </c>
      <c r="G56" s="8">
        <f>D56</f>
        <v>6439</v>
      </c>
    </row>
    <row r="57" spans="1:7" x14ac:dyDescent="0.25">
      <c r="C57" s="6">
        <v>2</v>
      </c>
      <c r="D57" s="8">
        <v>6438</v>
      </c>
      <c r="E57" s="8">
        <f>E56+0.2*(D56-E56)</f>
        <v>6439</v>
      </c>
      <c r="F57" s="8">
        <f>F56+0.3*(D56-F56)</f>
        <v>6439</v>
      </c>
      <c r="G57" s="8">
        <f>G56+0.9*(D56-G56)</f>
        <v>6439</v>
      </c>
    </row>
    <row r="58" spans="1:7" x14ac:dyDescent="0.25">
      <c r="C58" s="6">
        <v>3</v>
      </c>
      <c r="D58" s="8">
        <v>6258</v>
      </c>
      <c r="E58" s="8">
        <f t="shared" ref="E58:E79" si="6">E57+0.2*(D57-E57)</f>
        <v>6438.8</v>
      </c>
      <c r="F58" s="8">
        <f t="shared" ref="F58:F79" si="7">F57+0.3*(D57-F57)</f>
        <v>6438.7</v>
      </c>
      <c r="G58" s="8">
        <f t="shared" ref="G58:G79" si="8">G57+0.9*(D57-G57)</f>
        <v>6438.1</v>
      </c>
    </row>
    <row r="59" spans="1:7" x14ac:dyDescent="0.25">
      <c r="C59" s="6">
        <v>4</v>
      </c>
      <c r="D59" s="8">
        <v>6031</v>
      </c>
      <c r="E59" s="8">
        <f t="shared" si="6"/>
        <v>6402.64</v>
      </c>
      <c r="F59" s="8">
        <f t="shared" si="7"/>
        <v>6384.49</v>
      </c>
      <c r="G59" s="8">
        <f t="shared" si="8"/>
        <v>6276.01</v>
      </c>
    </row>
    <row r="60" spans="1:7" x14ac:dyDescent="0.25">
      <c r="C60" s="6">
        <v>5</v>
      </c>
      <c r="D60" s="8">
        <v>6896</v>
      </c>
      <c r="E60" s="8">
        <f t="shared" si="6"/>
        <v>6328.3119999999999</v>
      </c>
      <c r="F60" s="8">
        <f t="shared" si="7"/>
        <v>6278.4430000000002</v>
      </c>
      <c r="G60" s="8">
        <f t="shared" si="8"/>
        <v>6055.5010000000002</v>
      </c>
    </row>
    <row r="61" spans="1:7" x14ac:dyDescent="0.25">
      <c r="C61" s="6">
        <v>6</v>
      </c>
      <c r="D61" s="8">
        <v>7192</v>
      </c>
      <c r="E61" s="8">
        <f t="shared" si="6"/>
        <v>6441.8495999999996</v>
      </c>
      <c r="F61" s="8">
        <f t="shared" si="7"/>
        <v>6463.7101000000002</v>
      </c>
      <c r="G61" s="8">
        <f t="shared" si="8"/>
        <v>6811.9501</v>
      </c>
    </row>
    <row r="62" spans="1:7" x14ac:dyDescent="0.25">
      <c r="C62" s="6">
        <v>7</v>
      </c>
      <c r="D62" s="8">
        <v>8463</v>
      </c>
      <c r="E62" s="8">
        <f t="shared" si="6"/>
        <v>6591.87968</v>
      </c>
      <c r="F62" s="8">
        <f t="shared" si="7"/>
        <v>6682.1970700000002</v>
      </c>
      <c r="G62" s="8">
        <f t="shared" si="8"/>
        <v>7153.9950099999996</v>
      </c>
    </row>
    <row r="63" spans="1:7" x14ac:dyDescent="0.25">
      <c r="C63" s="6">
        <v>8</v>
      </c>
      <c r="D63" s="8">
        <v>9404</v>
      </c>
      <c r="E63" s="8">
        <f t="shared" si="6"/>
        <v>6966.103744</v>
      </c>
      <c r="F63" s="8">
        <f t="shared" si="7"/>
        <v>7216.4379490000001</v>
      </c>
      <c r="G63" s="8">
        <f t="shared" si="8"/>
        <v>8332.0995010000006</v>
      </c>
    </row>
    <row r="64" spans="1:7" x14ac:dyDescent="0.25">
      <c r="C64" s="6">
        <v>9</v>
      </c>
      <c r="D64" s="8">
        <v>9484</v>
      </c>
      <c r="E64" s="8">
        <f t="shared" si="6"/>
        <v>7453.6829951999998</v>
      </c>
      <c r="F64" s="8">
        <f t="shared" si="7"/>
        <v>7872.7065643000005</v>
      </c>
      <c r="G64" s="8">
        <f t="shared" si="8"/>
        <v>9296.8099500999997</v>
      </c>
    </row>
    <row r="65" spans="3:7" x14ac:dyDescent="0.25">
      <c r="C65" s="6">
        <v>10</v>
      </c>
      <c r="D65" s="8">
        <v>9637</v>
      </c>
      <c r="E65" s="8">
        <f t="shared" si="6"/>
        <v>7859.7463961599997</v>
      </c>
      <c r="F65" s="8">
        <f t="shared" si="7"/>
        <v>8356.0945950099995</v>
      </c>
      <c r="G65" s="8">
        <f t="shared" si="8"/>
        <v>9465.28099501</v>
      </c>
    </row>
    <row r="66" spans="3:7" x14ac:dyDescent="0.25">
      <c r="C66" s="6">
        <v>11</v>
      </c>
      <c r="D66" s="8">
        <v>10467</v>
      </c>
      <c r="E66" s="8">
        <f t="shared" si="6"/>
        <v>8215.1971169280005</v>
      </c>
      <c r="F66" s="8">
        <f t="shared" si="7"/>
        <v>8740.366216507</v>
      </c>
      <c r="G66" s="8">
        <f t="shared" si="8"/>
        <v>9619.8280995009991</v>
      </c>
    </row>
    <row r="67" spans="3:7" x14ac:dyDescent="0.25">
      <c r="C67" s="6">
        <v>12</v>
      </c>
      <c r="D67" s="8">
        <v>10461</v>
      </c>
      <c r="E67" s="8">
        <f t="shared" si="6"/>
        <v>8665.5576935423996</v>
      </c>
      <c r="F67" s="8">
        <f t="shared" si="7"/>
        <v>9258.3563515548994</v>
      </c>
      <c r="G67" s="8">
        <f t="shared" si="8"/>
        <v>10382.2828099501</v>
      </c>
    </row>
    <row r="68" spans="3:7" x14ac:dyDescent="0.25">
      <c r="C68" s="6">
        <v>13</v>
      </c>
      <c r="D68" s="8">
        <v>9788</v>
      </c>
      <c r="E68" s="8">
        <f t="shared" si="6"/>
        <v>9024.6461548339194</v>
      </c>
      <c r="F68" s="8">
        <f t="shared" si="7"/>
        <v>9619.1494460884296</v>
      </c>
      <c r="G68" s="8">
        <f t="shared" si="8"/>
        <v>10453.12828099501</v>
      </c>
    </row>
    <row r="69" spans="3:7" x14ac:dyDescent="0.25">
      <c r="C69" s="6">
        <v>14</v>
      </c>
      <c r="D69" s="8">
        <v>9565</v>
      </c>
      <c r="E69" s="8">
        <f t="shared" si="6"/>
        <v>9177.3169238671362</v>
      </c>
      <c r="F69" s="8">
        <f t="shared" si="7"/>
        <v>9669.8046122619016</v>
      </c>
      <c r="G69" s="8">
        <f t="shared" si="8"/>
        <v>9854.5128280995013</v>
      </c>
    </row>
    <row r="70" spans="3:7" x14ac:dyDescent="0.25">
      <c r="C70" s="6">
        <v>15</v>
      </c>
      <c r="D70" s="8">
        <v>9842</v>
      </c>
      <c r="E70" s="8">
        <f t="shared" si="6"/>
        <v>9254.8535390937086</v>
      </c>
      <c r="F70" s="8">
        <f t="shared" si="7"/>
        <v>9638.3632285833319</v>
      </c>
      <c r="G70" s="8">
        <f t="shared" si="8"/>
        <v>9593.9512828099505</v>
      </c>
    </row>
    <row r="71" spans="3:7" x14ac:dyDescent="0.25">
      <c r="C71" s="6">
        <v>16</v>
      </c>
      <c r="D71" s="8">
        <v>9194</v>
      </c>
      <c r="E71" s="8">
        <f t="shared" si="6"/>
        <v>9372.2828312749662</v>
      </c>
      <c r="F71" s="8">
        <f t="shared" si="7"/>
        <v>9699.4542600083332</v>
      </c>
      <c r="G71" s="8">
        <f t="shared" si="8"/>
        <v>9817.195128280995</v>
      </c>
    </row>
    <row r="72" spans="3:7" x14ac:dyDescent="0.25">
      <c r="C72" s="6">
        <v>17</v>
      </c>
      <c r="D72" s="8">
        <v>9339</v>
      </c>
      <c r="E72" s="8">
        <f t="shared" si="6"/>
        <v>9336.6262650199733</v>
      </c>
      <c r="F72" s="8">
        <f t="shared" si="7"/>
        <v>9547.817982005834</v>
      </c>
      <c r="G72" s="8">
        <f t="shared" si="8"/>
        <v>9256.3195128281004</v>
      </c>
    </row>
    <row r="73" spans="3:7" x14ac:dyDescent="0.25">
      <c r="C73" s="6">
        <v>18</v>
      </c>
      <c r="D73" s="8">
        <v>9069</v>
      </c>
      <c r="E73" s="8">
        <f t="shared" si="6"/>
        <v>9337.101012015979</v>
      </c>
      <c r="F73" s="8">
        <f t="shared" si="7"/>
        <v>9485.172587404084</v>
      </c>
      <c r="G73" s="8">
        <f t="shared" si="8"/>
        <v>9330.7319512828108</v>
      </c>
    </row>
    <row r="74" spans="3:7" x14ac:dyDescent="0.25">
      <c r="C74" s="6">
        <v>19</v>
      </c>
      <c r="D74" s="8">
        <v>9489</v>
      </c>
      <c r="E74" s="8">
        <f t="shared" si="6"/>
        <v>9283.4808096127836</v>
      </c>
      <c r="F74" s="8">
        <f t="shared" si="7"/>
        <v>9360.320811182859</v>
      </c>
      <c r="G74" s="8">
        <f t="shared" si="8"/>
        <v>9095.1731951282818</v>
      </c>
    </row>
    <row r="75" spans="3:7" x14ac:dyDescent="0.25">
      <c r="C75" s="6">
        <v>20</v>
      </c>
      <c r="D75" s="8">
        <v>9397</v>
      </c>
      <c r="E75" s="8">
        <f t="shared" si="6"/>
        <v>9324.5846476902261</v>
      </c>
      <c r="F75" s="8">
        <f t="shared" si="7"/>
        <v>9398.9245678280022</v>
      </c>
      <c r="G75" s="8">
        <f t="shared" si="8"/>
        <v>9449.6173195128285</v>
      </c>
    </row>
    <row r="76" spans="3:7" x14ac:dyDescent="0.25">
      <c r="C76" s="6">
        <v>21</v>
      </c>
      <c r="D76" s="8">
        <v>9507</v>
      </c>
      <c r="E76" s="8">
        <f t="shared" si="6"/>
        <v>9339.0677181521805</v>
      </c>
      <c r="F76" s="8">
        <f t="shared" si="7"/>
        <v>9398.3471974796012</v>
      </c>
      <c r="G76" s="8">
        <f t="shared" si="8"/>
        <v>9402.2617319512829</v>
      </c>
    </row>
    <row r="77" spans="3:7" x14ac:dyDescent="0.25">
      <c r="C77" s="6">
        <v>22</v>
      </c>
      <c r="D77" s="8">
        <v>9683</v>
      </c>
      <c r="E77" s="8">
        <f t="shared" si="6"/>
        <v>9372.6541745217437</v>
      </c>
      <c r="F77" s="8">
        <f t="shared" si="7"/>
        <v>9430.9430382357205</v>
      </c>
      <c r="G77" s="8">
        <f t="shared" si="8"/>
        <v>9496.5261731951286</v>
      </c>
    </row>
    <row r="78" spans="3:7" x14ac:dyDescent="0.25">
      <c r="C78" s="6">
        <v>23</v>
      </c>
      <c r="D78" s="8">
        <v>9707</v>
      </c>
      <c r="E78" s="8">
        <f t="shared" si="6"/>
        <v>9434.7233396173942</v>
      </c>
      <c r="F78" s="8">
        <f t="shared" si="7"/>
        <v>9506.5601267650036</v>
      </c>
      <c r="G78" s="8">
        <f t="shared" si="8"/>
        <v>9664.3526173195132</v>
      </c>
    </row>
    <row r="79" spans="3:7" ht="15.75" thickBot="1" x14ac:dyDescent="0.3">
      <c r="C79" s="18">
        <v>24</v>
      </c>
      <c r="D79" s="19">
        <v>9489</v>
      </c>
      <c r="E79" s="19">
        <f t="shared" si="6"/>
        <v>9489.178671693915</v>
      </c>
      <c r="F79" s="19">
        <f t="shared" si="7"/>
        <v>9566.6920887355027</v>
      </c>
      <c r="G79" s="19">
        <f t="shared" si="8"/>
        <v>9702.7352617319521</v>
      </c>
    </row>
    <row r="80" spans="3:7" ht="15.75" thickTop="1" x14ac:dyDescent="0.25"/>
    <row r="81" spans="1:10" ht="21.75" customHeight="1" x14ac:dyDescent="0.25">
      <c r="F81" s="40" t="s">
        <v>48</v>
      </c>
      <c r="G81" s="40"/>
      <c r="H81" s="40"/>
      <c r="I81" s="40"/>
      <c r="J81" s="40"/>
    </row>
    <row r="82" spans="1:10" ht="19.5" customHeight="1" thickBot="1" x14ac:dyDescent="0.3">
      <c r="A82" s="1" t="s">
        <v>30</v>
      </c>
      <c r="C82" s="3" t="s">
        <v>4</v>
      </c>
      <c r="D82" s="3" t="s">
        <v>3</v>
      </c>
      <c r="E82" s="3" t="s">
        <v>10</v>
      </c>
      <c r="F82" s="3" t="s">
        <v>43</v>
      </c>
      <c r="G82" s="3" t="s">
        <v>11</v>
      </c>
      <c r="H82" s="3" t="s">
        <v>44</v>
      </c>
      <c r="I82" s="3" t="s">
        <v>12</v>
      </c>
      <c r="J82" s="3" t="s">
        <v>45</v>
      </c>
    </row>
    <row r="83" spans="1:10" ht="15.75" thickTop="1" x14ac:dyDescent="0.25">
      <c r="C83" s="6">
        <v>1</v>
      </c>
      <c r="D83" s="8">
        <v>6439</v>
      </c>
      <c r="E83" s="8">
        <f>D83</f>
        <v>6439</v>
      </c>
      <c r="F83" s="21" t="s">
        <v>47</v>
      </c>
      <c r="G83" s="8">
        <f>D83</f>
        <v>6439</v>
      </c>
      <c r="H83" s="21" t="s">
        <v>47</v>
      </c>
      <c r="I83" s="8">
        <f>D83</f>
        <v>6439</v>
      </c>
      <c r="J83" s="21" t="s">
        <v>47</v>
      </c>
    </row>
    <row r="84" spans="1:10" x14ac:dyDescent="0.25">
      <c r="C84" s="6">
        <v>2</v>
      </c>
      <c r="D84" s="8">
        <v>6438</v>
      </c>
      <c r="E84" s="8">
        <f>E83+0.2*(D83-E83)</f>
        <v>6439</v>
      </c>
      <c r="F84" s="21">
        <f t="shared" ref="F84:F106" si="9">ABS(D84-E84)/D84</f>
        <v>1.5532774153463808E-4</v>
      </c>
      <c r="G84" s="8">
        <f>G83+0.3*(D83-G83)</f>
        <v>6439</v>
      </c>
      <c r="H84" s="21">
        <f t="shared" ref="H84:H106" si="10">ABS(D84-G84)/D84</f>
        <v>1.5532774153463808E-4</v>
      </c>
      <c r="I84" s="8">
        <f>I83+0.9*(D83-I83)</f>
        <v>6439</v>
      </c>
      <c r="J84" s="21">
        <f t="shared" ref="J84:J106" si="11">ABS(D84-I84)/D84</f>
        <v>1.5532774153463808E-4</v>
      </c>
    </row>
    <row r="85" spans="1:10" x14ac:dyDescent="0.25">
      <c r="C85" s="6">
        <v>3</v>
      </c>
      <c r="D85" s="8">
        <v>6258</v>
      </c>
      <c r="E85" s="8">
        <f t="shared" ref="E85:E106" si="12">E84+0.2*(D84-E84)</f>
        <v>6438.8</v>
      </c>
      <c r="F85" s="21">
        <f t="shared" si="9"/>
        <v>2.8891019495046369E-2</v>
      </c>
      <c r="G85" s="8">
        <f t="shared" ref="G85:G106" si="13">G84+0.3*(D84-G84)</f>
        <v>6438.7</v>
      </c>
      <c r="H85" s="21">
        <f t="shared" si="10"/>
        <v>2.8875039948865422E-2</v>
      </c>
      <c r="I85" s="8">
        <f t="shared" ref="I85:I106" si="14">I84+0.9*(D84-I84)</f>
        <v>6438.1</v>
      </c>
      <c r="J85" s="21">
        <f t="shared" si="11"/>
        <v>2.8779162671780181E-2</v>
      </c>
    </row>
    <row r="86" spans="1:10" x14ac:dyDescent="0.25">
      <c r="C86" s="6">
        <v>4</v>
      </c>
      <c r="D86" s="8">
        <v>6031</v>
      </c>
      <c r="E86" s="8">
        <f t="shared" si="12"/>
        <v>6402.64</v>
      </c>
      <c r="F86" s="21">
        <f t="shared" si="9"/>
        <v>6.1621621621621679E-2</v>
      </c>
      <c r="G86" s="8">
        <f t="shared" si="13"/>
        <v>6384.49</v>
      </c>
      <c r="H86" s="21">
        <f t="shared" si="10"/>
        <v>5.8612170452661212E-2</v>
      </c>
      <c r="I86" s="8">
        <f t="shared" si="14"/>
        <v>6276.01</v>
      </c>
      <c r="J86" s="21">
        <f t="shared" si="11"/>
        <v>4.0625103631238633E-2</v>
      </c>
    </row>
    <row r="87" spans="1:10" x14ac:dyDescent="0.25">
      <c r="C87" s="6">
        <v>5</v>
      </c>
      <c r="D87" s="8">
        <v>6896</v>
      </c>
      <c r="E87" s="8">
        <f t="shared" si="12"/>
        <v>6328.3119999999999</v>
      </c>
      <c r="F87" s="21">
        <f t="shared" si="9"/>
        <v>8.2321345707656632E-2</v>
      </c>
      <c r="G87" s="8">
        <f t="shared" si="13"/>
        <v>6278.4430000000002</v>
      </c>
      <c r="H87" s="21">
        <f t="shared" si="10"/>
        <v>8.9552929234338718E-2</v>
      </c>
      <c r="I87" s="8">
        <f t="shared" si="14"/>
        <v>6055.5010000000002</v>
      </c>
      <c r="J87" s="21">
        <f t="shared" si="11"/>
        <v>0.12188210556844545</v>
      </c>
    </row>
    <row r="88" spans="1:10" x14ac:dyDescent="0.25">
      <c r="C88" s="6">
        <v>6</v>
      </c>
      <c r="D88" s="8">
        <v>7192</v>
      </c>
      <c r="E88" s="8">
        <f t="shared" si="12"/>
        <v>6441.8495999999996</v>
      </c>
      <c r="F88" s="21">
        <f t="shared" si="9"/>
        <v>0.10430344827586213</v>
      </c>
      <c r="G88" s="8">
        <f t="shared" si="13"/>
        <v>6463.7101000000002</v>
      </c>
      <c r="H88" s="21">
        <f t="shared" si="10"/>
        <v>0.10126389043381531</v>
      </c>
      <c r="I88" s="8">
        <f t="shared" si="14"/>
        <v>6811.9501</v>
      </c>
      <c r="J88" s="21">
        <f t="shared" si="11"/>
        <v>5.2843423248053391E-2</v>
      </c>
    </row>
    <row r="89" spans="1:10" x14ac:dyDescent="0.25">
      <c r="C89" s="6">
        <v>7</v>
      </c>
      <c r="D89" s="8">
        <v>8463</v>
      </c>
      <c r="E89" s="8">
        <f t="shared" si="12"/>
        <v>6591.87968</v>
      </c>
      <c r="F89" s="21">
        <f t="shared" si="9"/>
        <v>0.22109421245421246</v>
      </c>
      <c r="G89" s="8">
        <f t="shared" si="13"/>
        <v>6682.1970700000002</v>
      </c>
      <c r="H89" s="21">
        <f t="shared" si="10"/>
        <v>0.21042218244121469</v>
      </c>
      <c r="I89" s="8">
        <f t="shared" si="14"/>
        <v>7153.9950099999996</v>
      </c>
      <c r="J89" s="21">
        <f t="shared" si="11"/>
        <v>0.15467387333097016</v>
      </c>
    </row>
    <row r="90" spans="1:10" x14ac:dyDescent="0.25">
      <c r="C90" s="6">
        <v>8</v>
      </c>
      <c r="D90" s="8">
        <v>9404</v>
      </c>
      <c r="E90" s="8">
        <f t="shared" si="12"/>
        <v>6966.103744</v>
      </c>
      <c r="F90" s="21">
        <f t="shared" si="9"/>
        <v>0.25924035048915356</v>
      </c>
      <c r="G90" s="8">
        <f t="shared" si="13"/>
        <v>7216.4379490000001</v>
      </c>
      <c r="H90" s="21">
        <f t="shared" si="10"/>
        <v>0.2326203797320289</v>
      </c>
      <c r="I90" s="8">
        <f t="shared" si="14"/>
        <v>8332.0995010000006</v>
      </c>
      <c r="J90" s="21">
        <f t="shared" si="11"/>
        <v>0.11398346437686084</v>
      </c>
    </row>
    <row r="91" spans="1:10" x14ac:dyDescent="0.25">
      <c r="C91" s="6">
        <v>9</v>
      </c>
      <c r="D91" s="8">
        <v>9484</v>
      </c>
      <c r="E91" s="8">
        <f t="shared" si="12"/>
        <v>7453.6829951999998</v>
      </c>
      <c r="F91" s="21">
        <f t="shared" si="9"/>
        <v>0.21407813209616197</v>
      </c>
      <c r="G91" s="8">
        <f t="shared" si="13"/>
        <v>7872.7065643000005</v>
      </c>
      <c r="H91" s="21">
        <f t="shared" si="10"/>
        <v>0.16989597592787847</v>
      </c>
      <c r="I91" s="8">
        <f t="shared" si="14"/>
        <v>9296.8099500999997</v>
      </c>
      <c r="J91" s="21">
        <f t="shared" si="11"/>
        <v>1.9737457813159037E-2</v>
      </c>
    </row>
    <row r="92" spans="1:10" x14ac:dyDescent="0.25">
      <c r="C92" s="6">
        <v>10</v>
      </c>
      <c r="D92" s="8">
        <v>9637</v>
      </c>
      <c r="E92" s="8">
        <f t="shared" si="12"/>
        <v>7859.7463961599997</v>
      </c>
      <c r="F92" s="21">
        <f t="shared" si="9"/>
        <v>0.18441979909100345</v>
      </c>
      <c r="G92" s="8">
        <f t="shared" si="13"/>
        <v>8356.0945950099995</v>
      </c>
      <c r="H92" s="21">
        <f t="shared" si="10"/>
        <v>0.13291536837086235</v>
      </c>
      <c r="I92" s="8">
        <f t="shared" si="14"/>
        <v>9465.28099501</v>
      </c>
      <c r="J92" s="21">
        <f t="shared" si="11"/>
        <v>1.7818720036318361E-2</v>
      </c>
    </row>
    <row r="93" spans="1:10" x14ac:dyDescent="0.25">
      <c r="C93" s="6">
        <v>11</v>
      </c>
      <c r="D93" s="8">
        <v>10467</v>
      </c>
      <c r="E93" s="8">
        <f t="shared" si="12"/>
        <v>8215.1971169280005</v>
      </c>
      <c r="F93" s="21">
        <f t="shared" si="9"/>
        <v>0.21513355145428484</v>
      </c>
      <c r="G93" s="8">
        <f t="shared" si="13"/>
        <v>8740.366216507</v>
      </c>
      <c r="H93" s="21">
        <f t="shared" si="10"/>
        <v>0.16495975766628451</v>
      </c>
      <c r="I93" s="8">
        <f t="shared" si="14"/>
        <v>9619.8280995009991</v>
      </c>
      <c r="J93" s="21">
        <f t="shared" si="11"/>
        <v>8.0937412868921463E-2</v>
      </c>
    </row>
    <row r="94" spans="1:10" x14ac:dyDescent="0.25">
      <c r="C94" s="6">
        <v>12</v>
      </c>
      <c r="D94" s="8">
        <v>10461</v>
      </c>
      <c r="E94" s="8">
        <f t="shared" si="12"/>
        <v>8665.5576935423996</v>
      </c>
      <c r="F94" s="21">
        <f t="shared" si="9"/>
        <v>0.17163199564645831</v>
      </c>
      <c r="G94" s="8">
        <f t="shared" si="13"/>
        <v>9258.3563515548994</v>
      </c>
      <c r="H94" s="21">
        <f t="shared" si="10"/>
        <v>0.11496450133305616</v>
      </c>
      <c r="I94" s="8">
        <f t="shared" si="14"/>
        <v>10382.2828099501</v>
      </c>
      <c r="J94" s="21">
        <f t="shared" si="11"/>
        <v>7.5248245913296747E-3</v>
      </c>
    </row>
    <row r="95" spans="1:10" x14ac:dyDescent="0.25">
      <c r="C95" s="6">
        <v>13</v>
      </c>
      <c r="D95" s="8">
        <v>9788</v>
      </c>
      <c r="E95" s="8">
        <f t="shared" si="12"/>
        <v>9024.6461548339194</v>
      </c>
      <c r="F95" s="21">
        <f t="shared" si="9"/>
        <v>7.7988745930331088E-2</v>
      </c>
      <c r="G95" s="8">
        <f t="shared" si="13"/>
        <v>9619.1494460884296</v>
      </c>
      <c r="H95" s="21">
        <f t="shared" si="10"/>
        <v>1.7250771752305924E-2</v>
      </c>
      <c r="I95" s="8">
        <f t="shared" si="14"/>
        <v>10453.12828099501</v>
      </c>
      <c r="J95" s="21">
        <f t="shared" si="11"/>
        <v>6.7953441049755814E-2</v>
      </c>
    </row>
    <row r="96" spans="1:10" x14ac:dyDescent="0.25">
      <c r="C96" s="6">
        <v>14</v>
      </c>
      <c r="D96" s="8">
        <v>9565</v>
      </c>
      <c r="E96" s="8">
        <f t="shared" si="12"/>
        <v>9177.3169238671362</v>
      </c>
      <c r="F96" s="21">
        <f t="shared" si="9"/>
        <v>4.0531424582630822E-2</v>
      </c>
      <c r="G96" s="8">
        <f t="shared" si="13"/>
        <v>9669.8046122619016</v>
      </c>
      <c r="H96" s="21">
        <f t="shared" si="10"/>
        <v>1.0957094852263632E-2</v>
      </c>
      <c r="I96" s="8">
        <f t="shared" si="14"/>
        <v>9854.5128280995013</v>
      </c>
      <c r="J96" s="21">
        <f t="shared" si="11"/>
        <v>3.0267938118086916E-2</v>
      </c>
    </row>
    <row r="97" spans="3:10" x14ac:dyDescent="0.25">
      <c r="C97" s="6">
        <v>15</v>
      </c>
      <c r="D97" s="8">
        <v>9842</v>
      </c>
      <c r="E97" s="8">
        <f t="shared" si="12"/>
        <v>9254.8535390937086</v>
      </c>
      <c r="F97" s="21">
        <f t="shared" si="9"/>
        <v>5.9657230329840619E-2</v>
      </c>
      <c r="G97" s="8">
        <f t="shared" si="13"/>
        <v>9638.3632285833319</v>
      </c>
      <c r="H97" s="21">
        <f t="shared" si="10"/>
        <v>2.0690588439003062E-2</v>
      </c>
      <c r="I97" s="8">
        <f t="shared" si="14"/>
        <v>9593.9512828099505</v>
      </c>
      <c r="J97" s="21">
        <f t="shared" si="11"/>
        <v>2.5203080389153577E-2</v>
      </c>
    </row>
    <row r="98" spans="3:10" x14ac:dyDescent="0.25">
      <c r="C98" s="6">
        <v>16</v>
      </c>
      <c r="D98" s="8">
        <v>9194</v>
      </c>
      <c r="E98" s="8">
        <f t="shared" si="12"/>
        <v>9372.2828312749662</v>
      </c>
      <c r="F98" s="21">
        <f t="shared" si="9"/>
        <v>1.9391215061449439E-2</v>
      </c>
      <c r="G98" s="8">
        <f t="shared" si="13"/>
        <v>9699.4542600083332</v>
      </c>
      <c r="H98" s="21">
        <f t="shared" si="10"/>
        <v>5.49765346974476E-2</v>
      </c>
      <c r="I98" s="8">
        <f t="shared" si="14"/>
        <v>9817.195128280995</v>
      </c>
      <c r="J98" s="21">
        <f t="shared" si="11"/>
        <v>6.7782807078637708E-2</v>
      </c>
    </row>
    <row r="99" spans="3:10" x14ac:dyDescent="0.25">
      <c r="C99" s="6">
        <v>17</v>
      </c>
      <c r="D99" s="8">
        <v>9339</v>
      </c>
      <c r="E99" s="8">
        <f t="shared" si="12"/>
        <v>9336.6262650199733</v>
      </c>
      <c r="F99" s="21">
        <f t="shared" si="9"/>
        <v>2.5417442767177546E-4</v>
      </c>
      <c r="G99" s="8">
        <f t="shared" si="13"/>
        <v>9547.817982005834</v>
      </c>
      <c r="H99" s="21">
        <f t="shared" si="10"/>
        <v>2.2359779634418459E-2</v>
      </c>
      <c r="I99" s="8">
        <f t="shared" si="14"/>
        <v>9256.3195128281004</v>
      </c>
      <c r="J99" s="21">
        <f t="shared" si="11"/>
        <v>8.853248439008414E-3</v>
      </c>
    </row>
    <row r="100" spans="3:10" x14ac:dyDescent="0.25">
      <c r="C100" s="6">
        <v>18</v>
      </c>
      <c r="D100" s="8">
        <v>9069</v>
      </c>
      <c r="E100" s="8">
        <f t="shared" si="12"/>
        <v>9337.101012015979</v>
      </c>
      <c r="F100" s="21">
        <f t="shared" si="9"/>
        <v>2.95623566011665E-2</v>
      </c>
      <c r="G100" s="8">
        <f t="shared" si="13"/>
        <v>9485.172587404084</v>
      </c>
      <c r="H100" s="21">
        <f t="shared" si="10"/>
        <v>4.5889578498630935E-2</v>
      </c>
      <c r="I100" s="8">
        <f t="shared" si="14"/>
        <v>9330.7319512828108</v>
      </c>
      <c r="J100" s="21">
        <f t="shared" si="11"/>
        <v>2.8860067403551744E-2</v>
      </c>
    </row>
    <row r="101" spans="3:10" x14ac:dyDescent="0.25">
      <c r="C101" s="6">
        <v>19</v>
      </c>
      <c r="D101" s="8">
        <v>9489</v>
      </c>
      <c r="E101" s="8">
        <f t="shared" si="12"/>
        <v>9283.4808096127836</v>
      </c>
      <c r="F101" s="21">
        <f t="shared" si="9"/>
        <v>2.1658677456762192E-2</v>
      </c>
      <c r="G101" s="8">
        <f t="shared" si="13"/>
        <v>9360.320811182859</v>
      </c>
      <c r="H101" s="21">
        <f t="shared" si="10"/>
        <v>1.3560879841620934E-2</v>
      </c>
      <c r="I101" s="8">
        <f t="shared" si="14"/>
        <v>9095.1731951282818</v>
      </c>
      <c r="J101" s="21">
        <f t="shared" si="11"/>
        <v>4.1503509839995595E-2</v>
      </c>
    </row>
    <row r="102" spans="3:10" x14ac:dyDescent="0.25">
      <c r="C102" s="6">
        <v>20</v>
      </c>
      <c r="D102" s="8">
        <v>9397</v>
      </c>
      <c r="E102" s="8">
        <f t="shared" si="12"/>
        <v>9324.5846476902261</v>
      </c>
      <c r="F102" s="21">
        <f t="shared" si="9"/>
        <v>7.7062203160342532E-3</v>
      </c>
      <c r="G102" s="8">
        <f t="shared" si="13"/>
        <v>9398.9245678280022</v>
      </c>
      <c r="H102" s="21">
        <f t="shared" si="10"/>
        <v>2.0480662211367267E-4</v>
      </c>
      <c r="I102" s="8">
        <f t="shared" si="14"/>
        <v>9449.6173195128285</v>
      </c>
      <c r="J102" s="21">
        <f t="shared" si="11"/>
        <v>5.59937421654023E-3</v>
      </c>
    </row>
    <row r="103" spans="3:10" x14ac:dyDescent="0.25">
      <c r="C103" s="6">
        <v>21</v>
      </c>
      <c r="D103" s="8">
        <v>9507</v>
      </c>
      <c r="E103" s="8">
        <f t="shared" si="12"/>
        <v>9339.0677181521805</v>
      </c>
      <c r="F103" s="21">
        <f t="shared" si="9"/>
        <v>1.766406667169659E-2</v>
      </c>
      <c r="G103" s="8">
        <f t="shared" si="13"/>
        <v>9398.3471974796012</v>
      </c>
      <c r="H103" s="21">
        <f t="shared" si="10"/>
        <v>1.142871594829061E-2</v>
      </c>
      <c r="I103" s="8">
        <f t="shared" si="14"/>
        <v>9402.2617319512829</v>
      </c>
      <c r="J103" s="21">
        <f t="shared" si="11"/>
        <v>1.1016963084960255E-2</v>
      </c>
    </row>
    <row r="104" spans="3:10" x14ac:dyDescent="0.25">
      <c r="C104" s="6">
        <v>22</v>
      </c>
      <c r="D104" s="8">
        <v>9683</v>
      </c>
      <c r="E104" s="8">
        <f t="shared" si="12"/>
        <v>9372.6541745217437</v>
      </c>
      <c r="F104" s="21">
        <f t="shared" si="9"/>
        <v>3.2050586128085957E-2</v>
      </c>
      <c r="G104" s="8">
        <f t="shared" si="13"/>
        <v>9430.9430382357205</v>
      </c>
      <c r="H104" s="21">
        <f t="shared" si="10"/>
        <v>2.6030874911110148E-2</v>
      </c>
      <c r="I104" s="8">
        <f t="shared" si="14"/>
        <v>9496.5261731951286</v>
      </c>
      <c r="J104" s="21">
        <f t="shared" si="11"/>
        <v>1.925785673911715E-2</v>
      </c>
    </row>
    <row r="105" spans="3:10" x14ac:dyDescent="0.25">
      <c r="C105" s="6">
        <v>23</v>
      </c>
      <c r="D105" s="8">
        <v>9707</v>
      </c>
      <c r="E105" s="8">
        <f t="shared" si="12"/>
        <v>9434.7233396173942</v>
      </c>
      <c r="F105" s="21">
        <f t="shared" si="9"/>
        <v>2.8049516882930437E-2</v>
      </c>
      <c r="G105" s="8">
        <f t="shared" si="13"/>
        <v>9506.5601267650036</v>
      </c>
      <c r="H105" s="21">
        <f t="shared" si="10"/>
        <v>2.0649003114762175E-2</v>
      </c>
      <c r="I105" s="8">
        <f t="shared" si="14"/>
        <v>9664.3526173195132</v>
      </c>
      <c r="J105" s="21">
        <f t="shared" si="11"/>
        <v>4.3934668466556887E-3</v>
      </c>
    </row>
    <row r="106" spans="3:10" ht="15.75" thickBot="1" x14ac:dyDescent="0.3">
      <c r="C106" s="18">
        <v>24</v>
      </c>
      <c r="D106" s="19">
        <v>9489</v>
      </c>
      <c r="E106" s="19">
        <f t="shared" si="12"/>
        <v>9489.178671693915</v>
      </c>
      <c r="F106" s="22">
        <f t="shared" si="9"/>
        <v>1.8829349132155236E-5</v>
      </c>
      <c r="G106" s="19">
        <f t="shared" si="13"/>
        <v>9566.6920887355027</v>
      </c>
      <c r="H106" s="22">
        <f t="shared" si="10"/>
        <v>8.1875949768682368E-3</v>
      </c>
      <c r="I106" s="19">
        <f t="shared" si="14"/>
        <v>9702.7352617319521</v>
      </c>
      <c r="J106" s="22">
        <f t="shared" si="11"/>
        <v>2.2524529637680687E-2</v>
      </c>
    </row>
    <row r="107" spans="3:10" ht="18.75" customHeight="1" thickTop="1" x14ac:dyDescent="0.25">
      <c r="D107" s="8"/>
      <c r="E107" s="2" t="s">
        <v>16</v>
      </c>
      <c r="F107" s="23">
        <f>AVERAGE(F83:F106)</f>
        <v>8.1627123817857736E-2</v>
      </c>
      <c r="G107" s="2" t="s">
        <v>16</v>
      </c>
      <c r="H107" s="23">
        <f>AVERAGE(H83:H106)</f>
        <v>6.7670597677016331E-2</v>
      </c>
      <c r="I107" s="2" t="s">
        <v>16</v>
      </c>
      <c r="J107" s="23">
        <f>AVERAGE(J83:J106)</f>
        <v>4.2268572118337192E-2</v>
      </c>
    </row>
    <row r="108" spans="3:10" ht="20.25" customHeight="1" x14ac:dyDescent="0.25">
      <c r="D108" s="41" t="s">
        <v>46</v>
      </c>
      <c r="E108" s="41"/>
      <c r="F108" s="41"/>
    </row>
    <row r="109" spans="3:10" x14ac:dyDescent="0.25">
      <c r="D109" s="8"/>
    </row>
    <row r="110" spans="3:10" x14ac:dyDescent="0.25">
      <c r="D110" s="8"/>
    </row>
    <row r="111" spans="3:10" x14ac:dyDescent="0.25">
      <c r="D111" s="8"/>
    </row>
    <row r="112" spans="3:10" x14ac:dyDescent="0.25">
      <c r="D112" s="8"/>
    </row>
    <row r="113" spans="4:4" x14ac:dyDescent="0.25">
      <c r="D113" s="8"/>
    </row>
    <row r="114" spans="4:4" x14ac:dyDescent="0.25">
      <c r="D114" s="8"/>
    </row>
    <row r="115" spans="4:4" x14ac:dyDescent="0.25">
      <c r="D115" s="8"/>
    </row>
    <row r="116" spans="4:4" x14ac:dyDescent="0.25">
      <c r="D116" s="8"/>
    </row>
    <row r="117" spans="4:4" x14ac:dyDescent="0.25">
      <c r="D117" s="8"/>
    </row>
    <row r="118" spans="4:4" x14ac:dyDescent="0.25">
      <c r="D118" s="8"/>
    </row>
    <row r="119" spans="4:4" x14ac:dyDescent="0.25">
      <c r="D119" s="8"/>
    </row>
    <row r="120" spans="4:4" x14ac:dyDescent="0.25">
      <c r="D120" s="8"/>
    </row>
    <row r="121" spans="4:4" x14ac:dyDescent="0.25">
      <c r="D121" s="8"/>
    </row>
    <row r="122" spans="4:4" x14ac:dyDescent="0.25">
      <c r="D122" s="8"/>
    </row>
    <row r="123" spans="4:4" x14ac:dyDescent="0.25">
      <c r="D123" s="8"/>
    </row>
    <row r="124" spans="4:4" x14ac:dyDescent="0.25">
      <c r="D124" s="8"/>
    </row>
    <row r="125" spans="4:4" x14ac:dyDescent="0.25">
      <c r="D125" s="8"/>
    </row>
    <row r="126" spans="4:4" x14ac:dyDescent="0.25">
      <c r="D126" s="8"/>
    </row>
    <row r="127" spans="4:4" x14ac:dyDescent="0.25">
      <c r="D127" s="8"/>
    </row>
    <row r="128" spans="4:4" x14ac:dyDescent="0.25">
      <c r="D128" s="8"/>
    </row>
  </sheetData>
  <mergeCells count="3">
    <mergeCell ref="C54:G54"/>
    <mergeCell ref="F81:J81"/>
    <mergeCell ref="D108:F108"/>
  </mergeCells>
  <pageMargins left="0.7" right="0.7" top="0.75" bottom="0.75" header="0.3" footer="0.3"/>
  <pageSetup paperSize="9" orientation="portrait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D8" sqref="D8"/>
    </sheetView>
  </sheetViews>
  <sheetFormatPr defaultRowHeight="15" x14ac:dyDescent="0.25"/>
  <cols>
    <col min="2" max="2" width="11.7109375" bestFit="1" customWidth="1"/>
    <col min="3" max="3" width="5.85546875" customWidth="1"/>
    <col min="5" max="5" width="16.140625" bestFit="1" customWidth="1"/>
    <col min="7" max="7" width="14.28515625" bestFit="1" customWidth="1"/>
    <col min="8" max="8" width="14.85546875" bestFit="1" customWidth="1"/>
    <col min="10" max="10" width="15" bestFit="1" customWidth="1"/>
  </cols>
  <sheetData>
    <row r="1" spans="1:8" ht="18.75" customHeight="1" thickBot="1" x14ac:dyDescent="0.3">
      <c r="A1" s="1" t="s">
        <v>31</v>
      </c>
      <c r="B1" s="3" t="s">
        <v>4</v>
      </c>
      <c r="C1" s="3" t="s">
        <v>0</v>
      </c>
      <c r="D1" s="3" t="s">
        <v>1</v>
      </c>
      <c r="E1" s="3" t="s">
        <v>5</v>
      </c>
      <c r="F1" s="3" t="s">
        <v>13</v>
      </c>
      <c r="G1" s="3" t="s">
        <v>15</v>
      </c>
      <c r="H1" s="3" t="s">
        <v>14</v>
      </c>
    </row>
    <row r="2" spans="1:8" ht="15.75" thickTop="1" x14ac:dyDescent="0.25">
      <c r="B2" s="6">
        <v>1</v>
      </c>
      <c r="C2" s="6">
        <v>2011</v>
      </c>
      <c r="D2" s="6">
        <v>1</v>
      </c>
      <c r="E2" s="6">
        <v>45.23</v>
      </c>
      <c r="F2" s="7">
        <f>49.476+(0.6512*B2)</f>
        <v>50.127200000000002</v>
      </c>
      <c r="G2" s="6"/>
      <c r="H2" s="21">
        <f>ABS(E2-F2)/E2</f>
        <v>0.10827326995357076</v>
      </c>
    </row>
    <row r="3" spans="1:8" x14ac:dyDescent="0.25">
      <c r="B3" s="6">
        <v>2</v>
      </c>
      <c r="C3" s="6">
        <v>2011</v>
      </c>
      <c r="D3" s="6">
        <v>2</v>
      </c>
      <c r="E3" s="6">
        <v>51.48</v>
      </c>
      <c r="F3" s="7">
        <f t="shared" ref="F3:F28" si="0">49.476+(0.6512*B3)</f>
        <v>50.778399999999998</v>
      </c>
      <c r="G3" s="6"/>
      <c r="H3" s="21">
        <f t="shared" ref="H3:H24" si="1">ABS(E3-F3)/E3</f>
        <v>1.3628593628593613E-2</v>
      </c>
    </row>
    <row r="4" spans="1:8" x14ac:dyDescent="0.25">
      <c r="B4" s="6">
        <v>3</v>
      </c>
      <c r="C4" s="6">
        <v>2011</v>
      </c>
      <c r="D4" s="6">
        <v>3</v>
      </c>
      <c r="E4" s="6">
        <v>55.696999999999996</v>
      </c>
      <c r="F4" s="7">
        <f t="shared" si="0"/>
        <v>51.429600000000001</v>
      </c>
      <c r="G4" s="6"/>
      <c r="H4" s="21">
        <f t="shared" si="1"/>
        <v>7.6618130240407839E-2</v>
      </c>
    </row>
    <row r="5" spans="1:8" x14ac:dyDescent="0.25">
      <c r="B5" s="6">
        <v>4</v>
      </c>
      <c r="C5" s="6">
        <v>2011</v>
      </c>
      <c r="D5" s="6">
        <v>4</v>
      </c>
      <c r="E5" s="6">
        <v>54.333999999999996</v>
      </c>
      <c r="F5" s="7">
        <f t="shared" si="0"/>
        <v>52.080799999999996</v>
      </c>
      <c r="G5" s="6"/>
      <c r="H5" s="21">
        <f t="shared" si="1"/>
        <v>4.1469429822946956E-2</v>
      </c>
    </row>
    <row r="6" spans="1:8" x14ac:dyDescent="0.25">
      <c r="B6" s="6">
        <v>5</v>
      </c>
      <c r="C6" s="6">
        <v>2012</v>
      </c>
      <c r="D6" s="6">
        <v>1</v>
      </c>
      <c r="E6" s="6">
        <v>47.875</v>
      </c>
      <c r="F6" s="7">
        <f t="shared" si="0"/>
        <v>52.731999999999999</v>
      </c>
      <c r="G6" s="6"/>
      <c r="H6" s="21">
        <f t="shared" si="1"/>
        <v>0.10145169712793732</v>
      </c>
    </row>
    <row r="7" spans="1:8" x14ac:dyDescent="0.25">
      <c r="B7" s="6">
        <v>6</v>
      </c>
      <c r="C7" s="6">
        <v>2012</v>
      </c>
      <c r="D7" s="6">
        <v>2</v>
      </c>
      <c r="E7" s="6">
        <v>52.128999999999998</v>
      </c>
      <c r="F7" s="7">
        <f t="shared" si="0"/>
        <v>53.383200000000002</v>
      </c>
      <c r="G7" s="6"/>
      <c r="H7" s="21">
        <f t="shared" si="1"/>
        <v>2.4059544591302433E-2</v>
      </c>
    </row>
    <row r="8" spans="1:8" x14ac:dyDescent="0.25">
      <c r="B8" s="6">
        <v>7</v>
      </c>
      <c r="C8" s="6">
        <v>2012</v>
      </c>
      <c r="D8" s="6">
        <v>3</v>
      </c>
      <c r="E8" s="6">
        <v>59.033000000000001</v>
      </c>
      <c r="F8" s="7">
        <f t="shared" si="0"/>
        <v>54.034399999999998</v>
      </c>
      <c r="G8" s="6"/>
      <c r="H8" s="21">
        <f t="shared" si="1"/>
        <v>8.4674673487710322E-2</v>
      </c>
    </row>
    <row r="9" spans="1:8" x14ac:dyDescent="0.25">
      <c r="B9" s="6">
        <v>8</v>
      </c>
      <c r="C9" s="6">
        <v>2012</v>
      </c>
      <c r="D9" s="6">
        <v>4</v>
      </c>
      <c r="E9" s="6">
        <v>55.423000000000002</v>
      </c>
      <c r="F9" s="7">
        <f t="shared" si="0"/>
        <v>54.685600000000001</v>
      </c>
      <c r="G9" s="6"/>
      <c r="H9" s="21">
        <f t="shared" si="1"/>
        <v>1.3304945600202098E-2</v>
      </c>
    </row>
    <row r="10" spans="1:8" x14ac:dyDescent="0.25">
      <c r="B10" s="6">
        <v>9</v>
      </c>
      <c r="C10" s="6">
        <v>2013</v>
      </c>
      <c r="D10" s="6">
        <v>1</v>
      </c>
      <c r="E10" s="6">
        <v>53.25</v>
      </c>
      <c r="F10" s="7">
        <f t="shared" si="0"/>
        <v>55.336799999999997</v>
      </c>
      <c r="G10" s="6"/>
      <c r="H10" s="21">
        <f t="shared" si="1"/>
        <v>3.9188732394366134E-2</v>
      </c>
    </row>
    <row r="11" spans="1:8" x14ac:dyDescent="0.25">
      <c r="B11" s="6">
        <v>10</v>
      </c>
      <c r="C11" s="6">
        <v>2013</v>
      </c>
      <c r="D11" s="6">
        <v>2</v>
      </c>
      <c r="E11" s="6">
        <v>56.98</v>
      </c>
      <c r="F11" s="7">
        <f t="shared" si="0"/>
        <v>55.988</v>
      </c>
      <c r="G11" s="6"/>
      <c r="H11" s="21">
        <f t="shared" si="1"/>
        <v>1.7409617409617363E-2</v>
      </c>
    </row>
    <row r="12" spans="1:8" x14ac:dyDescent="0.25">
      <c r="B12" s="6">
        <v>11</v>
      </c>
      <c r="C12" s="6">
        <v>2013</v>
      </c>
      <c r="D12" s="6">
        <v>3</v>
      </c>
      <c r="E12" s="6">
        <v>59.832000000000001</v>
      </c>
      <c r="F12" s="7">
        <f t="shared" si="0"/>
        <v>56.639200000000002</v>
      </c>
      <c r="G12" s="6"/>
      <c r="H12" s="21">
        <f t="shared" si="1"/>
        <v>5.3362749030619036E-2</v>
      </c>
    </row>
    <row r="13" spans="1:8" x14ac:dyDescent="0.25">
      <c r="B13" s="6">
        <v>12</v>
      </c>
      <c r="C13" s="6">
        <v>2013</v>
      </c>
      <c r="D13" s="6">
        <v>4</v>
      </c>
      <c r="E13" s="6">
        <v>56.251999999999995</v>
      </c>
      <c r="F13" s="7">
        <f t="shared" si="0"/>
        <v>57.290399999999998</v>
      </c>
      <c r="G13" s="6"/>
      <c r="H13" s="21">
        <f t="shared" si="1"/>
        <v>1.8459788096423291E-2</v>
      </c>
    </row>
    <row r="14" spans="1:8" x14ac:dyDescent="0.25">
      <c r="B14" s="6">
        <v>13</v>
      </c>
      <c r="C14" s="6">
        <v>2014</v>
      </c>
      <c r="D14" s="6">
        <v>1</v>
      </c>
      <c r="E14" s="6">
        <v>52.868000000000002</v>
      </c>
      <c r="F14" s="7">
        <f t="shared" si="0"/>
        <v>57.941600000000001</v>
      </c>
      <c r="G14" s="6"/>
      <c r="H14" s="21">
        <f t="shared" si="1"/>
        <v>9.596731482182036E-2</v>
      </c>
    </row>
    <row r="15" spans="1:8" x14ac:dyDescent="0.25">
      <c r="B15" s="6">
        <v>14</v>
      </c>
      <c r="C15" s="6">
        <v>2014</v>
      </c>
      <c r="D15" s="6">
        <v>2</v>
      </c>
      <c r="E15" s="6">
        <v>60.195</v>
      </c>
      <c r="F15" s="7">
        <f t="shared" si="0"/>
        <v>58.592799999999997</v>
      </c>
      <c r="G15" s="6"/>
      <c r="H15" s="21">
        <f t="shared" si="1"/>
        <v>2.6616828640252568E-2</v>
      </c>
    </row>
    <row r="16" spans="1:8" x14ac:dyDescent="0.25">
      <c r="B16" s="6">
        <v>15</v>
      </c>
      <c r="C16" s="6">
        <v>2014</v>
      </c>
      <c r="D16" s="6">
        <v>3</v>
      </c>
      <c r="E16" s="6">
        <v>64.617000000000004</v>
      </c>
      <c r="F16" s="7">
        <f t="shared" si="0"/>
        <v>59.244</v>
      </c>
      <c r="G16" s="6"/>
      <c r="H16" s="21">
        <f t="shared" si="1"/>
        <v>8.3151492641255459E-2</v>
      </c>
    </row>
    <row r="17" spans="2:9" x14ac:dyDescent="0.25">
      <c r="B17" s="6">
        <v>16</v>
      </c>
      <c r="C17" s="6">
        <v>2014</v>
      </c>
      <c r="D17" s="6">
        <v>4</v>
      </c>
      <c r="E17" s="6">
        <v>59.108999999999995</v>
      </c>
      <c r="F17" s="7">
        <f t="shared" si="0"/>
        <v>59.895200000000003</v>
      </c>
      <c r="G17" s="6"/>
      <c r="H17" s="21">
        <f t="shared" si="1"/>
        <v>1.3300850970241555E-2</v>
      </c>
    </row>
    <row r="18" spans="2:9" x14ac:dyDescent="0.25">
      <c r="B18" s="6">
        <v>17</v>
      </c>
      <c r="C18" s="6">
        <v>2015</v>
      </c>
      <c r="D18" s="6">
        <v>1</v>
      </c>
      <c r="E18" s="6">
        <v>54.618000000000002</v>
      </c>
      <c r="F18" s="7">
        <f t="shared" si="0"/>
        <v>60.546399999999998</v>
      </c>
      <c r="G18" s="6"/>
      <c r="H18" s="21">
        <f t="shared" si="1"/>
        <v>0.10854297118166165</v>
      </c>
    </row>
    <row r="19" spans="2:9" x14ac:dyDescent="0.25">
      <c r="B19" s="6">
        <v>18</v>
      </c>
      <c r="C19" s="6">
        <v>2015</v>
      </c>
      <c r="D19" s="6">
        <v>2</v>
      </c>
      <c r="E19" s="6">
        <v>60.786000000000001</v>
      </c>
      <c r="F19" s="7">
        <f t="shared" si="0"/>
        <v>61.197600000000001</v>
      </c>
      <c r="G19" s="6"/>
      <c r="H19" s="21">
        <f t="shared" si="1"/>
        <v>6.7712960221103539E-3</v>
      </c>
    </row>
    <row r="20" spans="2:9" x14ac:dyDescent="0.25">
      <c r="B20" s="6">
        <v>19</v>
      </c>
      <c r="C20" s="6">
        <v>2015</v>
      </c>
      <c r="D20" s="6">
        <v>3</v>
      </c>
      <c r="E20" s="6">
        <v>65.436999999999998</v>
      </c>
      <c r="F20" s="7">
        <f t="shared" si="0"/>
        <v>61.848799999999997</v>
      </c>
      <c r="G20" s="6"/>
      <c r="H20" s="21">
        <f t="shared" si="1"/>
        <v>5.4834420893378373E-2</v>
      </c>
    </row>
    <row r="21" spans="2:9" x14ac:dyDescent="0.25">
      <c r="B21" s="6">
        <v>20</v>
      </c>
      <c r="C21" s="6">
        <v>2015</v>
      </c>
      <c r="D21" s="6">
        <v>4</v>
      </c>
      <c r="E21" s="6">
        <v>65.186999999999998</v>
      </c>
      <c r="F21" s="7">
        <f t="shared" si="0"/>
        <v>62.5</v>
      </c>
      <c r="G21" s="6"/>
      <c r="H21" s="21">
        <f t="shared" si="1"/>
        <v>4.1219875128476503E-2</v>
      </c>
    </row>
    <row r="22" spans="2:9" x14ac:dyDescent="0.25">
      <c r="B22" s="6">
        <v>21</v>
      </c>
      <c r="C22" s="6">
        <v>2016</v>
      </c>
      <c r="D22" s="6">
        <v>1</v>
      </c>
      <c r="E22" s="6">
        <v>57.501999999999995</v>
      </c>
      <c r="F22" s="7">
        <f t="shared" si="0"/>
        <v>63.151200000000003</v>
      </c>
      <c r="G22" s="6"/>
      <c r="H22" s="21">
        <f t="shared" si="1"/>
        <v>9.8243539355153009E-2</v>
      </c>
    </row>
    <row r="23" spans="2:9" x14ac:dyDescent="0.25">
      <c r="B23" s="6">
        <v>22</v>
      </c>
      <c r="C23" s="6">
        <v>2016</v>
      </c>
      <c r="D23" s="6">
        <v>2</v>
      </c>
      <c r="E23" s="6">
        <v>61.188000000000002</v>
      </c>
      <c r="F23" s="7">
        <f t="shared" si="0"/>
        <v>63.802399999999999</v>
      </c>
      <c r="G23" s="6"/>
      <c r="H23" s="21">
        <f t="shared" si="1"/>
        <v>4.2727332156631957E-2</v>
      </c>
    </row>
    <row r="24" spans="2:9" x14ac:dyDescent="0.25">
      <c r="B24" s="6">
        <v>23</v>
      </c>
      <c r="C24" s="6">
        <v>2016</v>
      </c>
      <c r="D24" s="6">
        <v>3</v>
      </c>
      <c r="E24" s="6">
        <v>68.66</v>
      </c>
      <c r="F24" s="7">
        <f t="shared" si="0"/>
        <v>64.453599999999994</v>
      </c>
      <c r="G24" s="6"/>
      <c r="H24" s="21">
        <f t="shared" si="1"/>
        <v>6.126420040780662E-2</v>
      </c>
      <c r="I24" s="29">
        <f>AVERAGE(H2:H24)</f>
        <v>5.3240925808803727E-2</v>
      </c>
    </row>
    <row r="25" spans="2:9" x14ac:dyDescent="0.25">
      <c r="B25" s="6">
        <v>24</v>
      </c>
      <c r="C25" s="6"/>
      <c r="D25" s="6"/>
      <c r="E25" s="6"/>
      <c r="F25" s="26">
        <f t="shared" si="0"/>
        <v>65.104799999999997</v>
      </c>
      <c r="G25" s="6">
        <v>73.2</v>
      </c>
      <c r="H25" s="28">
        <f>ABS(G25-F25)/G25</f>
        <v>0.11059016393442631</v>
      </c>
    </row>
    <row r="26" spans="2:9" x14ac:dyDescent="0.25">
      <c r="B26" s="6">
        <v>25</v>
      </c>
      <c r="C26" s="6"/>
      <c r="D26" s="6"/>
      <c r="E26" s="6"/>
      <c r="F26" s="26">
        <f t="shared" si="0"/>
        <v>65.756</v>
      </c>
      <c r="G26" s="6">
        <v>76.83</v>
      </c>
      <c r="H26" s="28">
        <f t="shared" ref="H26:H28" si="2">ABS(G26-F26)/G26</f>
        <v>0.14413640505011061</v>
      </c>
    </row>
    <row r="27" spans="2:9" x14ac:dyDescent="0.25">
      <c r="B27" s="6">
        <v>26</v>
      </c>
      <c r="C27" s="6"/>
      <c r="D27" s="6"/>
      <c r="E27" s="6"/>
      <c r="F27" s="26">
        <f t="shared" si="0"/>
        <v>66.407200000000003</v>
      </c>
      <c r="G27" s="6">
        <v>81.56</v>
      </c>
      <c r="H27" s="28">
        <f t="shared" si="2"/>
        <v>0.18578715056400194</v>
      </c>
    </row>
    <row r="28" spans="2:9" ht="15.75" thickBot="1" x14ac:dyDescent="0.3">
      <c r="B28" s="18">
        <v>27</v>
      </c>
      <c r="C28" s="18"/>
      <c r="D28" s="18"/>
      <c r="E28" s="18"/>
      <c r="F28" s="27">
        <f t="shared" si="0"/>
        <v>67.058400000000006</v>
      </c>
      <c r="G28" s="18">
        <v>83.68</v>
      </c>
      <c r="H28" s="30">
        <f t="shared" si="2"/>
        <v>0.19863288718929253</v>
      </c>
    </row>
    <row r="29" spans="2:9" ht="15.75" thickTop="1" x14ac:dyDescent="0.25">
      <c r="B29" s="6"/>
      <c r="C29" s="6"/>
      <c r="D29" s="6"/>
      <c r="E29" s="6"/>
      <c r="F29" s="6"/>
      <c r="G29" s="2" t="s">
        <v>16</v>
      </c>
      <c r="H29" s="29">
        <f>AVERAGE(H25:H28)</f>
        <v>0.15978665168445785</v>
      </c>
    </row>
    <row r="30" spans="2:9" x14ac:dyDescent="0.25">
      <c r="B30" s="6"/>
      <c r="C30" s="6"/>
      <c r="D30" s="6"/>
      <c r="E30" s="6"/>
      <c r="F30" s="6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topLeftCell="C1" workbookViewId="0">
      <selection activeCell="M19" sqref="M19"/>
    </sheetView>
  </sheetViews>
  <sheetFormatPr defaultRowHeight="15" x14ac:dyDescent="0.25"/>
  <cols>
    <col min="2" max="2" width="11.7109375" bestFit="1" customWidth="1"/>
    <col min="4" max="4" width="7.85546875" bestFit="1" customWidth="1"/>
    <col min="5" max="5" width="16.140625" bestFit="1" customWidth="1"/>
    <col min="6" max="6" width="9.5703125" bestFit="1" customWidth="1"/>
    <col min="7" max="7" width="14.42578125" bestFit="1" customWidth="1"/>
    <col min="8" max="8" width="15" bestFit="1" customWidth="1"/>
    <col min="10" max="10" width="15" bestFit="1" customWidth="1"/>
  </cols>
  <sheetData>
    <row r="1" spans="1:21" x14ac:dyDescent="0.25">
      <c r="F1" s="42"/>
      <c r="G1" s="42"/>
      <c r="H1" s="42"/>
    </row>
    <row r="2" spans="1:21" x14ac:dyDescent="0.25">
      <c r="F2" s="42"/>
      <c r="G2" s="42"/>
      <c r="H2" s="42"/>
    </row>
    <row r="4" spans="1:21" ht="21.75" customHeight="1" x14ac:dyDescent="0.25">
      <c r="B4" s="11" t="s">
        <v>33</v>
      </c>
      <c r="E4" s="10" t="s">
        <v>34</v>
      </c>
      <c r="G4" s="10" t="s">
        <v>35</v>
      </c>
      <c r="H4" s="10" t="s">
        <v>36</v>
      </c>
      <c r="I4" s="10" t="s">
        <v>37</v>
      </c>
      <c r="J4" s="10" t="s">
        <v>38</v>
      </c>
      <c r="K4" s="10" t="s">
        <v>39</v>
      </c>
      <c r="L4" s="10" t="s">
        <v>40</v>
      </c>
    </row>
    <row r="5" spans="1:21" ht="18" customHeight="1" thickBot="1" x14ac:dyDescent="0.3">
      <c r="A5" s="1" t="s">
        <v>17</v>
      </c>
      <c r="B5" s="3" t="s">
        <v>4</v>
      </c>
      <c r="C5" s="3" t="s">
        <v>0</v>
      </c>
      <c r="D5" s="3" t="s">
        <v>1</v>
      </c>
      <c r="E5" s="3" t="s">
        <v>5</v>
      </c>
      <c r="F5" s="3" t="s">
        <v>8</v>
      </c>
      <c r="G5" s="3" t="s">
        <v>18</v>
      </c>
      <c r="H5" s="3" t="s">
        <v>19</v>
      </c>
      <c r="I5" s="3" t="s">
        <v>20</v>
      </c>
      <c r="J5" s="3" t="s">
        <v>21</v>
      </c>
      <c r="K5" s="3" t="s">
        <v>22</v>
      </c>
      <c r="L5" s="3" t="s">
        <v>23</v>
      </c>
      <c r="M5" s="3" t="s">
        <v>15</v>
      </c>
      <c r="N5" s="3" t="s">
        <v>14</v>
      </c>
      <c r="P5" s="2" t="s">
        <v>1</v>
      </c>
      <c r="Q5" s="13">
        <v>1</v>
      </c>
      <c r="R5" s="13">
        <v>2</v>
      </c>
      <c r="S5" s="13">
        <v>3</v>
      </c>
      <c r="T5" s="13">
        <v>4</v>
      </c>
    </row>
    <row r="6" spans="1:21" ht="15.75" thickTop="1" x14ac:dyDescent="0.25">
      <c r="B6" s="6">
        <v>1</v>
      </c>
      <c r="C6" s="6">
        <v>2011</v>
      </c>
      <c r="D6" s="6">
        <v>1</v>
      </c>
      <c r="E6" s="6">
        <v>45.23</v>
      </c>
      <c r="F6" s="6"/>
      <c r="G6" s="6"/>
      <c r="H6" s="6"/>
      <c r="I6" s="20">
        <v>0.91751114511028053</v>
      </c>
      <c r="J6" s="20">
        <f>E6/I6</f>
        <v>49.29640390860164</v>
      </c>
      <c r="K6" s="20">
        <f>50.079 + (0.6006*B6)</f>
        <v>50.679600000000001</v>
      </c>
      <c r="L6" s="20"/>
      <c r="M6" s="6"/>
      <c r="N6" s="6"/>
      <c r="Q6" s="31"/>
      <c r="R6" s="31"/>
      <c r="S6" s="31">
        <v>1.0707692603460002</v>
      </c>
      <c r="T6" s="31">
        <v>1.0363620324208849</v>
      </c>
      <c r="U6" s="7"/>
    </row>
    <row r="7" spans="1:21" x14ac:dyDescent="0.25">
      <c r="B7" s="6">
        <v>2</v>
      </c>
      <c r="C7" s="6"/>
      <c r="D7" s="6">
        <v>2</v>
      </c>
      <c r="E7" s="6">
        <v>51.48</v>
      </c>
      <c r="F7" s="6"/>
      <c r="G7" s="6"/>
      <c r="H7" s="6"/>
      <c r="I7" s="20">
        <v>1.0006775904204461</v>
      </c>
      <c r="J7" s="20">
        <f t="shared" ref="J7:J28" si="0">E7/I7</f>
        <v>51.445141265100268</v>
      </c>
      <c r="K7" s="20">
        <f t="shared" ref="K7:K32" si="1">50.079 + (0.6006*B7)</f>
        <v>51.280200000000001</v>
      </c>
      <c r="L7" s="20"/>
      <c r="M7" s="6"/>
      <c r="N7" s="6"/>
      <c r="Q7" s="31">
        <v>0.90456913695129504</v>
      </c>
      <c r="R7" s="31">
        <v>0.97475872482358694</v>
      </c>
      <c r="S7" s="31">
        <v>1.0874267490991147</v>
      </c>
      <c r="T7" s="31">
        <v>0.99744219058267214</v>
      </c>
      <c r="U7" s="7"/>
    </row>
    <row r="8" spans="1:21" x14ac:dyDescent="0.25">
      <c r="B8" s="6">
        <v>3</v>
      </c>
      <c r="C8" s="6"/>
      <c r="D8" s="6">
        <v>3</v>
      </c>
      <c r="E8" s="6">
        <v>55.696999999999996</v>
      </c>
      <c r="F8" s="20">
        <f>AVERAGE(E6:E9)</f>
        <v>51.685249999999996</v>
      </c>
      <c r="G8" s="20">
        <f>AVERAGE(F8:F9)</f>
        <v>52.015874999999994</v>
      </c>
      <c r="H8" s="20">
        <f>(E8/G8)</f>
        <v>1.0707692603460002</v>
      </c>
      <c r="I8" s="20">
        <v>1.0711187595347205</v>
      </c>
      <c r="J8" s="20">
        <f t="shared" si="0"/>
        <v>51.99890255324631</v>
      </c>
      <c r="K8" s="20">
        <f t="shared" si="1"/>
        <v>51.880800000000001</v>
      </c>
      <c r="L8" s="20"/>
      <c r="M8" s="6"/>
      <c r="N8" s="6"/>
      <c r="Q8" s="31">
        <v>0.9463070699800743</v>
      </c>
      <c r="R8" s="31">
        <v>1.0089442429044775</v>
      </c>
      <c r="S8" s="31">
        <v>1.0583974208727109</v>
      </c>
      <c r="T8" s="31">
        <v>0.98887445915983818</v>
      </c>
      <c r="U8" s="7"/>
    </row>
    <row r="9" spans="1:21" x14ac:dyDescent="0.25">
      <c r="B9" s="6">
        <v>4</v>
      </c>
      <c r="C9" s="6"/>
      <c r="D9" s="6">
        <v>4</v>
      </c>
      <c r="E9" s="6">
        <v>54.333999999999996</v>
      </c>
      <c r="F9" s="20">
        <f t="shared" ref="F9:F27" si="2">AVERAGE(E7:E10)</f>
        <v>52.346499999999999</v>
      </c>
      <c r="G9" s="20">
        <f t="shared" ref="G9:G26" si="3">AVERAGE(F9:F10)</f>
        <v>52.427624999999999</v>
      </c>
      <c r="H9" s="20">
        <f t="shared" ref="H9:H26" si="4">(E9/G9)</f>
        <v>1.0363620324208849</v>
      </c>
      <c r="I9" s="20">
        <v>1.0106925049345525</v>
      </c>
      <c r="J9" s="20">
        <f t="shared" si="0"/>
        <v>53.759179705719099</v>
      </c>
      <c r="K9" s="20">
        <f t="shared" si="1"/>
        <v>52.481400000000001</v>
      </c>
      <c r="L9" s="20"/>
      <c r="M9" s="6"/>
      <c r="N9" s="6"/>
      <c r="Q9" s="31">
        <v>0.91333012293798688</v>
      </c>
      <c r="R9" s="31">
        <v>1.0230263786829141</v>
      </c>
      <c r="S9" s="31">
        <v>1.0875353440150803</v>
      </c>
      <c r="T9" s="31">
        <v>0.98995748101718972</v>
      </c>
      <c r="U9" s="7"/>
    </row>
    <row r="10" spans="1:21" x14ac:dyDescent="0.25">
      <c r="B10" s="6">
        <v>5</v>
      </c>
      <c r="C10" s="6">
        <v>2012</v>
      </c>
      <c r="D10" s="6">
        <v>1</v>
      </c>
      <c r="E10" s="6">
        <v>47.875</v>
      </c>
      <c r="F10" s="20">
        <f t="shared" si="2"/>
        <v>52.508749999999999</v>
      </c>
      <c r="G10" s="20">
        <f t="shared" si="3"/>
        <v>52.925749999999994</v>
      </c>
      <c r="H10" s="20">
        <f t="shared" si="4"/>
        <v>0.90456913695129504</v>
      </c>
      <c r="I10" s="20">
        <v>0.91751114511028053</v>
      </c>
      <c r="J10" s="20">
        <f t="shared" si="0"/>
        <v>52.179202677963822</v>
      </c>
      <c r="K10" s="20">
        <f t="shared" si="1"/>
        <v>53.082000000000001</v>
      </c>
      <c r="L10" s="20"/>
      <c r="M10" s="6"/>
      <c r="N10" s="6"/>
      <c r="Q10" s="31">
        <v>0.91204809217667204</v>
      </c>
      <c r="R10" s="31">
        <v>1.0006378889579364</v>
      </c>
      <c r="S10" s="31">
        <v>1.0576958823291711</v>
      </c>
      <c r="T10" s="31">
        <v>1.0467057118656995</v>
      </c>
      <c r="U10" s="7"/>
    </row>
    <row r="11" spans="1:21" x14ac:dyDescent="0.25">
      <c r="B11" s="6">
        <v>6</v>
      </c>
      <c r="C11" s="6"/>
      <c r="D11" s="6">
        <v>2</v>
      </c>
      <c r="E11" s="6">
        <v>52.128999999999998</v>
      </c>
      <c r="F11" s="20">
        <f t="shared" si="2"/>
        <v>53.342749999999995</v>
      </c>
      <c r="G11" s="20">
        <f t="shared" si="3"/>
        <v>53.478874999999995</v>
      </c>
      <c r="H11" s="20">
        <f t="shared" si="4"/>
        <v>0.97475872482358694</v>
      </c>
      <c r="I11" s="20">
        <v>1.0006775904204461</v>
      </c>
      <c r="J11" s="20">
        <f t="shared" si="0"/>
        <v>52.093701806690206</v>
      </c>
      <c r="K11" s="20">
        <f t="shared" si="1"/>
        <v>53.682600000000001</v>
      </c>
      <c r="L11" s="20"/>
      <c r="M11" s="6"/>
      <c r="N11" s="6"/>
      <c r="Q11" s="31">
        <v>0.91663860388840501</v>
      </c>
      <c r="R11" s="31"/>
      <c r="S11" s="14"/>
      <c r="T11" s="14"/>
      <c r="U11" s="2" t="s">
        <v>25</v>
      </c>
    </row>
    <row r="12" spans="1:21" x14ac:dyDescent="0.25">
      <c r="B12" s="6">
        <v>7</v>
      </c>
      <c r="C12" s="6"/>
      <c r="D12" s="6">
        <v>3</v>
      </c>
      <c r="E12" s="6">
        <v>59.033000000000001</v>
      </c>
      <c r="F12" s="20">
        <f t="shared" si="2"/>
        <v>53.614999999999995</v>
      </c>
      <c r="G12" s="20">
        <f t="shared" si="3"/>
        <v>54.286874999999995</v>
      </c>
      <c r="H12" s="20">
        <f t="shared" si="4"/>
        <v>1.0874267490991147</v>
      </c>
      <c r="I12" s="20">
        <v>1.0711187595347205</v>
      </c>
      <c r="J12" s="20">
        <f t="shared" si="0"/>
        <v>55.113403135281786</v>
      </c>
      <c r="K12" s="20">
        <f t="shared" si="1"/>
        <v>54.283200000000001</v>
      </c>
      <c r="L12" s="20"/>
      <c r="M12" s="6"/>
      <c r="N12" s="6"/>
      <c r="P12" s="15" t="s">
        <v>24</v>
      </c>
      <c r="Q12" s="32">
        <f>AVERAGE(Q6:Q11)</f>
        <v>0.91857860518688672</v>
      </c>
      <c r="R12" s="32">
        <f t="shared" ref="R12:T12" si="5">AVERAGE(R6:R11)</f>
        <v>1.0018418088422287</v>
      </c>
      <c r="S12" s="32">
        <f t="shared" si="5"/>
        <v>1.0723649313324155</v>
      </c>
      <c r="T12" s="32">
        <f t="shared" si="5"/>
        <v>1.0118683750092567</v>
      </c>
      <c r="U12" s="32">
        <f>SUM(Q12:T12)</f>
        <v>4.0046537203707882</v>
      </c>
    </row>
    <row r="13" spans="1:21" x14ac:dyDescent="0.25">
      <c r="B13" s="6">
        <v>8</v>
      </c>
      <c r="C13" s="6"/>
      <c r="D13" s="6">
        <v>4</v>
      </c>
      <c r="E13" s="6">
        <v>55.423000000000002</v>
      </c>
      <c r="F13" s="20">
        <f t="shared" si="2"/>
        <v>54.958750000000002</v>
      </c>
      <c r="G13" s="20">
        <f t="shared" si="3"/>
        <v>55.565125000000002</v>
      </c>
      <c r="H13" s="20">
        <f t="shared" si="4"/>
        <v>0.99744219058267214</v>
      </c>
      <c r="I13" s="20">
        <v>1.0106925049345525</v>
      </c>
      <c r="J13" s="20">
        <f t="shared" si="0"/>
        <v>54.836658755660729</v>
      </c>
      <c r="K13" s="20">
        <f t="shared" si="1"/>
        <v>54.883800000000001</v>
      </c>
      <c r="L13" s="20"/>
      <c r="M13" s="6"/>
      <c r="N13" s="6"/>
      <c r="P13" s="16" t="s">
        <v>26</v>
      </c>
      <c r="Q13" s="33">
        <f>(Q12/$U$12)*4</f>
        <v>0.91751114511028053</v>
      </c>
      <c r="R13" s="33">
        <f t="shared" ref="R13:T13" si="6">(R12/$U$12)*4</f>
        <v>1.0006775904204461</v>
      </c>
      <c r="S13" s="33">
        <f t="shared" si="6"/>
        <v>1.0711187595347205</v>
      </c>
      <c r="T13" s="33">
        <f t="shared" si="6"/>
        <v>1.0106925049345525</v>
      </c>
      <c r="U13" s="34">
        <f>SUM(Q13:T13)</f>
        <v>4</v>
      </c>
    </row>
    <row r="14" spans="1:21" x14ac:dyDescent="0.25">
      <c r="B14" s="6">
        <v>9</v>
      </c>
      <c r="C14" s="6">
        <v>2013</v>
      </c>
      <c r="D14" s="6">
        <v>1</v>
      </c>
      <c r="E14" s="6">
        <v>53.25</v>
      </c>
      <c r="F14" s="20">
        <f t="shared" si="2"/>
        <v>56.171500000000002</v>
      </c>
      <c r="G14" s="20">
        <f t="shared" si="3"/>
        <v>56.271374999999999</v>
      </c>
      <c r="H14" s="20">
        <f t="shared" si="4"/>
        <v>0.9463070699800743</v>
      </c>
      <c r="I14" s="20">
        <v>0.91751114511028053</v>
      </c>
      <c r="J14" s="20">
        <f t="shared" si="0"/>
        <v>58.0374421431138</v>
      </c>
      <c r="K14" s="20">
        <f t="shared" si="1"/>
        <v>55.484400000000001</v>
      </c>
      <c r="L14" s="20"/>
      <c r="M14" s="6"/>
      <c r="N14" s="6"/>
    </row>
    <row r="15" spans="1:21" x14ac:dyDescent="0.25">
      <c r="B15" s="6">
        <v>10</v>
      </c>
      <c r="C15" s="6"/>
      <c r="D15" s="6">
        <v>2</v>
      </c>
      <c r="E15" s="6">
        <v>56.98</v>
      </c>
      <c r="F15" s="20">
        <f t="shared" si="2"/>
        <v>56.371249999999996</v>
      </c>
      <c r="G15" s="20">
        <f t="shared" si="3"/>
        <v>56.474874999999997</v>
      </c>
      <c r="H15" s="20">
        <f t="shared" si="4"/>
        <v>1.0089442429044775</v>
      </c>
      <c r="I15" s="20">
        <v>1.0006775904204461</v>
      </c>
      <c r="J15" s="20">
        <f t="shared" si="0"/>
        <v>56.941417041286194</v>
      </c>
      <c r="K15" s="20">
        <f t="shared" si="1"/>
        <v>56.085000000000001</v>
      </c>
      <c r="L15" s="20"/>
      <c r="M15" s="6"/>
      <c r="N15" s="6"/>
    </row>
    <row r="16" spans="1:21" x14ac:dyDescent="0.25">
      <c r="B16" s="6">
        <v>11</v>
      </c>
      <c r="C16" s="6"/>
      <c r="D16" s="6">
        <v>3</v>
      </c>
      <c r="E16" s="6">
        <v>59.832000000000001</v>
      </c>
      <c r="F16" s="20">
        <f t="shared" si="2"/>
        <v>56.578499999999991</v>
      </c>
      <c r="G16" s="20">
        <f t="shared" si="3"/>
        <v>56.530749999999998</v>
      </c>
      <c r="H16" s="20">
        <f t="shared" si="4"/>
        <v>1.0583974208727109</v>
      </c>
      <c r="I16" s="20">
        <v>1.0711187595347205</v>
      </c>
      <c r="J16" s="20">
        <f t="shared" si="0"/>
        <v>55.859352165571458</v>
      </c>
      <c r="K16" s="20">
        <f t="shared" si="1"/>
        <v>56.685600000000001</v>
      </c>
      <c r="L16" s="20"/>
      <c r="M16" s="6"/>
      <c r="N16" s="6"/>
    </row>
    <row r="17" spans="2:14" x14ac:dyDescent="0.25">
      <c r="B17" s="6">
        <v>12</v>
      </c>
      <c r="C17" s="6"/>
      <c r="D17" s="6">
        <v>4</v>
      </c>
      <c r="E17" s="6">
        <v>56.251999999999995</v>
      </c>
      <c r="F17" s="20">
        <f t="shared" si="2"/>
        <v>56.482999999999997</v>
      </c>
      <c r="G17" s="20">
        <f t="shared" si="3"/>
        <v>56.884874999999994</v>
      </c>
      <c r="H17" s="20">
        <f t="shared" si="4"/>
        <v>0.98887445915983818</v>
      </c>
      <c r="I17" s="20">
        <v>1.0106925049345525</v>
      </c>
      <c r="J17" s="20">
        <f t="shared" si="0"/>
        <v>55.65688844565301</v>
      </c>
      <c r="K17" s="20">
        <f t="shared" si="1"/>
        <v>57.286200000000001</v>
      </c>
      <c r="L17" s="20"/>
      <c r="M17" s="6"/>
      <c r="N17" s="6"/>
    </row>
    <row r="18" spans="2:14" x14ac:dyDescent="0.25">
      <c r="B18" s="6">
        <v>13</v>
      </c>
      <c r="C18" s="6">
        <v>2014</v>
      </c>
      <c r="D18" s="6">
        <v>1</v>
      </c>
      <c r="E18" s="6">
        <v>52.868000000000002</v>
      </c>
      <c r="F18" s="20">
        <f t="shared" si="2"/>
        <v>57.286749999999998</v>
      </c>
      <c r="G18" s="20">
        <f t="shared" si="3"/>
        <v>57.884875000000001</v>
      </c>
      <c r="H18" s="20">
        <f t="shared" si="4"/>
        <v>0.91333012293798688</v>
      </c>
      <c r="I18" s="20">
        <v>0.91751114511028053</v>
      </c>
      <c r="J18" s="20">
        <f t="shared" si="0"/>
        <v>57.621098426706865</v>
      </c>
      <c r="K18" s="20">
        <f t="shared" si="1"/>
        <v>57.886800000000001</v>
      </c>
      <c r="L18" s="20"/>
      <c r="M18" s="6"/>
      <c r="N18" s="6"/>
    </row>
    <row r="19" spans="2:14" x14ac:dyDescent="0.25">
      <c r="B19" s="6">
        <v>14</v>
      </c>
      <c r="C19" s="6"/>
      <c r="D19" s="6">
        <v>2</v>
      </c>
      <c r="E19" s="6">
        <v>60.195</v>
      </c>
      <c r="F19" s="20">
        <f t="shared" si="2"/>
        <v>58.483000000000004</v>
      </c>
      <c r="G19" s="20">
        <f t="shared" si="3"/>
        <v>58.840125</v>
      </c>
      <c r="H19" s="20">
        <f t="shared" si="4"/>
        <v>1.0230263786829141</v>
      </c>
      <c r="I19" s="20">
        <v>1.0006775904204461</v>
      </c>
      <c r="J19" s="20">
        <f t="shared" si="0"/>
        <v>60.15424006318397</v>
      </c>
      <c r="K19" s="20">
        <f t="shared" si="1"/>
        <v>58.487400000000001</v>
      </c>
      <c r="L19" s="20"/>
      <c r="M19" s="6"/>
      <c r="N19" s="6"/>
    </row>
    <row r="20" spans="2:14" x14ac:dyDescent="0.25">
      <c r="B20" s="6">
        <v>15</v>
      </c>
      <c r="C20" s="6"/>
      <c r="D20" s="6">
        <v>3</v>
      </c>
      <c r="E20" s="6">
        <v>64.617000000000004</v>
      </c>
      <c r="F20" s="20">
        <f t="shared" si="2"/>
        <v>59.197249999999997</v>
      </c>
      <c r="G20" s="20">
        <f t="shared" si="3"/>
        <v>59.415999999999997</v>
      </c>
      <c r="H20" s="20">
        <f t="shared" si="4"/>
        <v>1.0875353440150803</v>
      </c>
      <c r="I20" s="20">
        <v>1.0711187595347205</v>
      </c>
      <c r="J20" s="20">
        <f t="shared" si="0"/>
        <v>60.326643917681693</v>
      </c>
      <c r="K20" s="20">
        <f t="shared" si="1"/>
        <v>59.088000000000001</v>
      </c>
      <c r="L20" s="20"/>
      <c r="M20" s="6"/>
      <c r="N20" s="6"/>
    </row>
    <row r="21" spans="2:14" x14ac:dyDescent="0.25">
      <c r="B21" s="6">
        <v>16</v>
      </c>
      <c r="C21" s="6"/>
      <c r="D21" s="6">
        <v>4</v>
      </c>
      <c r="E21" s="6">
        <v>59.108999999999995</v>
      </c>
      <c r="F21" s="20">
        <f t="shared" si="2"/>
        <v>59.634749999999997</v>
      </c>
      <c r="G21" s="20">
        <f t="shared" si="3"/>
        <v>59.708624999999998</v>
      </c>
      <c r="H21" s="20">
        <f t="shared" si="4"/>
        <v>0.98995748101718972</v>
      </c>
      <c r="I21" s="20">
        <v>1.0106925049345525</v>
      </c>
      <c r="J21" s="20">
        <f t="shared" si="0"/>
        <v>58.483663143250084</v>
      </c>
      <c r="K21" s="20">
        <f t="shared" si="1"/>
        <v>59.688600000000001</v>
      </c>
      <c r="L21" s="20"/>
      <c r="M21" s="6"/>
      <c r="N21" s="6"/>
    </row>
    <row r="22" spans="2:14" x14ac:dyDescent="0.25">
      <c r="B22" s="6">
        <v>17</v>
      </c>
      <c r="C22" s="6">
        <v>2015</v>
      </c>
      <c r="D22" s="6">
        <v>1</v>
      </c>
      <c r="E22" s="6">
        <v>54.618000000000002</v>
      </c>
      <c r="F22" s="20">
        <f t="shared" si="2"/>
        <v>59.782499999999999</v>
      </c>
      <c r="G22" s="20">
        <f t="shared" si="3"/>
        <v>59.884999999999998</v>
      </c>
      <c r="H22" s="20">
        <f t="shared" si="4"/>
        <v>0.91204809217667204</v>
      </c>
      <c r="I22" s="20">
        <v>0.91751114511028053</v>
      </c>
      <c r="J22" s="20">
        <f t="shared" si="0"/>
        <v>59.528432206058028</v>
      </c>
      <c r="K22" s="20">
        <f t="shared" si="1"/>
        <v>60.289200000000001</v>
      </c>
      <c r="L22" s="20"/>
      <c r="M22" s="6"/>
      <c r="N22" s="6"/>
    </row>
    <row r="23" spans="2:14" x14ac:dyDescent="0.25">
      <c r="B23" s="6">
        <v>18</v>
      </c>
      <c r="C23" s="6"/>
      <c r="D23" s="6">
        <v>2</v>
      </c>
      <c r="E23" s="6">
        <v>60.786000000000001</v>
      </c>
      <c r="F23" s="20">
        <f t="shared" si="2"/>
        <v>59.987499999999997</v>
      </c>
      <c r="G23" s="20">
        <f t="shared" si="3"/>
        <v>60.747250000000001</v>
      </c>
      <c r="H23" s="20">
        <f t="shared" si="4"/>
        <v>1.0006378889579364</v>
      </c>
      <c r="I23" s="20">
        <v>1.0006775904204461</v>
      </c>
      <c r="J23" s="20">
        <f t="shared" si="0"/>
        <v>60.744839878406857</v>
      </c>
      <c r="K23" s="20">
        <f t="shared" si="1"/>
        <v>60.889800000000001</v>
      </c>
      <c r="L23" s="20"/>
      <c r="M23" s="6"/>
      <c r="N23" s="6"/>
    </row>
    <row r="24" spans="2:14" x14ac:dyDescent="0.25">
      <c r="B24" s="6">
        <v>19</v>
      </c>
      <c r="C24" s="6"/>
      <c r="D24" s="6">
        <v>3</v>
      </c>
      <c r="E24" s="6">
        <v>65.436999999999998</v>
      </c>
      <c r="F24" s="20">
        <f t="shared" si="2"/>
        <v>61.507000000000005</v>
      </c>
      <c r="G24" s="20">
        <f t="shared" si="3"/>
        <v>61.8675</v>
      </c>
      <c r="H24" s="20">
        <f t="shared" si="4"/>
        <v>1.0576958823291711</v>
      </c>
      <c r="I24" s="20">
        <v>1.0711187595347205</v>
      </c>
      <c r="J24" s="20">
        <f t="shared" si="0"/>
        <v>61.092198617102873</v>
      </c>
      <c r="K24" s="20">
        <f t="shared" si="1"/>
        <v>61.490400000000001</v>
      </c>
      <c r="L24" s="20"/>
      <c r="M24" s="6"/>
      <c r="N24" s="6"/>
    </row>
    <row r="25" spans="2:14" x14ac:dyDescent="0.25">
      <c r="B25" s="6">
        <v>20</v>
      </c>
      <c r="C25" s="6"/>
      <c r="D25" s="6">
        <v>4</v>
      </c>
      <c r="E25" s="6">
        <v>65.186999999999998</v>
      </c>
      <c r="F25" s="20">
        <f t="shared" si="2"/>
        <v>62.227999999999994</v>
      </c>
      <c r="G25" s="20">
        <f t="shared" si="3"/>
        <v>62.278249999999993</v>
      </c>
      <c r="H25" s="20">
        <f t="shared" si="4"/>
        <v>1.0467057118656995</v>
      </c>
      <c r="I25" s="20">
        <v>1.0106925049345525</v>
      </c>
      <c r="J25" s="20">
        <f t="shared" si="0"/>
        <v>64.497361642373306</v>
      </c>
      <c r="K25" s="20">
        <f t="shared" si="1"/>
        <v>62.091000000000001</v>
      </c>
      <c r="L25" s="20"/>
      <c r="M25" s="6"/>
      <c r="N25" s="6"/>
    </row>
    <row r="26" spans="2:14" x14ac:dyDescent="0.25">
      <c r="B26" s="6">
        <v>21</v>
      </c>
      <c r="C26" s="6">
        <v>2016</v>
      </c>
      <c r="D26" s="6">
        <v>1</v>
      </c>
      <c r="E26" s="6">
        <v>57.501999999999995</v>
      </c>
      <c r="F26" s="20">
        <f t="shared" si="2"/>
        <v>62.328499999999991</v>
      </c>
      <c r="G26" s="20">
        <f t="shared" si="3"/>
        <v>62.731375</v>
      </c>
      <c r="H26" s="20">
        <f t="shared" si="4"/>
        <v>0.91663860388840501</v>
      </c>
      <c r="I26" s="20">
        <v>0.91751114511028053</v>
      </c>
      <c r="J26" s="20">
        <f t="shared" si="0"/>
        <v>62.671718274428727</v>
      </c>
      <c r="K26" s="20">
        <f t="shared" si="1"/>
        <v>62.691600000000001</v>
      </c>
      <c r="L26" s="20"/>
      <c r="M26" s="6"/>
      <c r="N26" s="6"/>
    </row>
    <row r="27" spans="2:14" x14ac:dyDescent="0.25">
      <c r="B27" s="6">
        <v>22</v>
      </c>
      <c r="C27" s="6"/>
      <c r="D27" s="6">
        <v>2</v>
      </c>
      <c r="E27" s="6">
        <v>61.188000000000002</v>
      </c>
      <c r="F27" s="20">
        <f t="shared" si="2"/>
        <v>63.134250000000002</v>
      </c>
      <c r="G27" s="6"/>
      <c r="H27" s="6"/>
      <c r="I27" s="20">
        <v>1.0006775904204461</v>
      </c>
      <c r="J27" s="20">
        <f t="shared" si="0"/>
        <v>61.146567671502631</v>
      </c>
      <c r="K27" s="20">
        <f t="shared" si="1"/>
        <v>63.292200000000001</v>
      </c>
      <c r="L27" s="20"/>
      <c r="M27" s="6"/>
      <c r="N27" s="6"/>
    </row>
    <row r="28" spans="2:14" x14ac:dyDescent="0.25">
      <c r="B28" s="6">
        <v>23</v>
      </c>
      <c r="C28" s="6"/>
      <c r="D28" s="6">
        <v>3</v>
      </c>
      <c r="E28" s="6">
        <v>68.66</v>
      </c>
      <c r="F28" s="6"/>
      <c r="G28" s="6"/>
      <c r="H28" s="6"/>
      <c r="I28" s="20">
        <v>1.0711187595347205</v>
      </c>
      <c r="J28" s="20">
        <f t="shared" si="0"/>
        <v>64.101202027144936</v>
      </c>
      <c r="K28" s="20">
        <f t="shared" si="1"/>
        <v>63.892800000000001</v>
      </c>
      <c r="L28" s="20">
        <v>68.66</v>
      </c>
      <c r="M28" s="6"/>
      <c r="N28" s="6"/>
    </row>
    <row r="29" spans="2:14" x14ac:dyDescent="0.25">
      <c r="B29" s="6">
        <v>24</v>
      </c>
      <c r="C29" s="6"/>
      <c r="D29" s="6">
        <v>4</v>
      </c>
      <c r="E29" s="6"/>
      <c r="F29" s="6"/>
      <c r="G29" s="6"/>
      <c r="H29" s="6"/>
      <c r="I29" s="20">
        <v>1.0106925049345525</v>
      </c>
      <c r="J29" s="35"/>
      <c r="K29" s="36">
        <f t="shared" si="1"/>
        <v>64.493400000000008</v>
      </c>
      <c r="L29" s="37">
        <f>K29*I29</f>
        <v>65.182995997746076</v>
      </c>
      <c r="M29" s="7">
        <v>73.2</v>
      </c>
      <c r="N29" s="7">
        <f>ABS(M29-L29)/M29</f>
        <v>0.10952191259909735</v>
      </c>
    </row>
    <row r="30" spans="2:14" x14ac:dyDescent="0.25">
      <c r="B30" s="6">
        <v>25</v>
      </c>
      <c r="C30" s="6">
        <v>2017</v>
      </c>
      <c r="D30" s="6">
        <v>1</v>
      </c>
      <c r="E30" s="6"/>
      <c r="F30" s="6"/>
      <c r="G30" s="6"/>
      <c r="H30" s="6"/>
      <c r="I30" s="20">
        <v>0.91751114511028053</v>
      </c>
      <c r="J30" s="35"/>
      <c r="K30" s="36">
        <f t="shared" si="1"/>
        <v>65.093999999999994</v>
      </c>
      <c r="L30" s="37">
        <f t="shared" ref="L30:L32" si="7">K30*I30</f>
        <v>59.724470479808595</v>
      </c>
      <c r="M30" s="6">
        <v>76.83</v>
      </c>
      <c r="N30" s="7">
        <f t="shared" ref="N30:N32" si="8">ABS(M30-L30)/M30</f>
        <v>0.22264127971093847</v>
      </c>
    </row>
    <row r="31" spans="2:14" x14ac:dyDescent="0.25">
      <c r="B31" s="6">
        <v>26</v>
      </c>
      <c r="C31" s="6"/>
      <c r="D31" s="6">
        <v>2</v>
      </c>
      <c r="E31" s="6"/>
      <c r="F31" s="6"/>
      <c r="G31" s="6"/>
      <c r="H31" s="6"/>
      <c r="I31" s="20">
        <v>1.0006775904204461</v>
      </c>
      <c r="J31" s="35"/>
      <c r="K31" s="36">
        <f t="shared" si="1"/>
        <v>65.694600000000008</v>
      </c>
      <c r="L31" s="37">
        <f t="shared" si="7"/>
        <v>65.739114031635054</v>
      </c>
      <c r="M31" s="6">
        <v>81.56</v>
      </c>
      <c r="N31" s="7">
        <f t="shared" si="8"/>
        <v>0.19397849397210579</v>
      </c>
    </row>
    <row r="32" spans="2:14" ht="15.75" thickBot="1" x14ac:dyDescent="0.3">
      <c r="B32" s="18">
        <v>27</v>
      </c>
      <c r="C32" s="18"/>
      <c r="D32" s="18">
        <v>3</v>
      </c>
      <c r="E32" s="18"/>
      <c r="F32" s="18"/>
      <c r="G32" s="18"/>
      <c r="H32" s="18"/>
      <c r="I32" s="24">
        <v>1.0711187595347205</v>
      </c>
      <c r="J32" s="18"/>
      <c r="K32" s="38">
        <f t="shared" si="1"/>
        <v>66.295199999999994</v>
      </c>
      <c r="L32" s="39">
        <f t="shared" si="7"/>
        <v>71.010032387106193</v>
      </c>
      <c r="M32" s="18">
        <v>83.68</v>
      </c>
      <c r="N32" s="25">
        <f t="shared" si="8"/>
        <v>0.15140974680800445</v>
      </c>
    </row>
    <row r="33" spans="2:14" ht="15.75" thickTop="1" x14ac:dyDescent="0.25">
      <c r="B33" s="6"/>
      <c r="C33" s="6"/>
      <c r="D33" s="6"/>
      <c r="E33" s="6"/>
      <c r="F33" s="6"/>
      <c r="G33" s="6"/>
      <c r="H33" s="6"/>
      <c r="I33" s="20"/>
      <c r="J33" s="6"/>
      <c r="K33" s="6"/>
      <c r="L33" s="6"/>
      <c r="M33" s="2" t="s">
        <v>16</v>
      </c>
      <c r="N33" s="29">
        <f>AVERAGE(N29:N32)</f>
        <v>0.16938785827253652</v>
      </c>
    </row>
    <row r="34" spans="2:14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</sheetData>
  <mergeCells count="1">
    <mergeCell ref="F1:H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Quantity_Sold_KIDS</vt:lpstr>
      <vt:lpstr>BLITZ_Quarterly_Sales</vt:lpstr>
      <vt:lpstr>Workings_Q1</vt:lpstr>
      <vt:lpstr>Working_Q2</vt:lpstr>
      <vt:lpstr>Working_Q3</vt:lpstr>
      <vt:lpstr>Results</vt:lpstr>
    </vt:vector>
  </TitlesOfParts>
  <Company>Crown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Sumith Matharage</dc:creator>
  <cp:lastModifiedBy>Kia Hadji Abootorab Kashi</cp:lastModifiedBy>
  <dcterms:created xsi:type="dcterms:W3CDTF">2014-12-15T08:18:09Z</dcterms:created>
  <dcterms:modified xsi:type="dcterms:W3CDTF">2017-05-02T04:40:00Z</dcterms:modified>
</cp:coreProperties>
</file>