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E61D50AE-4454-4D9F-8564-2B61B9B690D7}" xr6:coauthVersionLast="45" xr6:coauthVersionMax="45" xr10:uidLastSave="{00000000-0000-0000-0000-000000000000}"/>
  <bookViews>
    <workbookView xWindow="-108" yWindow="-108" windowWidth="23256" windowHeight="12576" xr2:uid="{AA7FF87D-4C68-4CCA-A3B4-A4B1163332D4}"/>
  </bookViews>
  <sheets>
    <sheet name="Dashboard" sheetId="11" r:id="rId1"/>
    <sheet name="tablasDinamicas" sheetId="9" r:id="rId2"/>
    <sheet name="ordenesDeCompra" sheetId="1" r:id="rId3"/>
  </sheets>
  <definedNames>
    <definedName name="_xlchart.v5.0" hidden="1">tablasDinamicas!$D$53</definedName>
    <definedName name="_xlchart.v5.1" hidden="1">tablasDinamicas!$D$54:$D$64</definedName>
    <definedName name="_xlchart.v5.2" hidden="1">tablasDinamicas!$E$53</definedName>
    <definedName name="_xlchart.v5.3" hidden="1">tablasDinamicas!$E$54:$E$64</definedName>
    <definedName name="_xlchart.v5.4" hidden="1">tablasDinamicas!$D$53</definedName>
    <definedName name="_xlchart.v5.5" hidden="1">tablasDinamicas!$D$54:$D$64</definedName>
    <definedName name="_xlchart.v5.6" hidden="1">tablasDinamicas!$E$53</definedName>
    <definedName name="_xlchart.v5.7" hidden="1">tablasDinamicas!$E$54:$E$64</definedName>
    <definedName name="NativeTimeline_Fecha_de_orden1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5" i="1" l="1"/>
  <c r="Q332" i="1"/>
  <c r="Q338" i="1"/>
  <c r="Q337" i="1"/>
  <c r="Q374" i="1"/>
  <c r="Q365" i="1"/>
  <c r="Q361" i="1"/>
  <c r="Q345" i="1"/>
  <c r="Q336" i="1"/>
  <c r="Q348" i="1"/>
  <c r="Q371" i="1"/>
  <c r="Q321" i="1"/>
  <c r="Q357" i="1"/>
  <c r="Q354" i="1"/>
  <c r="Q353" i="1"/>
  <c r="Q324" i="1"/>
  <c r="Q323" i="1"/>
  <c r="Q344" i="1"/>
  <c r="Q331" i="1"/>
  <c r="Q330" i="1"/>
  <c r="Q335" i="1"/>
  <c r="Q373" i="1"/>
  <c r="Q364" i="1"/>
  <c r="Q363" i="1"/>
  <c r="Q362" i="1"/>
  <c r="Q360" i="1"/>
  <c r="Q343" i="1"/>
  <c r="Q342" i="1"/>
  <c r="Q334" i="1"/>
  <c r="Q347" i="1"/>
  <c r="Q346" i="1"/>
  <c r="Q370" i="1"/>
  <c r="Q369" i="1"/>
  <c r="Q320" i="1"/>
  <c r="Q319" i="1"/>
  <c r="Q318" i="1"/>
  <c r="Q356" i="1"/>
  <c r="Q355" i="1"/>
  <c r="Q352" i="1"/>
  <c r="Q351" i="1"/>
  <c r="Q350" i="1"/>
  <c r="Q339" i="1"/>
  <c r="Q349" i="1"/>
  <c r="Q341" i="1"/>
  <c r="Q368" i="1"/>
  <c r="Q333" i="1"/>
  <c r="Q322" i="1"/>
  <c r="Q372" i="1"/>
  <c r="Q329" i="1"/>
  <c r="Q340" i="1"/>
  <c r="Q359" i="1"/>
  <c r="Q358" i="1"/>
  <c r="Q328" i="1"/>
  <c r="Q327" i="1"/>
  <c r="Q326" i="1"/>
  <c r="Q367" i="1"/>
  <c r="Q366" i="1"/>
  <c r="Q302" i="1"/>
  <c r="Q316" i="1"/>
  <c r="Q290" i="1"/>
  <c r="Q309" i="1"/>
  <c r="Q306" i="1"/>
  <c r="Q305" i="1"/>
  <c r="Q292" i="1"/>
  <c r="Q291" i="1"/>
  <c r="Q299" i="1"/>
  <c r="Q294" i="1"/>
  <c r="Q293" i="1"/>
  <c r="Q296" i="1"/>
  <c r="Q317" i="1"/>
  <c r="Q313" i="1"/>
  <c r="Q312" i="1"/>
  <c r="Q311" i="1"/>
  <c r="Q310" i="1"/>
  <c r="Q298" i="1"/>
  <c r="Q297" i="1"/>
  <c r="Q295" i="1"/>
  <c r="Q301" i="1"/>
  <c r="Q300" i="1"/>
  <c r="Q315" i="1"/>
  <c r="Q314" i="1"/>
  <c r="Q289" i="1"/>
  <c r="Q288" i="1"/>
  <c r="Q287" i="1"/>
  <c r="Q308" i="1"/>
  <c r="Q307" i="1"/>
  <c r="Q304" i="1"/>
  <c r="Q303" i="1"/>
  <c r="Q265" i="1"/>
  <c r="Q259" i="1"/>
  <c r="Q268" i="1"/>
  <c r="Q285" i="1"/>
  <c r="Q251" i="1"/>
  <c r="Q277" i="1"/>
  <c r="Q274" i="1"/>
  <c r="Q273" i="1"/>
  <c r="Q253" i="1"/>
  <c r="Q252" i="1"/>
  <c r="Q264" i="1"/>
  <c r="Q255" i="1"/>
  <c r="Q254" i="1"/>
  <c r="Q258" i="1"/>
  <c r="Q286" i="1"/>
  <c r="Q281" i="1"/>
  <c r="Q280" i="1"/>
  <c r="Q279" i="1"/>
  <c r="Q278" i="1"/>
  <c r="Q263" i="1"/>
  <c r="Q262" i="1"/>
  <c r="Q257" i="1"/>
  <c r="Q267" i="1"/>
  <c r="Q266" i="1"/>
  <c r="Q284" i="1"/>
  <c r="Q283" i="1"/>
  <c r="Q250" i="1"/>
  <c r="Q249" i="1"/>
  <c r="Q248" i="1"/>
  <c r="Q276" i="1"/>
  <c r="Q275" i="1"/>
  <c r="Q272" i="1"/>
  <c r="Q271" i="1"/>
  <c r="Q270" i="1"/>
  <c r="Q260" i="1"/>
  <c r="Q269" i="1"/>
  <c r="Q261" i="1"/>
  <c r="Q282" i="1"/>
  <c r="Q256" i="1"/>
  <c r="Q238" i="1"/>
  <c r="Q227" i="1"/>
  <c r="Q226" i="1"/>
  <c r="Q234" i="1"/>
  <c r="Q229" i="1"/>
  <c r="Q228" i="1"/>
  <c r="Q231" i="1"/>
  <c r="Q247" i="1"/>
  <c r="Q244" i="1"/>
  <c r="Q243" i="1"/>
  <c r="Q242" i="1"/>
  <c r="Q241" i="1"/>
  <c r="Q233" i="1"/>
  <c r="Q232" i="1"/>
  <c r="Q230" i="1"/>
  <c r="Q236" i="1"/>
  <c r="Q235" i="1"/>
  <c r="Q246" i="1"/>
  <c r="Q245" i="1"/>
  <c r="Q225" i="1"/>
  <c r="Q224" i="1"/>
  <c r="Q223" i="1"/>
  <c r="Q240" i="1"/>
  <c r="Q239" i="1"/>
  <c r="Q237" i="1"/>
  <c r="Q200" i="1"/>
  <c r="Q199" i="1"/>
  <c r="Q202" i="1"/>
  <c r="Q222" i="1"/>
  <c r="Q218" i="1"/>
  <c r="Q217" i="1"/>
  <c r="Q216" i="1"/>
  <c r="Q215" i="1"/>
  <c r="Q206" i="1"/>
  <c r="Q205" i="1"/>
  <c r="Q201" i="1"/>
  <c r="Q208" i="1"/>
  <c r="Q207" i="1"/>
  <c r="Q221" i="1"/>
  <c r="Q220" i="1"/>
  <c r="Q198" i="1"/>
  <c r="Q197" i="1"/>
  <c r="Q196" i="1"/>
  <c r="Q214" i="1"/>
  <c r="Q213" i="1"/>
  <c r="Q212" i="1"/>
  <c r="Q211" i="1"/>
  <c r="Q210" i="1"/>
  <c r="Q203" i="1"/>
  <c r="Q209" i="1"/>
  <c r="Q204" i="1"/>
  <c r="Q219" i="1"/>
  <c r="Q178" i="1"/>
  <c r="Q184" i="1"/>
  <c r="Q194" i="1"/>
  <c r="Q171" i="1"/>
  <c r="Q187" i="1"/>
  <c r="Q186" i="1"/>
  <c r="Q185" i="1"/>
  <c r="Q173" i="1"/>
  <c r="Q172" i="1"/>
  <c r="Q181" i="1"/>
  <c r="Q175" i="1"/>
  <c r="Q174" i="1"/>
  <c r="Q177" i="1"/>
  <c r="Q195" i="1"/>
  <c r="Q191" i="1"/>
  <c r="Q190" i="1"/>
  <c r="Q189" i="1"/>
  <c r="Q188" i="1"/>
  <c r="Q180" i="1"/>
  <c r="Q179" i="1"/>
  <c r="Q176" i="1"/>
  <c r="Q183" i="1"/>
  <c r="Q182" i="1"/>
  <c r="Q193" i="1"/>
  <c r="Q192" i="1"/>
  <c r="Q170" i="1"/>
  <c r="Q134" i="1"/>
  <c r="Q137" i="1"/>
  <c r="Q142" i="1"/>
  <c r="Q141" i="1"/>
  <c r="Q169" i="1"/>
  <c r="Q164" i="1"/>
  <c r="Q160" i="1"/>
  <c r="Q147" i="1"/>
  <c r="Q140" i="1"/>
  <c r="Q150" i="1"/>
  <c r="Q167" i="1"/>
  <c r="Q131" i="1"/>
  <c r="Q158" i="1"/>
  <c r="Q155" i="1"/>
  <c r="Q154" i="1"/>
  <c r="Q133" i="1"/>
  <c r="Q132" i="1"/>
  <c r="Q146" i="1"/>
  <c r="Q136" i="1"/>
  <c r="Q135" i="1"/>
  <c r="Q139" i="1"/>
  <c r="Q168" i="1"/>
  <c r="Q163" i="1"/>
  <c r="Q162" i="1"/>
  <c r="Q161" i="1"/>
  <c r="Q159" i="1"/>
  <c r="Q145" i="1"/>
  <c r="Q144" i="1"/>
  <c r="Q138" i="1"/>
  <c r="Q149" i="1"/>
  <c r="Q148" i="1"/>
  <c r="Q166" i="1"/>
  <c r="Q165" i="1"/>
  <c r="Q130" i="1"/>
  <c r="Q129" i="1"/>
  <c r="Q128" i="1"/>
  <c r="Q157" i="1"/>
  <c r="Q156" i="1"/>
  <c r="Q153" i="1"/>
  <c r="Q152" i="1"/>
  <c r="Q151" i="1"/>
  <c r="Q143" i="1"/>
  <c r="Q100" i="1"/>
  <c r="Q99" i="1"/>
  <c r="Q110" i="1"/>
  <c r="Q102" i="1"/>
  <c r="Q101" i="1"/>
  <c r="Q105" i="1"/>
  <c r="Q127" i="1"/>
  <c r="Q122" i="1"/>
  <c r="Q121" i="1"/>
  <c r="Q120" i="1"/>
  <c r="Q119" i="1"/>
  <c r="Q109" i="1"/>
  <c r="Q108" i="1"/>
  <c r="Q104" i="1"/>
  <c r="Q112" i="1"/>
  <c r="Q111" i="1"/>
  <c r="Q125" i="1"/>
  <c r="Q124" i="1"/>
  <c r="Q97" i="1"/>
  <c r="Q96" i="1"/>
  <c r="Q95" i="1"/>
  <c r="Q118" i="1"/>
  <c r="Q117" i="1"/>
  <c r="Q116" i="1"/>
  <c r="Q115" i="1"/>
  <c r="Q114" i="1"/>
  <c r="Q106" i="1"/>
  <c r="Q113" i="1"/>
  <c r="Q107" i="1"/>
  <c r="Q123" i="1"/>
  <c r="Q103" i="1"/>
  <c r="Q98" i="1"/>
  <c r="Q126" i="1"/>
  <c r="Q77" i="1"/>
  <c r="Q90" i="1"/>
  <c r="Q89" i="1"/>
  <c r="Q88" i="1"/>
  <c r="Q87" i="1"/>
  <c r="Q86" i="1"/>
  <c r="Q82" i="1"/>
  <c r="Q85" i="1"/>
  <c r="Q84" i="1"/>
  <c r="Q93" i="1"/>
  <c r="Q81" i="1"/>
  <c r="Q78" i="1"/>
  <c r="Q94" i="1"/>
  <c r="Q80" i="1"/>
  <c r="Q83" i="1"/>
  <c r="Q92" i="1"/>
  <c r="Q91" i="1"/>
  <c r="Q79" i="1"/>
  <c r="Q75" i="1"/>
  <c r="Q56" i="1"/>
  <c r="Q70" i="1"/>
  <c r="Q69" i="1"/>
  <c r="Q68" i="1"/>
  <c r="Q58" i="1"/>
  <c r="Q57" i="1"/>
  <c r="Q65" i="1"/>
  <c r="Q60" i="1"/>
  <c r="Q59" i="1"/>
  <c r="Q62" i="1"/>
  <c r="Q76" i="1"/>
  <c r="Q74" i="1"/>
  <c r="Q73" i="1"/>
  <c r="Q72" i="1"/>
  <c r="Q71" i="1"/>
  <c r="Q64" i="1"/>
  <c r="Q63" i="1"/>
  <c r="Q61" i="1"/>
  <c r="Q67" i="1"/>
  <c r="Q66" i="1"/>
  <c r="Q38" i="1"/>
  <c r="Q39" i="1"/>
  <c r="Q43" i="1"/>
  <c r="Q42" i="1"/>
  <c r="Q55" i="1"/>
  <c r="Q52" i="1"/>
  <c r="Q51" i="1"/>
  <c r="Q46" i="1"/>
  <c r="Q41" i="1"/>
  <c r="Q47" i="1"/>
  <c r="Q54" i="1"/>
  <c r="Q35" i="1"/>
  <c r="Q50" i="1"/>
  <c r="Q49" i="1"/>
  <c r="Q48" i="1"/>
  <c r="Q37" i="1"/>
  <c r="Q36" i="1"/>
  <c r="Q44" i="1"/>
  <c r="Q15" i="1"/>
  <c r="Q20" i="1"/>
  <c r="Q19" i="1"/>
  <c r="Q33" i="1"/>
  <c r="Q32" i="1"/>
  <c r="Q8" i="1"/>
  <c r="Q7" i="1"/>
  <c r="Q6" i="1"/>
  <c r="Q26" i="1"/>
  <c r="Q25" i="1"/>
  <c r="Q24" i="1"/>
  <c r="Q23" i="1"/>
  <c r="Q22" i="1"/>
  <c r="Q16" i="1"/>
  <c r="Q21" i="1"/>
  <c r="Q18" i="1"/>
  <c r="Q31" i="1"/>
  <c r="Q14" i="1"/>
  <c r="Q9" i="1"/>
  <c r="Q34" i="1"/>
  <c r="Q13" i="1"/>
  <c r="Q17" i="1"/>
  <c r="Q28" i="1"/>
  <c r="Q27" i="1"/>
  <c r="Q12" i="1"/>
  <c r="Q11" i="1"/>
  <c r="Q10" i="1"/>
  <c r="Q30" i="1"/>
  <c r="Q29" i="1"/>
  <c r="E54" i="9"/>
  <c r="E59" i="9"/>
  <c r="E56" i="9"/>
  <c r="E62" i="9"/>
  <c r="E61" i="9"/>
  <c r="E55" i="9"/>
  <c r="E60" i="9"/>
  <c r="E58" i="9"/>
  <c r="E57" i="9"/>
  <c r="E64" i="9"/>
  <c r="E63" i="9"/>
</calcChain>
</file>

<file path=xl/sharedStrings.xml><?xml version="1.0" encoding="utf-8"?>
<sst xmlns="http://schemas.openxmlformats.org/spreadsheetml/2006/main" count="3276" uniqueCount="133">
  <si>
    <t>Region</t>
  </si>
  <si>
    <t>Chocolate</t>
  </si>
  <si>
    <t>Ravioli</t>
  </si>
  <si>
    <t>Pasta</t>
  </si>
  <si>
    <t>Mozzarella</t>
  </si>
  <si>
    <t>Nombre cliente</t>
  </si>
  <si>
    <t>Empresa AA</t>
  </si>
  <si>
    <t>Empresa D</t>
  </si>
  <si>
    <t>Empresa L</t>
  </si>
  <si>
    <t>Empresa H</t>
  </si>
  <si>
    <t>Empresa CC</t>
  </si>
  <si>
    <t>Empresa C</t>
  </si>
  <si>
    <t>Empresa F</t>
  </si>
  <si>
    <t>Empresa BB</t>
  </si>
  <si>
    <t>Empresa J</t>
  </si>
  <si>
    <t>Empresa G</t>
  </si>
  <si>
    <t>Empresa K</t>
  </si>
  <si>
    <t>Empresa A</t>
  </si>
  <si>
    <t>Empresa I</t>
  </si>
  <si>
    <t>Empresa Y</t>
  </si>
  <si>
    <t>Empresa Z</t>
  </si>
  <si>
    <t>Ciudad</t>
  </si>
  <si>
    <t>Nuevo León</t>
  </si>
  <si>
    <t>Monterrey</t>
  </si>
  <si>
    <t>Toluca</t>
  </si>
  <si>
    <t>Guadalajara</t>
  </si>
  <si>
    <t>Jalisco</t>
  </si>
  <si>
    <t>Tijuana</t>
  </si>
  <si>
    <t>Baja California</t>
  </si>
  <si>
    <t>Torreón</t>
  </si>
  <si>
    <t>Coahuila</t>
  </si>
  <si>
    <t>Norte</t>
  </si>
  <si>
    <t>Bajío</t>
  </si>
  <si>
    <t>León</t>
  </si>
  <si>
    <t>Guanajuato</t>
  </si>
  <si>
    <t>Querétaro</t>
  </si>
  <si>
    <t>Centro</t>
  </si>
  <si>
    <t>Ciudad de México</t>
  </si>
  <si>
    <t>Estado de México</t>
  </si>
  <si>
    <t>Occidente</t>
  </si>
  <si>
    <t>Puerto Vallarta</t>
  </si>
  <si>
    <t>Mazatlán</t>
  </si>
  <si>
    <t>Sinaloa</t>
  </si>
  <si>
    <t>Acapulco</t>
  </si>
  <si>
    <t>Guerrero</t>
  </si>
  <si>
    <t>Ana del Valle Hinojosa</t>
  </si>
  <si>
    <t>Andrés González Rico</t>
  </si>
  <si>
    <t>José de Jesús Morales</t>
  </si>
  <si>
    <t>Laura Gutiérrez Saenz</t>
  </si>
  <si>
    <t>Mayra Aguilar Sepúlveda</t>
  </si>
  <si>
    <t>Luis Miguel Valdés Garza</t>
  </si>
  <si>
    <t>Nancy Gil de la Peña</t>
  </si>
  <si>
    <t>Robert Zárate Carrillo</t>
  </si>
  <si>
    <t>Fecha de embarque</t>
  </si>
  <si>
    <t>Empresa de embarque B</t>
  </si>
  <si>
    <t>Empresa de embarque A</t>
  </si>
  <si>
    <t>Empresa de embarque C</t>
  </si>
  <si>
    <t>Forma de pago</t>
  </si>
  <si>
    <t>Cheque</t>
  </si>
  <si>
    <t>Tarjeta de crédito</t>
  </si>
  <si>
    <t>Efectivo</t>
  </si>
  <si>
    <t>Cerveza</t>
  </si>
  <si>
    <t>Ciruelas secas</t>
  </si>
  <si>
    <t>Peras secas</t>
  </si>
  <si>
    <t>Manzanas secas</t>
  </si>
  <si>
    <t>Café</t>
  </si>
  <si>
    <t>Almejas</t>
  </si>
  <si>
    <t>Condimento cajún</t>
  </si>
  <si>
    <t>Carne de cangrejo</t>
  </si>
  <si>
    <t>Jarabe</t>
  </si>
  <si>
    <t>Almendras</t>
  </si>
  <si>
    <t>Cóctel de frutas</t>
  </si>
  <si>
    <t>Mermelada de zarzamora</t>
  </si>
  <si>
    <t>Bolillos</t>
  </si>
  <si>
    <t>Salsa curry</t>
  </si>
  <si>
    <t>Té chai</t>
  </si>
  <si>
    <t>Galletas de chocolate</t>
  </si>
  <si>
    <t>Té verde</t>
  </si>
  <si>
    <t>Jalea de fresa</t>
  </si>
  <si>
    <t>Pasta penne</t>
  </si>
  <si>
    <t>Aceite de oliva</t>
  </si>
  <si>
    <t>Arroz de grano largo</t>
  </si>
  <si>
    <t>Bebidas</t>
  </si>
  <si>
    <t>Sopas</t>
  </si>
  <si>
    <t>Salsas</t>
  </si>
  <si>
    <t>Condimentos</t>
  </si>
  <si>
    <t>Carne enlatada</t>
  </si>
  <si>
    <t>Productos lácteos</t>
  </si>
  <si>
    <t>Tarifa de envío</t>
  </si>
  <si>
    <t>Aceite</t>
  </si>
  <si>
    <t>Granos</t>
  </si>
  <si>
    <t>Frutas secas</t>
  </si>
  <si>
    <t>Productos horneados</t>
  </si>
  <si>
    <t>Dulces</t>
  </si>
  <si>
    <t>Mermeladas y jaleas</t>
  </si>
  <si>
    <t>Frutas y vegetales</t>
  </si>
  <si>
    <t>Categoría</t>
  </si>
  <si>
    <t>Nombre del producto</t>
  </si>
  <si>
    <t>Precio unitario</t>
  </si>
  <si>
    <t>Cantidad</t>
  </si>
  <si>
    <t>Ingresos</t>
  </si>
  <si>
    <t>Fecha de orden</t>
  </si>
  <si>
    <t>Estado</t>
  </si>
  <si>
    <t>Vendedor</t>
  </si>
  <si>
    <t>Empresa fletera</t>
  </si>
  <si>
    <t>Folio</t>
  </si>
  <si>
    <t>Num. cliente</t>
  </si>
  <si>
    <t>Chihuahua</t>
  </si>
  <si>
    <t>Empresa del Valle S.A. de C.V.</t>
  </si>
  <si>
    <t>Ordenes de compra 2018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</si>
  <si>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</si>
  <si>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</si>
  <si>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</si>
  <si>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</si>
  <si>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</si>
  <si>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</si>
  <si>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</si>
  <si>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</si>
  <si>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</si>
  <si>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</si>
  <si>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</si>
  <si>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</si>
  <si>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</si>
  <si>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</si>
  <si>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</si>
  <si>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Ventas</t>
  </si>
  <si>
    <t>$0-$20</t>
  </si>
  <si>
    <t>$20-$40</t>
  </si>
  <si>
    <t>$40-$60</t>
  </si>
  <si>
    <t>$60-$80</t>
  </si>
  <si>
    <t>$80-$100</t>
  </si>
  <si>
    <t>$100-$120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</si>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</sst>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&quot;$&quot;#,##0.00"/>
    <numFmt numFmtId="166" formatCode="dd\/mm\/yy"/>
    <numFmt numFmtId="167" formatCode="&quot;$&quot;#,##0,"/>
    <numFmt numFmtId="168" formatCode="&quot;$&quot;#,###,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A383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165" fontId="0" fillId="0" borderId="0" xfId="1" applyNumberFormat="1" applyFont="1"/>
    <xf numFmtId="166" fontId="0" fillId="0" borderId="0" xfId="0" applyNumberFormat="1"/>
    <xf numFmtId="166" fontId="2" fillId="2" borderId="0" xfId="0" applyNumberFormat="1" applyFont="1" applyFill="1"/>
    <xf numFmtId="166" fontId="0" fillId="0" borderId="0" xfId="0" applyNumberForma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168" fontId="0" fillId="0" borderId="0" xfId="0" applyNumberFormat="1"/>
    <xf numFmtId="0" fontId="0" fillId="3" borderId="0" xfId="0" applyFill="1"/>
    <xf numFmtId="0" fontId="5" fillId="3" borderId="0" xfId="0" applyFont="1" applyFill="1"/>
  </cellXfs>
  <cellStyles count="3">
    <cellStyle name="Currency 2" xfId="1" xr:uid="{02CD064F-AB9F-4825-9321-32C01B5AB937}"/>
    <cellStyle name="Moneda" xfId="2" builtinId="4"/>
    <cellStyle name="Normal" xfId="0" builtinId="0"/>
  </cellStyles>
  <dxfs count="23"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66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sz val="11"/>
        <color theme="0"/>
        <name val="Calibri"/>
        <family val="2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3A3838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Dashbaord" pivot="0" table="0" count="10" xr9:uid="{38E17941-2CD9-4C7F-AC7D-FFCE8CE9C0AE}">
      <tableStyleElement type="wholeTable" dxfId="22"/>
      <tableStyleElement type="headerRow" dxfId="21"/>
    </tableStyle>
    <tableStyle name="Dashboard" pivot="0" table="0" count="8" xr9:uid="{5A8B1FA7-9C4B-4827-90EE-7A3636804BDC}">
      <tableStyleElement type="wholeTable" dxfId="20"/>
      <tableStyleElement type="headerRow" dxfId="19"/>
    </tableStyle>
    <tableStyle name="Timeline Style 1" pivot="0" table="0" count="8" xr9:uid="{F0966592-639B-483A-A564-EA6CC994CF0E}">
      <tableStyleElement type="wholeTable" dxfId="18"/>
      <tableStyleElement type="headerRow" dxfId="17"/>
    </tableStyle>
    <tableStyle name="Timeline Style 2" pivot="0" table="0" count="8" xr9:uid="{1A303F86-1C8A-4FB3-8B66-6EFA64CE49BA}">
      <tableStyleElement type="wholeTable" dxfId="16"/>
      <tableStyleElement type="headerRow" dxfId="15"/>
    </tableStyle>
    <tableStyle name="Timeline Style 3" pivot="0" table="0" count="8" xr9:uid="{BA7BA5E3-4D20-42E5-9498-7E950F08BEB0}">
      <tableStyleElement type="wholeTable" dxfId="14"/>
      <tableStyleElement type="headerRow" dxfId="13"/>
    </tableStyle>
  </tableStyles>
  <colors>
    <mruColors>
      <color rgb="FF0D4495"/>
      <color rgb="FF3A3838"/>
      <color rgb="FF203764"/>
      <color rgb="FF484646"/>
      <color rgb="FF0B3A7F"/>
      <color rgb="FF1349B5"/>
      <color rgb="FF070933"/>
    </mruColors>
  </colors>
  <extLst>
    <ext xmlns:x14="http://schemas.microsoft.com/office/spreadsheetml/2009/9/main" uri="{46F421CA-312F-682f-3DD2-61675219B42D}">
      <x14:dxfs count="8"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0"/>
            <color theme="0"/>
          </font>
          <fill>
            <patternFill patternType="solid">
              <fgColor theme="4" tint="0.59999389629810485"/>
              <bgColor rgb="FF0D44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0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ao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rgb="FF1349B5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rgb="FF0D4495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10"/>
            <color theme="0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shboard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D449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449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"$"#,##0.00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4-47CF-BCE3-F8363760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25983600"/>
        <c:axId val="426410464"/>
      </c:barChart>
      <c:catAx>
        <c:axId val="4259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0464"/>
        <c:crosses val="autoZero"/>
        <c:auto val="1"/>
        <c:lblAlgn val="ctr"/>
        <c:lblOffset val="100"/>
        <c:noMultiLvlLbl val="0"/>
      </c:catAx>
      <c:valAx>
        <c:axId val="426410464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4259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D449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449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"$"#,##0.00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C-42DE-B7D1-8DD5C846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91475424"/>
        <c:axId val="430595184"/>
      </c:barChart>
      <c:catAx>
        <c:axId val="49147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5184"/>
        <c:crosses val="autoZero"/>
        <c:auto val="1"/>
        <c:lblAlgn val="ctr"/>
        <c:lblOffset val="100"/>
        <c:noMultiLvlLbl val="0"/>
      </c:catAx>
      <c:valAx>
        <c:axId val="430595184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4914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categoría de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D449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449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tablasDinamicas!$B$35:$B$50</c:f>
              <c:numCache>
                <c:formatCode>"$"#,##0.00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6-4100-A0AE-9CDF0911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85844896"/>
        <c:axId val="489874368"/>
      </c:barChart>
      <c:catAx>
        <c:axId val="48584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4368"/>
        <c:crosses val="autoZero"/>
        <c:auto val="1"/>
        <c:lblAlgn val="ctr"/>
        <c:lblOffset val="100"/>
        <c:noMultiLvlLbl val="0"/>
      </c:catAx>
      <c:valAx>
        <c:axId val="489874368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4858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[Dashboard.xlsx]tablasDinamicas!TablaDinámica6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50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>
              <a:shade val="70000"/>
            </a:schemeClr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>
              <a:shade val="9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>
              <a:tint val="70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1.9444444444444445E-2"/>
              <c:y val="-0.115740740740740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shade val="50000"/>
            </a:schemeClr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>
              <a:shade val="70000"/>
            </a:schemeClr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>
              <a:shade val="90000"/>
            </a:schemeClr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>
              <a:tint val="70000"/>
            </a:schemeClr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1.9444444444444445E-2"/>
              <c:y val="-0.115740740740740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shade val="50000"/>
            </a:schemeClr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1">
              <a:shade val="70000"/>
            </a:schemeClr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>
              <a:shade val="90000"/>
            </a:schemeClr>
          </a:solidFill>
          <a:ln w="19050">
            <a:noFill/>
          </a:ln>
          <a:effectLst/>
        </c:spPr>
      </c:pivotFmt>
      <c:pivotFmt>
        <c:idx val="2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7"/>
        <c:spPr>
          <a:solidFill>
            <a:schemeClr val="accent1">
              <a:tint val="7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6.2695924764890318E-2"/>
              <c:y val="-0.146842878120411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1.9444444444444445E-2"/>
              <c:y val="-0.115740740740740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tablasDinamicas!$B$68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1-4870-B666-3B87F215D118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1-4870-B666-3B87F215D118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91-4870-B666-3B87F215D118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91-4870-B666-3B87F215D118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91-4870-B666-3B87F215D118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491-4870-B666-3B87F215D118}"/>
              </c:ext>
            </c:extLst>
          </c:dPt>
          <c:dLbls>
            <c:dLbl>
              <c:idx val="4"/>
              <c:layout>
                <c:manualLayout>
                  <c:x val="-6.2695924764890318E-2"/>
                  <c:y val="-0.146842878120411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91-4870-B666-3B87F215D118}"/>
                </c:ext>
              </c:extLst>
            </c:dLbl>
            <c:dLbl>
              <c:idx val="5"/>
              <c:layout>
                <c:manualLayout>
                  <c:x val="1.9444444444444445E-2"/>
                  <c:y val="-0.1157407407407407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91-4870-B666-3B87F215D1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tablasDinamicas!$A$69:$A$75</c:f>
              <c:strCache>
                <c:ptCount val="6"/>
                <c:pt idx="0">
                  <c:v>$0-$20</c:v>
                </c:pt>
                <c:pt idx="1">
                  <c:v>$20-$40</c:v>
                </c:pt>
                <c:pt idx="2">
                  <c:v>$40-$60</c:v>
                </c:pt>
                <c:pt idx="3">
                  <c:v>$60-$80</c:v>
                </c:pt>
                <c:pt idx="4">
                  <c:v>$80-$100</c:v>
                </c:pt>
                <c:pt idx="5">
                  <c:v>$100-$120</c:v>
                </c:pt>
              </c:strCache>
            </c:strRef>
          </c:cat>
          <c:val>
            <c:numRef>
              <c:f>tablasDinamicas!$B$69:$B$75</c:f>
              <c:numCache>
                <c:formatCode>"$"#,###,</c:formatCode>
                <c:ptCount val="6"/>
                <c:pt idx="0">
                  <c:v>2393405.1399999992</c:v>
                </c:pt>
                <c:pt idx="1">
                  <c:v>1618103.9000000004</c:v>
                </c:pt>
                <c:pt idx="2">
                  <c:v>1411799.2</c:v>
                </c:pt>
                <c:pt idx="3">
                  <c:v>375760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91-4870-B666-3B87F215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8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62009725273366"/>
          <c:y val="0.30749817731116946"/>
          <c:w val="0.29104665991986112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</a:t>
            </a:r>
            <a:r>
              <a:rPr lang="en-US" baseline="0"/>
              <a:t> por 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"$"#,##0.00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0-490B-B2E9-66099B6F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25983600"/>
        <c:axId val="426410464"/>
      </c:barChart>
      <c:catAx>
        <c:axId val="4259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0464"/>
        <c:crosses val="autoZero"/>
        <c:auto val="1"/>
        <c:lblAlgn val="ctr"/>
        <c:lblOffset val="100"/>
        <c:noMultiLvlLbl val="0"/>
      </c:catAx>
      <c:valAx>
        <c:axId val="426410464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4259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"$"#,##0.00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E-488C-824C-AD22019C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91475424"/>
        <c:axId val="430595184"/>
      </c:barChart>
      <c:catAx>
        <c:axId val="49147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5184"/>
        <c:crosses val="autoZero"/>
        <c:auto val="1"/>
        <c:lblAlgn val="ctr"/>
        <c:lblOffset val="100"/>
        <c:noMultiLvlLbl val="0"/>
      </c:catAx>
      <c:valAx>
        <c:axId val="430595184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4914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categoría</a:t>
            </a:r>
            <a:r>
              <a:rPr lang="en-US" baseline="0"/>
              <a:t> de producto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tablasDinamicas!$B$35:$B$50</c:f>
              <c:numCache>
                <c:formatCode>"$"#,##0.00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5-40DF-BEB1-D0EAD460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85844896"/>
        <c:axId val="489874368"/>
      </c:barChart>
      <c:catAx>
        <c:axId val="48584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4368"/>
        <c:crosses val="autoZero"/>
        <c:auto val="1"/>
        <c:lblAlgn val="ctr"/>
        <c:lblOffset val="100"/>
        <c:noMultiLvlLbl val="0"/>
      </c:catAx>
      <c:valAx>
        <c:axId val="489874368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4858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[Dashboard.xlsx]tablasDinamicas!TablaDinámica6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</a:t>
            </a:r>
            <a:r>
              <a:rPr lang="en-US" baseline="0"/>
              <a:t> promedio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0-4AFE-8C6D-6F562C059663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90-4AFE-8C6D-6F562C059663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90-4AFE-8C6D-6F562C059663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90-4AFE-8C6D-6F562C059663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90-4AFE-8C6D-6F562C059663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90-4AFE-8C6D-6F562C059663}"/>
              </c:ext>
            </c:extLst>
          </c:dPt>
          <c:cat>
            <c:strRef>
              <c:f>tablasDinamicas!$A$69:$A$75</c:f>
              <c:strCache>
                <c:ptCount val="6"/>
                <c:pt idx="0">
                  <c:v>$0-$20</c:v>
                </c:pt>
                <c:pt idx="1">
                  <c:v>$20-$40</c:v>
                </c:pt>
                <c:pt idx="2">
                  <c:v>$40-$60</c:v>
                </c:pt>
                <c:pt idx="3">
                  <c:v>$60-$80</c:v>
                </c:pt>
                <c:pt idx="4">
                  <c:v>$80-$100</c:v>
                </c:pt>
                <c:pt idx="5">
                  <c:v>$100-$120</c:v>
                </c:pt>
              </c:strCache>
            </c:strRef>
          </c:cat>
          <c:val>
            <c:numRef>
              <c:f>tablasDinamicas!$B$69:$B$75</c:f>
              <c:numCache>
                <c:formatCode>"$"#,###,</c:formatCode>
                <c:ptCount val="6"/>
                <c:pt idx="0">
                  <c:v>2393405.1399999992</c:v>
                </c:pt>
                <c:pt idx="1">
                  <c:v>1618103.9000000004</c:v>
                </c:pt>
                <c:pt idx="2">
                  <c:v>1411799.2</c:v>
                </c:pt>
                <c:pt idx="3">
                  <c:v>375760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8-4315-B4D8-C2BE243E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55118110236226"/>
          <c:y val="0.30749817731116946"/>
          <c:w val="0.15311548556430446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Ventas por entidad federativa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s-ES" sz="1400" b="1" i="0" u="none" strike="noStrike" baseline="0">
              <a:solidFill>
                <a:schemeClr val="bg1"/>
              </a:solidFill>
              <a:latin typeface="Calibri" panose="020F0502020204030204"/>
            </a:rPr>
            <a:t>Ventas por entidad federativa</a:t>
          </a:r>
        </a:p>
      </cx:txPr>
    </cx:title>
    <cx:plotArea>
      <cx:plotAreaRegion>
        <cx:series layoutId="regionMap" uniqueId="{6291A403-3571-4ED1-9099-3C3529DE52A4}">
          <cx:tx>
            <cx:txData>
              <cx:f/>
              <cx:v>Ventas</cx:v>
            </cx:txData>
          </cx:tx>
          <cx:dataId val="0"/>
          <cx:layoutPr>
            <cx:geography cultureLanguage="es-ES" cultureRegion="US" attribution="Con tecnología de Bing">
              <cx:geoCache provider="{E9337A44-BEBE-4D9F-B70C-5C5E7DAFC167}">
                <cx:binary>1HvZct24ku2vOPx86cJM4sSpjmiSm3vemuXhhaGSVCRIggPACfyjfr6fcH7spuQaZNk1nNvVEV0R
DnlrgyATSOTKlSupf97P/7ivHu/Mm1lXtf3H/fz927zv23989529zx/1nX2n1b1pbPNj/+6+0d81
P/6o7h+/ezB3k6qz7wjC7Lv7/M70j/Pb//gn3C17bA7N/V2vmvpieDTu8tEOVW9/Z+ybQ2/uHrSq
Y2V7o+57/P3b8K64exPdVerHxtTq7u2bx7pXvbt27eP3b7+4+O2b717f8qvHv6nAwn54gLkUveMB
oz6nAWZC+sR/+6Zq6uynYQ9j/g4j6fvYJwHHXNCfn3260zD/3zDs2ay7hwfzaC0s8Pn/b9zgi9XA
eHR6++a+Ger+aTcz2Njv3x7/9V+zum/evlG2iT4PRc3Tao4fnpf/3Zee+I9/vvoCNuTVNy+c9Xr3
/mjoK19FucqHO/j38079971EgncBgu2XVFCGKCWvnITEOyYC6QdBgAPKJfv50Z+d9Kcs+rZ7Xkx9
5Zinkb+ZZ1a2v3to3jw8vvnlBP1VcYTlO8q5pAwzioRgSHzpIinfCQZBxn1GcODzLx30J8z5tnt+
mfjKOccVRMLfKmo+g13fvEkeHx7NXfXzBv33gwdcQ3whMeNScO4L/AriwDWYSiqFED4LEKDgz8/+
HD3/jmXf9tLXd3jlrjj573vrS8x7AfEeQLgvCcaIMQp4TijAw0uMZ/47wA6fA8IwBhcGwf+GDQjN
nVVwDF5jfHj5bYz/zfVj9ASOAQ98WJlP0Cv3C/FOSsaQLyA8YQteg+fXzvttzPjr3H/7WD8uw2MF
SeT1Btyuvr0Br1La/2ySWwO7MY8GcvBv78a/x0Sw/w4CUEosgIr8lMRenlII06ezyeEg4wB/RtjP
z/4cpn/Gom/759eZr8Jy/bS+vxWKRg0QD/V0av4qtxD/HZGcYQifAD4EEsDhpVswIu8AWBD4hTAE
2PKae/xk0VPW/XRn7rJm+V3rvu2in9f15V1euSs6+8/N38xf6+GuviuGu/4vDCSC3kkEHmM8wEQG
AfnKY/gdwoT7lHyLi/w5k77tppdzXzlnfX32N/PNDsot+1Rl/GWh9FRrIV9yEjwnGvqVY+g7gSlB
THIBHnxNRP6EQd92yy8TX/kEvv+b+eQ0PI7Nm8Pjv/5v/Rf6hb/jPuES+5BXsIAE8yXEPWWel9XV
k99eZp4/adS3ffPF5Ff+OR3+Zu55qpX/9V/93V/JCwDOAs5BavHBMcDiv1FZBYyLAHKP+BYv+NWm
N/8JQs1d9v+Rfr51j1e+urj8u+HblarvquZ3d+PfY3CEAZMGR/GABoJQxF4xbYx8YOKSiMB/Tkv4
lZb0Jwz6dgz9MvGVT662/9u1o98ily9TzhfX/JvyHqHvJEQMpBQC4UFJ8ArantgbJxxTqI+YhOIX
XPYS2n7RF37boG+75JeJX1j/Py7dvaqBXmh3v4ig8V1/t3pWT//06PMSQdp9NfX3iMHn/do+fP+W
iCcC9oso+3SPL7b4NxTUX6c+3tn++7egxJJ3PueB8BFiVIKY9PbN9PjTkP+OAv7J4CcEhKG6MX0O
+i5MwsIH9k4AIf1nem6b4WkImL2UAZUIPxX/8L/4RcM+byqXNfUve/bT72/qQZ83qu7t928xqCTt
58ueTOUI7g13hxLAB4YDKgosur2/uwSd/Onq/1O6vPbp0NJjW9s49Tob4UnjbdVkOsTkbnK+PWac
qchmdGuw8mLE5yxJ5yVIMjIMR3/ruvpQtl5wCzpbHY+quS2muf6sB3wu/79lKPrKUJCBAJ3EkxQk
QfL+0lA6pspn5TQfuSRDRCflIsPNGKbGLiuqNN2y2agE9zQ7jBrpdVodXzj4Gyawr0xgOGDMlwgJ
H5Lb8/iLvRKVnnvT9NWRK6sONZ+uvWEwN0a1oe9RdDJWe1He2TFmXlmsinFIyDIFF01W3JZlpZLA
n1ViPS/uaJZuZkddzL1UrjvBzlw7R8GQFwdu2dpDrIiXgo1hxlBxP8/Xbdss58EibGhQtWxwm5q1
yt25IKTY82HIT5MIkhyl5oIW+qrL0HTL+2ND/HlP8PTh97fiq1PDBCQMRDFgEIeDA7Lpy1PjRmzn
mvv6qLSZk1F73YoVDsVFLx4Rzou1LHQ8yHhcMrP+/Ud/fWKZBA+AXguxQShFgI0vnz0ijrtq6dih
FapYdU0f1x2aLhajVwUZ6V4t3pFNlduwgeRRYTKy1j2+Q1OQR7StVrmfD+uCV3nkjahIUu3IerME
TftHhn51XDikTgxnBfpNT+YCSL80FLoyVc9Y6R8MX9ZkyPJ1M88ybF3ZRFUnyCYwBYmo8EyCS+96
Caruj0wAgfrL6AZpECRSCfophLhkT358cWJzZRH1q3k+QGNJbXviXdi6Wo7Y8+4WOfaHVurrdKli
aUgZewRVWz9DeNNnKLhN6RI5M551wTBv/sCH/GntX8AOZz71JQVxAoR3+jqal3nRVSra8ZCrId8q
N6o9qiu9Il5jVn7XLStcDHjFc/shzZHYlogXYTu09zjlXbwI4R1cibptwfu4KBKkx+IC2SEs6eLt
ZbFMK976S4h9Me4z7ffhuMzValmaad8xlCx9Pm0Lk99NmNdJ9V7zrj0prcOi1kXM2rR6cLQaEuf1
cQnX7fJ6yyrPhUExF+sB8dDwnO4nj1yN4NRjqwSLoaqPBkbrC7/FTVTQNk/kvVPMfrCkKEIt3HXB
PW+FTZCGC9eXY+WauyBzoUR0jAOn9UZ1tXfm6ruJDTh0nkciVUwiYcaNcVOqPJxsyfcVzW2ix6zd
OenoitGWxV1NVDikfXep+NRuW8s/5IDih8XLRDjMywgWBTaxk65iryPq4LIxnIOyOaFs71dYbhqA
r7DOFxlOjpD9PMgupL5wmxSlXjhknbeZ5zLYZfMoQl/jLqoon7fWzmErlb8qpA4SVdoyIaXPwlGw
x0H26RqxwQ/90aGkGIUf9mX2iaOxPsnM3Vvlpj1vxElT1h9HU9/znIO3PMEPtWR9mOczgvjtxnUx
+jia5YwSrAaTjKPO41Y0Opxa2uy8lk6RlPaHocQqGmlVHoO5zMNiYnuBGnla+j5ZWLvAWRmGbUOH
m8EZlIi8oAdPSbPq+JlhpL0N8vS8My5f6QKgefLEsNa2fLCqycIhp/V6ypt8W4vhqk4hL4Kj8Nak
U31Ws/bDvFRncy/KC9NXfxDM/Otg5pRDFxGDGA6KnXgFfHDiWj1lgznAQ/q1wC6Ruq2ignlqNYd5
ysSmy6v2uOh0SObB6bAuqjwpWTddlri5XHKhP/oNpzFx8/u0q1lYp7RZjUWANsPSkDgUZnYHHhRZ
LEfSJyZNyygbEDovZ6+I2k7RaG5tvsJK+TEfujXtUbBfpifHp6rfKKbK0KSzOatg3zEcs7CWvr4u
0uKi63Ya+tWrjMOOtirDYWdKFVEypzF2iwhNlU+7AtEsQpk5UKu6k8i72yVdzpEtyB9sZwAK55cQ
FADsgMyGYCuJFPRVDvObYQro2OFDTgQPeyf7sOEjhOkkb0fUi6NXXGKeil3f6/d1ycVF3Y6RNqnc
l3OX7+mHhjTyfLRF7C95WI7uPWSWpy3xp7NuaaodzsVVZvC0y0gbd2XFL3DTd2GazvluaN0PI+PF
tl1qP3TpXIbgkWrT+Gm+930TKerElfNX6XA0JgguFJnCdmYkqWi/brl1u6wodVzRqTpmC5nP80Cf
wV7325FUMfUzHvdZu0Siyc2pr7JdTuiVn9Hbzi7DUbPRHDEt21h4o/1ByW0gquUT62VCm+E91O3t
+7Qt563yeBYrr/A/BYGdIzKoIWRq+tQZFWvlPiKP+Lu6dEXIrKjjoWPblEi5bpypgUBaAhjD8mTx
7D16At1mtEvU+t5VYcZi+wdphbGnGPgirwQMi4DBSw/yiag9ydovEx4OBpYbKcYDpisxaRnXE9a7
X38MCvll+OvvPtb15+FKN9JFv46kKtWwxfDj+bvfHnZ0FuC8Ly9//vX1xBf3ePHx+Rm/Xv886YWZ
L658HvrW5d/67nllrjb9miFkL9M6oFEvVBW7NrPJBK/KzOaqGcqw7Eu8b+pxN6aabMlc3HR9asM5
m5ZjK6pqNTZaAMpk8zkp86jKIK8SQdWuxMatJr+vz+lyGQRsChFF04035buga/UdIY2KIE0G5+P8
o5NsOCLA96zx1tzrh5VwA8Q8JfJMFdkUY1ukEeBft+L9kB1rlXWh7gmJvcw3YYNrAmhV8pDUKohx
X+gVLdIPfTVVG1bS0LRKHYljH4qANknt3FrV5cJCRMxjUKBAh7yb7A6g0e6rZbjBqd7OpvNvm6w9
FEDXE9EBpe4NwB53QxnZYcq3fSl2SGf0qqpIca7yWcdS5e3FpLIsyvy6gd1z2bkril0hIa0sSz/E
zeDRGBIuSYxIq4tycvFox+WUahWhxniHduLolLom5CMjW8hSdzYSWrvNgItibVKI/nYS3bqm7YVW
lV67YA4i0ZFuNRUp3jWusiu/LpaVDYJPwHVJPHuarDxUTkk66aslH3BsyuGibLi3kgbTcGicv07r
vttLoBIKCokrO7PdMIm1moYIar4xaZZiXrWMN1uddVGDCNq3bVlthdJQ/kHd42R6Y9hNyWWfTNKf
4zqjJm50NYeT8vE66DYl5TUsoblrm6A8un4Drkh3vOIfMt3afWn1jVQDf5/VyxXX7LYoiTqqheX7
vvH8yPd8tMsmyPRZ64toKFMMWax1UUZcsXZQX6yY4XfN6Mt1TpAJJc5jy6Q9I4s9tOUZkRO96IO6
2S1jsYQsk1U4u8xLgNh6IVUzwHKayW2ZZTuLvXGd86XfadSGA1vYoQpIGUEp874Xgm9ckJ1LQstD
3qJwnuYdvHQmN1bNTVR7PTlvvevKHaZ5Hn7wiSwib7mUps0vacrHVW0GFA7e4JICIbSlQSZhY6ru
YjS8izpkH1idQ4or/DniEApyMPysp90dXlS17qVGIbyWMu607vvI4RZH1eyZcBlzdGRo+JESA3HR
l/O5pVZHZK4YsJU8CJcc2BKU7PSgZzJvRtaZaOwdiZpc0x2c63ZTBKw+ZQKHk+55CMIfOrSK3U4+
xK5f5dUTeeMh7E8RT46Vm2nOgNDRRkOJaoYDFN8PFdF7Tvz8rPDUvCbZMIdplZZh21P0KRP5/Zyy
ZuU00FWdN6eitklZT/lNTymN3GNuFnv0p2WInCLxgMtu3VAEyFJ66aYcBijnOcT9LDFNyqHXiSF0
DG078IvMq6C2ztQ65diLgEn4EV9aP0Klr/aS+uGYitgEWX/ReNUEyPUD4VUaNWkaCeIvqzRTq75p
yIpkfNjzWYWSG7JLhR4A3YA3tobvoXBPhoa0+6Ki+4Ca6dwXSx7phsstBOe4QprFqRqrY9VOfSR4
DydIovJ8maaNSgvIx32xl0Sfi8FUa02mIQ87EVVNsSSz85c1q3pyIno8+t5wU3im2cDGs3CBFyI2
mdd4cdHhPgw8YdcVA8eLpcoOUPbH02S2FR7L9xW4O6a0rI4jiea5zbaYq/cCe/qyqaCeyQobeUNA
QKGRkW5n/1IWXhe2WuwscVlIa0PCvg/YiVoqt252t3lJAHywKjezN1WrtkA8RnMB7EHhj4p23hF6
MqFbUGS8OKua7jyvzlqPlSft5UvYArks4CRoDrgDwCaB+gQqhNdXigMUMgdWQzzbkU0bbciRcG0u
C7qYyGu7KOD1vJlozq+61ttzVuhd6g1+1KOHIqtwRJZeHa1cLXku9nU52UhnDblo2+w4GGfDTFK3
ZiXm26Vqw7qUwWU/Z3an5qy+SKGiLCrVH5ykkcyD9AiRkh77kXyAWI1gSK6zbInGoKpOzaKHm7kL
Vtlk1CWupjz0UeFOjxBZ9iIoZxXNZfoez6WN65Lkq9aWH1I4GmGh5yAZly6BrvuY8Gqu1iRvd2bA
3nacsTl4bR8kTTGdYwwkvU4X/9pINkGsCalWYvSXs9Kv6UnWR1rj+qiNqY9idrFkqjsM6SRODTDz
uOa3tshQHBiBLow3RT6UWp+8rvlR92N/0nbWYTfWGXC3MpWRgMiy0yIuMBgXgY5W7WqSFmGZseJs
hNwZdo40WynrIGygpt5b3LEwMHLcpk290Za1l+NgvXUqWR4FmoZ1Azms9jGUyOm4x9JiKCGyG3hi
cdC9IBH26LgenfMjWXlmJ7howxKN0142dRXKqe4fMG0iOAsGTiJfdv7o9XeadX5oLep2rENNmLVD
GumxJAB0zEYfG4dPba3cSmZSRf04c0CIaznM5Zkch4+06847yy4a33vM6pXH/DHRNtgpV944nc+h
bNT7NncfSIGuZj2/LyZ8FeA0D7OUbGXZhXmZXtVEJgAWEJPTe6HKmJRBEjhF43Sp44lVKmxQ24WV
yFXc5E8xhvGVYSkUfsWyLyZ7l85+KMbiABk0SGw6mtAMZtMbP0h4ae5SA5vo6QUEoXYNo1vQSHbA
Zq5HYx5qd9UsciO6Mmqa8Z6N/L7o6tCz4zmzw1a2YtXNADPL9NjgMoBqAm36oN+JLIcg1/SomhYC
cJRlJOzSRBlUq1Ez28jesKK8SL2CfFx6qGGY53+Y8pbGA12m4+RlR9cOP0BVyTv3YZizHVQ7s0+D
0A4Ydk4vbahm/7YyvkryVJuQFVW7g3rygFhbh4OB+O9GasIK2Q6IXVeGUGIluTde+jKH1I4EWtXL
+DFd2rh23sXQj0M4YOvgTh6k6yoPEW7GpBb13pnzXAZrTHZ9w++UyYBI2j1IQtf+CDq1RSLKF3Nr
0kWHvVfO4JJupZzPoty5LgwGdFVvSZ1fp/MQeoKc04wfCenKlW/Vdc9TKMPoFBaFpGEp8xOS448g
jr8XA+bh0k8hy9MKOAgGgBz0LWg/CShFMgpwcTYUOCQZAHKWHtO0DTs58nA0pI4KmTWxW8bdII42
Lc5sZS6GOV0HrbroxxXO9ZWwUxfl7fChlcWpwDKkc3bq1DVZXEg9/LFZ/I0SeRY1Vm2Myx6rstdh
0Ja3S+CpuBxxDVHhh6qZDhkwoTwzt9aWK5W2OxCnVDQhewhQeeIVOGz2sIqlnW6oZ1aLwtfFSGTY
dKDxzDi4aUkKbEbd2jQ9t071ITciFL5dZ1YeJzKELqhjANGHVhIVqdZXsW1ECPLr3upUJqrqH9Jp
2BZYs7BTqQkHUgIna6r7uUz6enRxTeZH0VVo7QfbrKZQaIvRQbi1dwxS+4ZmalsOGrakG44KZXy3
oDlp4TZHPS8/ZKC/9XpBe2CeSxc+f3z+IfoA7YmafC96/siefn8e4VUzrEFO0315ttgZdeHzBbIq
0p+uff69xRXeP38yv3xK68XtFv1Q5/7cJc+Dr679PPI8IyjgHM4abTvPcy+v/vzQYawlkJOne8Nq
bqu2T5PneS9u/jz62bDFlYkPRc32+YFFIaCicYTFLkh/Nvv56he3/TyxoH0bA4AXn/fhV3tBof95
7Z8f+euKZV6YZG7k/a9fvVjY653iyAUbxpY1evbBr3PmQqho8Jxdlbwxe73Y962p3QY6MP7JCHHK
pvG6Eg7HzDZAYW0vLw0Dat8N3Xmh2z4WDZEXDfZsVKdDEHeV9cJgaeGwuJmvAqHadSVGFrWt/zFr
J3YEpErDkev7wFF5MCTfT0rnZ6hQn1Q/9ytA6UsL3OAUiBQqNdau57Z5JEHa7oHT4H3m1PVk3zPl
2/fQPUqh+NKrbgLhN+OLOgsqCx0FUapPxioojCzPds5NkXYVFD9k3JbLtGkCE1zrvN+jXPcr1ZV2
Yxcrw5ohtc4ILlbWQguo9LIqFJ7agILqrqk4FaOEm5vMRX6tIo9IfWaK/ciqdN2lQZw3pLh1JUhx
3oJvZu5aYEUawHWsdyyFRIw7SIPQMVQhKagI+VKVYaaEO3Xa8JUt0y6Wola7TBRH5Ct9Njfo0Jsl
jxUBmVB1xAtbwYP9UJQmClS+t4hPgMRaruwkL7X3sEClD0xvseui6ljEa1NvirbvYkHxqW+Ziean
XNC29sLz5/YAGj0YXmq68pFeYrQplZ+e+26yoBBoEee8zA6cCG814LyPApd6UHSNZegLT6yB298M
XfWD59z72mq+QoatUlW43dC5Q4aDbt0RmSf5DhbcRipLi4igtk/Q5NKENel2gm5cQjzWR3RZQKZ1
MiKBCw6lWPYBHn+QGcoSA13ZvXFoMyMWrIVr2202glOhYdqsQAMszuqmv0Y5ZAI6evNhMSMOQViF
To2EilCPpzwf5cHlUq3bgHlHV0PmBqKcn7xxytZuUVkoQWJIgDL2uwwX89qD19YjvRAZeRm1FzQd
rpzsDj3T+gSyVLNOZ28JUTYcaKEe+pI0N8ymbl0viMadS6dVVXvdHA4dv2F06M9a1sh4yrw2Hj1K
eNiVHo+7BqWR8v1m6/PFrqouWPeTN4Vjpx8nkHmgtML0qG3+vvWBaXhmPNG5r3cl4300jG0Qo54s
MTlJPFWnPocewTTapMbSJXP21Ar2PHkxDefzInGYBbk5ZKBzq9z2ayt6F3Zo6ValIvjclkEfegSb
0DOF2baq/hiMoPjW5KpurbcqWDNvgybGsp4TDZX2BeOVCWtXTmsHL78fG9lt7Tz0h8roUORShl7t
zyeqcGTJ3O8zrxj20Pfp99XI3hcaNCwzNf6uQx5INA10ZAog2JBCix9kW2Tn3GZ1lDYB3ul80Buh
L0Ynx5APlq1wWpM468mnjM9z2Omc7XR2mOfK+2TTdlgN9dyCsPDERJc+iAxUCRs7pDry/eW2RNMY
iqZpznu0VGvjmz5qWqOvSA06fJNmK8hgKoE/jEIfXVYemrGEcpVCpd95UVcs/gfb43I9yezQVYJH
sw6WGydcv2r4FERIz/neU3qCShs6QymvV4W6SGkA3SbIDwmvEfAq3U971M3vR4jHbVADhwNad80x
2wO9GXaG6+loAxxXXQ+9+cLftUBWdjQYMxo64/tH+Ou3et0AeP3ojWZaATZcMlvsfdfQawbBGJpA
ubtsoJeTU5fdNNEdbRQ+bsxSyz3yQQUKyqXfmqmna1G2VWjZoq8GgGcJfHlnwc9nDCSFirk75Uj9
sdEoDUFLqVZSG8jEYlySktgKWjq9ikzWVWvrho8AyPlHPtFN3okN/MlO/SHQ4qFTiexI9WFO58R3
ebZOi2YGzPbQ1qb9eQGNiQRldopZGYh4qN18RFAfQg9/0yuldrrgsd/eoGJoHnoOWhry9dWY1Q9l
h4APLTS90thW8ZDiPsF+B9J2U96oUrp1ilwdgVE3VsohyXFjd9B8vugCTx/HzpUhByMPjmobptO4
gu7ifGg5dOFb5nb94p/zouyg7Kx+FCNFCYAoCVkw69UC6sQBpfVVO9T2yKBbsYG/8NvXGsObF6DE
nWPbRsIsCAhnJAm0mrKGycMwANyM8OrdGmdLk6BxMDtooZxVOXQyta3ac0X7cqXlOJ+XtA/rqp7j
tun7i8K1eDUoXsa+Iw5a0PAcgfpoLGvgz1DAbKqM9NtuWa6NzYtYiA7KpzEPc+iLHZwAlRsOLDsf
3LJZBp5UdY9AGeOr1A+yVZVn/QoSTVIuZRbnpmg2vsVL6GPSxGUGbVUo4OFhGkoBwat+hcRSnHtp
dVbVBL5uhzPCz0Q9th8HmdQ0SbNcnMSwsKRszBz2PE83qYF6DZy3ho7eDrWiPJ/TPlzqtj/VbfUB
hEW+YaCgRA0TZznK+0Sb3ERkMksM3X4eTkVbb3OWerFPQSqbAhCgWlSga8Pr24sJuoibunEo1GUD
XUiQMwAHnDtAI7JoaXULbUm5rSg54f9H2ZltSYpjWfuJVAuBQHDTF8xgo5tP4XHDipFJIEYxPP2/
zTI7Iyuqu+rvi7R0M3ebAEnn7P1thU2usK9Xd/3mJKxpm2BbnCnZVzxDrpmemsuOsn7bDs5cfjeg
Ydm6OHF7Pq1rbsXS6s5DBwusEtrg761Ec5l1iUlFFWiZAftt6/ML70WLCcF8BgREYkqtK6kVx1TU
VidwRGvcdOb7/b++NeUTGq4FykzeRN0KlSWrNOeLmNs3rm38mNXOYa8FuQpZXw02fxp3p38uSu26
ztnnpinX1w5zLtUXRDeZ0NJF4BBNVXGm82flcHpg2kCjxZp+6osonviOJmaYn6i9Gy6syi3N5N77
PV9QBGhj8bajzPdYptmw7nF3keP7qLr8pYGiQ6xieapbik4is9pkljsW3BmTG8HKctTQ5GGZ2Q+z
2K+mIZwQncyUyKrOXZvO7Ag3Xb2ZpckO3ULrpB024Wpm4Y22+bGwnES8d9YnopEfRWnXV1noOXRl
++oUTfn0cJz+5NGufzhLf/BU32S3DWVe/BkL/uvuf72Xddn9+F5+eaRTfz3+z3d/5XruKNlfSdbf
2LQ/gsf/C7j2b3/5T1Tbt78Hb/8bDbzzXtSCy/m/Q21/4X+/OLjHM/5k2WzrH6B5DQuxLP2RQgBO
8hfLZv8DcWQE8SwTaR/QHf8/LBtl/4ChfYdLNY0aDAza/4VlM/8FuDHAA1mgsyzKdEgrv5l/g6Fo
2UJTP8mmMyDeMV9pYro18zrd6hHl3cCvBWfrifFy++PG+usnw4AyZk458ZZdRVuNen0vvxXE2jzd
cubLLiDSOEbeh9qkibeFZa/QP4N6smfHHfVSP5mUw8XQSwlVfZieoWcu14aZ/tpxx22E0gLj/m5Z
NwzxLnrl7XN9FvXIflRiTVS7dZ95OaZW22OBLYbGNzdeRDM0eWib+3ixlNaFci1br7zfLeb1PzJ2
/2Kf3rEcxkELITIE8vQ3T7xcSlHUE7Cc0ir32d8g8F5aMhT+XKx2POljc+qzbnQXg4MN0abmmtX1
fsb8Ybsqr2YfCF5Rp5aVm2Nof9ez4itm4faabRDCHdYo1J52VOcFvdNbUDW1tUdhj7slm6Xb8QrS
D1P8UJea8OasN961viTeBM8R6J34RMoLkMTuo4UNiJXKHoKm6bugMhsa6VjZXV7r9EkpssRiMqHU
FUV/mPqqO45yK9x9nOJZN8lxh3d93QpjvWoOIv3Zqu9gj2AWbFK5xKjrp3za1gh4jEoLo4Mai+cH
5eIc8lnXToStML/mYbk9fioBn9zaLVJNZnsT0K63SbDa1fXc+bbkRcAdwSFylk0wwFeArI0VqhOV
eUHbFO4V2Q/tuMkwV5AP6zsucb9ZUNoNRuVcJINLOynIMiUO/mHcq8mfu3L7rPI8qfpXknX2D2bP
HpbJsgQIcpdhFvpzF+PVBsH0RUxoyHq10TdVlqg4rXXx/zZN/DkN/h0j/dehd4cpEJMxoeL9DxeO
rhnmhCaCHo2902EONFiW594onpU1VZdpF2E2zdXigg0oD0Rm2ldjRdsv8mZOHQsy7two9UKNnF4V
UI/HPQhEvc9Q1vt50QJ81JRtvQqlf1CNV5uriW11mVBQImVT9gfUXmVl/VBdJ9GEUP1l2i9aqVBb
AhB6NaxBJUbmUCjOSn+telslS29Sb5mCRZeuKsqU0t6x0SNzfijN7tvCDcq9neAlGptL32Lt5mXw
Po6Z3dAj5W///iDy30ef45io25CWNEyL6tT6bf6qDQH+yDC7P0cfzSzz1tIl9/ssY6ddaN1JLxrp
T5Lpp6Ka4LtNRraH8F6120xWxytL2kQ8a+jt8Rj/uo7ldJsE5rBqby9an+MM6fzEBzo8mVjsrxSG
7RhudvHFUXWT6MrS4e+iRmOV7P22rdTDI3wZmPYJSIrAJACjomDEuS4MKgIfngDmDk/Y/2L36LTj
xVp7c1wBeb6sm2/7XmNGpdVNGaV2ADHDArGo6qrV9ohG1Vqv67oPib7Vwx1a6d7nSph+AVMwrlvL
WwCAvg3t7s5mWX4lrJ393cybo84Z6oxcnQSRW0Kq6Ud+n2ec+zzz+Ena6ofU8y2RS/efOODfzhPo
ezD3NlYuBzUXbn+bJSlcCEZWnR4yOvSQqrcPtkzNT84r2HVAxaqlACloo3Ajk7VCK564WzOnC3H2
u3dB79BWVm4HUdnyfRpIoveerkx1WcbceoayT/1plDw0mbyUG9U0r5+KQ8NJe4ZZ9wwmVyamhS7C
yD76XMIDKPvtbFjdmhY5a6A6xpZtZmeLLvvlcVPYsjoCKY/53WGy6tn6D0Qnu3PifwNvqIb4LzB3
RLVN7c6733//N9K0LYtsFXivQym+t7NRnqxcU55AV+j3trTQRJt5+HD3FqnAqyk6hAuDS0jlLiPM
HsarKYv3Agz1FSMQTKSYu5PYdePd4kFdtd8nx15jMgoJh8PMV2jiSp7seWHJrlv7K1qTLoQSP6ZU
Nv1V4przGqu2vm3OB0d3+dW04GaTscwhhMBaKjVnOQmJQWOg4v/azCCV+rz53HWWHgzDolLDlM4T
ITB2l9Fcv+rNDhmd/4eZk9259d8OHL/vYqBxzUTmQL8XNX8/cGgDrbbapgNlEuxgpmMyHFfRwl2d
6NcNoo47GkDGZb8Wz0PNFBxvoH3UIONt043M40zmUb8O083h7H1x6hae8NCfN5StPhx957Upme3a
27h4u2ktmEgMGbO+hsG31jDlbGN/afoNQhuBXDdgyQzM2axCsWp10OeT9Jx2Wo8AErBODtWxvp8U
NdtuMeXqFcoF9Hw2GsHOttyfdSv7+u/nRR05iN8OEaLMSEmADMBGKubv82LTslaN7dIfLLutQzio
y83m1lHKiryjG5HJNAGB0Rdrcfu1AaIjsbTU+5x9K1NszFJ/H9a587JBK69wyTrM8zk8Bku8WvoY
2YMBoXZgtUw3VCO7B1pfC//9N2D/wzfA2gjim6JRp479G4dtbJ1AIdI1B1tD3ddMPNBW1d+mRtdf
s92BU1n1N2HCxWPOdBaO/QKlefsMZCT3xYyYwGDhch6qdX8C6y5cKtT+heVcunQa2ienFeLIbd75
O2xDOrew64z+rJe5V+p1e/11g5LF9hra8aCgZoPZ3zcGjZz/KCj5+EpHJ0ucrej9rS6mqOaZcS44
3C+zaXYgVB0759P8+u8PDzIx2n3O/PswQE+BHQIcSH34ihq97/bx92EwlmhaJekArmTCFSswAtN5
XSzoEsDONhoX02mWz3bZhX1J44GDb9oh8JWwIWtxVjp0621Ne1qGkyYh7nWniuexYQu32qfnweiC
9j6O9QOeepx0ei7W+VwOmduN82dZGK+Xgo5fwMpe9DxLCn06VYt9aiiu6OmoD7trwUj6WKAOyto6
C/2Oa+Zh1dqfJkax1JXR3uTRpLKogMw1Zce2pyfaX0wM54EYaT0tIbDHsITorKslLfirUTfexnDO
qHrZ9d6XA+wf0dbu1sE1qFp3t3Z/MPhFqDaqDSOoh9xf6h9O9VHZH832apQ+z9zZOIgsMbs4X+EM
e+szr73qG4QpCPBac87gr6r+Iq4SX7aoMO9B6/i52ItboFAqsijHKC9GQASXlb0RJ6LAlJyvGnnO
hsqd7YOh0mpq/LGAauHVpi9YPIIH7HxuRvYi3WxVLs/BjdqTP3ql3OJqxckqUNSuerju5F31dXIP
tGi1lnQM7zAeCh0IyK49WVoPFlgEpjRumSVflGmc6AYJg4ERYEleww3dZmBvpXIx5cSlqiKNj0+j
2FMQX+gTWCJL/sKAxqsdWH1Xo7JeXDGOYacOI1wHk3/OCbkWehvy5lOXGSdBdwRU5qccCE9XsWDk
GFKzsJ81eBtqjU1Dj4fa8JCXgvVK9PMMeREqgJvtIxbXzTXlJ0d23poIBhWSfsb04u5aAQH8LpW7
FNmpLr+Ow1utt27hjO7EcpcXeLFy+ZRvdWDvF1EVSKhkx+Ka5flbvhvHvCiZu9TLTzGj03Ssr2Wu
ktxmLsmdQNiTpwcQa4jLJMe77b41ZJiU58O24XLJD9nbmL/bjQBMka7s1ewuq/IwjeuvLPcM9gWA
jl8Cribb9xnsYWPxEHa1W1cmJHzhSfpphi+1z8/K6MFs2IgfBAb6K/YyDR/1+lo5cZd/Hq2rml6U
4dtvSy7CEbRk81SSItxKgNJoxAJAP8QZvKk46/oh71/Zjsoua3zoY5HOD71g8MmTPQvnMuU4mAJl
ZvZhfcg8ZcZV0A+ziuEByM8KEKaMlhFGMmgL6njmOGDdkoXLzO3+WbIG7jAvvJKUiSFazBXAXYrd
72oHL974ygR4oXXwlUaYwOOVlHrULW9anZ05CE/7hw6Ueq2hWJmA9HQC/BSlcOYE1eS4uVHG9WSm
+D++4uyrtg2KufJxGIDKRC2bAmgKwbjjr8oAuVpPI8w3xZxgsfLQR0e1YtGEhXzR1sTA5V9nkAuq
J3m3RUDoYfMOr7LaYB0V2E509s6cEKEFXDlgXolbwx3kleZu9ITZPhmr7my39GplVtLDmi8GdRwn
PVW5FrKJPeerjLaGRfemaWmKSAjNuw/tnLQ+qXLPAnWzL0fKwjvisPaBXSeCXJriaZiDvPM6mcoi
7o0IRtqOYM0Y7Zo7gDjT3BwOHEbFfiycz8uwemJ70+tvJaWpNc1uO3SBU4jINIivGFzDKT+tW+8X
GbjDASvM1igedBh0h1XA3sT3emu4rfyRZtlHazZRSZE9MJYNKvg2/UBcibygjKAhphmxmEag9w0q
n8ICDKvNIAQnN2/yOnIABoV7d6lsuAIDMjHAHwVLekVn39yHrzU42WtJreXZWZekr1ACV3AkvU6x
LKEOaApgwakB1/HW1ZvljpmWrOXOE9LaEnRxocUA+6EhOeWr4Gy+9NxJDIdHVGn9p8buV7A9VY3t
aJw66YbR9g2iPiAFUGgmF2TY5pBt0PBLm0RFb0a6coZPE2qVxKGl4w9iGD9pFtiRrUeSTmtaYAJm
7j7+rLMVTzdS2WgM8KwcoIHXlCO63IlAauErFpjtUOnF9L6A4js2Ems9r5Y3wOjNk1x75QtdOMkK
Du0TQ1WzjIv1utr7fpILo66AjfVpcVbbX/VZJtBUzqtG19s45uFWTNCkZ7WGRomrYlT5nzdGpWBy
NtXp8TgoJVLDw8yBi+6jziN7M0OJkECkbV3CFOvSKq82jE4TGPhfrzSYtdvrOo7YWH+GuaIFNsmo
n9lowoe50gIrr79Iff3zPR9PfNw8Hvt19/Gxfj22WXbU5BjgE5NSuFC2oeY1VuflJCMIiAq7TXPz
XuQ1Deq9RdZy9/hg3JfJ1vYfv4I1ItPHTYEYmBY8fmyBMwhXjtYC8xtODPjyFgqOIJFeGmeLtFE/
a6GY4d+JLJDMQK7sycKLN0izKItAbrFcahbuRNeQ6SuqP1iEGXJlwxqorgqsAWM/n86LbmBhHf2q
7b0Z/gxMAZjcS6K1ekL0jxnOcEVPC+fRTOi5AWqbzWB352je9CgrPlc6GsGJhUqIUKcaMC4WsmJ7
kb2RLEDPzZa6+9Bh4nRuo9xTORZR3xZgZTBhOLqvbUMkxzqV7K6RDREOZjz2qAXG6D5dScaDXtN9
gOKuBdq2KuuTPshgZAdhF8dNL0NlVIGsLEyCY0gmFnFSRaMSfg79E7T6SYMqR+DPQQAIZGFFDONX
bIsLUh0ejhlRVkdNRSOSsajrnGDzdlYneWd97oAkNgtMwLn3OzV54ORP+04S2ROsq8QvSuvaAWW0
VgRprTs2vHpE2y6bM6dqQvCItGCmjWe1D196lL3D8C5mrFPZ/oY4w1dTvM58AqJkH/k4RsrG59Dp
pSAI0JYw1Kw5yeV5hUU5caQIcfJmZfsEE59q9JhU5LgATK1GLDew/DfOQ317UasIG3P0odUG8GND
hBmCTekBzbPA0U1ALcTLVB0P9p5i7F9gPYBMrT85FQjAdoppO0aaFhW5GTkOVmQovksTih+1NqUc
Y7ZeWVSMKiozDYS0ceSDHhYij7TVK8AhQNxJyjughwnNrLtgs3sUk3ZIxjZdChNXqktMJxJtFzRE
CyYHUa3muGsoh5DB0PUP2VduZe4h+iqfzcD8bXoPeASzUtEsiZtvKYHzbOrE3zbbt7XEkXOqI+Zq
ZSrijRY6k5GaEnPzp4Xa1x4AqMIZzjUZEYwFYawgOapnig+4aBhC0xhWIMzXOdJhoJOqhh1tHykR
IS8gFXeYGqiM0Oy796+NSGPQ2m8aKgwqq8CZ24AzC2s9hSRc+tZEXHWvVu0lpPZ4sIz1IC0CXrf3
Gr7Gw3zd7S5sK8efHMwPqL/NcfZ1AZSu0L0MtmO3MX8hygcu4DtIEGRgI0g1oJGMhiYP+L7g6NWJ
Vfs4pXAk89TptYjo29EBPoYDcEP+7TD08qgQu7FaTO2gjCWKe1SoCftc91ls7cjrwefvMVFyk76i
M0qsZjpkGg1nuwwwTwf7oqX7uoYWYOdtSJduDSZd+f382eHcBeDkbxaiphk/b1rxjI7ikyZBjMji
tYGZt3QXK2sjxQaMdvmKNJiPZj/WmDzlCh9Z6RFfnmVfxrPR+si4Rw0h0QC3Ii+3WGcSJTwo3wla
KtKYJSzUIfOQxfTUvkPzh8+GaWo0k+a+xhZaJIVIgdMD8loCtdWpbeQ3OXVHc3onwGmq5TzqTXjX
29nOQwRNUDuZKHzslM4VKNANRY/lIdoVY7FH4mM7ovV/6cGftXuXKvlmrW2CaMct39dvwgI8O5eH
xumvOEOKN+Gcmb5sjaQzs8SAhI+zeSgG/jQUQRYtNb0WdR7p9YrTOkTMqE+lbvnNngcK5JbmtHjy
13udr+tdDMXN19kcZTWJd8ibWhn2mH9zh4TExgzTqYCULGgoAH8USA2i8F0bDPaYCEyBFX+CFBvQ
nnzpnSx2dnGwSJbobAwtgfEvcR4xNyPM42nhNO+uAAGrC5bC7M76L5CtP/qBpXLeTjPw5C1rsZak
wrpn+vZgRSbH2g42WTAjjhEfNHdfM5eITwYukKb1xpEjKlCFA99SuRiXdrsUu/ljWZ5ZW13RrSKx
1962wkxKO1ktIxr3a8/qY7dpycCWcC/BTGhftcGKt3FNHCjg0miCRTOQ0DKjXtaBZo8+sRXmppvF
80vdzmnTLQl8Ph8hz5vJO3fTjxVDUxCXOpRfBuU2zCBZZ8OCmjgcmIq7LI/yBhcwBGqbdZ+HLKxK
PcBZ94TVod2m4bpIf8gMV5EC6EYTtS0PDGl6PJtO8HphDXRoVXtxctbiOGlaqjPjuDqFxyA+Q358
V6p4rVfjuWAoVjKji9kCRfy8ofBg0BusisR9U72gHnxiPbvVDCKpmF3p3LAd28XUhNusZxA09oL1
MNSnz1qOfGF3tJYAlCc+MQB0e3h1vmbLU4U2lJrRUL1k+kGKyNbGk1ZaYW2VR62Ur4Q3t5F2Xsth
W4OkxYSclJqdsqn5JCj/rnj+wVYsrFqVFkMRCiEBlEyHtZ/Tu9Yg5OZ1zgSuEB+mYCdq8ls7L4d1
fO4wc5CgBfreSeLRXXhKgfwTZjw+MzIm0jL9nSAlAXLHXMQN7BJ0jSWZCx4Qu3ixxg9a3UmJLdEn
mWjaBgVkCsux9nc+BUhKpCas+KYBpIDeshi9LSsvU9G+AY48Q9sMiYLeq9sIOu3p2jzlo4qb9UMC
1qS7jEF7xKaex1QTYcGtoBYi7lFscuNNvAzgBzrAKbZ+aMW9dKlAZebydQfKsS7VoTPL0+rMbmOb
Ub3UMTYEOVXUPtd462FfzxRNTtmUgTJjFJO+KrB8CigkrR5Dpjljx5MbLLBkKNStI+u1mxBT1IqY
3/bMY219IhlHQgeIjtZlAYS3tAWJzLYSV54TdX1zsuoa7Tl5ISQ7FYTG3T7Fdt7Gpt26S5a9EGq/
YbuDKzR2JE+sC+iqMzMqCHiWq0pwXGR6ahrn1BhFvBtTKjvLJzSPbYT+BKHX7t4vI5KemftV6FPc
8+2c0/Z1y/anutqPRuMKMl15xV7gwR4FMhNSICe1oAvqMcAgVCHgPztWsvD8Ni/bqbTl0dYRiBmO
trLSlYColzTWsv7VaaY3O/sm8sXNR6gB+Xihlq/WJWq09SDaPB75euhxFSyr5iGF4IHbxLq/vRs7
AlpicrOm/egq830otiewXa8jIuajjdrrPlOW2qlBz7hJ7QMz5ZuDqs7sM78htW9ByHWy8cPas2ue
zwmdZIxWXwdYVffySZvowS5+inYBN1af926+jq2MSoW6ouhOVK+Cro+1BTvN5HOcO8XzDPuplyyt
8woTAUsB7t3AKeBVhreJy7M+swBeqCuqZEJGfum1cK7yJ7ux/XoT54E46VjSpwFJjgzYcSW3I+wS
xBjaW94Wn4FGpxZK/fslrlX5ZxDJQNbngC78NvfssBoJUVBu9/VgOctBCHG1uXUY0RSu66uGpXFu
+7DFK0Al/La3CFb00CL0zCP34N/kUwwvp6ehwbOw1IfjXOkJ/AYxv3U6T2yW3xZzjOeMHxTxxqU8
YglAld4vmGb0ypVImzr8Y7CNcNq6IzzEFLHSw7yJxNYm6SKajWjFuxrLTwjKPvOcR2SpXKj1l46/
CNs88Lk8ScTERkMcIbGflMmR6cjSzCExoNQNKB1fiTfbmq/RSBlWAHYncPo14t9WqYfbYgQT0pqq
qoKh3i9zrl0rDOMco3Q34E8bp7yA3ZW1bgcOVVhjAr/gedb4IW/N0EQQqyZ6ULZbmFvv0gKuWKyR
M6HFf6dsP2RrH2mo4HVbpELbU6KDngLiM6ORRY/nVRX0Ogtpuw3AKAJMThWVGorWHepHuR/ghrwR
jLdlXrDzRY5xhRKQYFcYMgG3F0eo0ml9bJct5KYVQ8NphWdgCS3NkC5ZsE09Rk2RoPclnF75tHh9
OWNZmU90bC9NjUt4zA8bzHhpGN9VOx0gnd9qyBRjzV0jQ/ASnNXoaBduGK9CUMzTyw+1ckywDjgI
Ec91YK5vQmOJaPYLHIvTXCrocPdwSdHHTiMCQMNPZLdfOec3WDJXupBwo/VNwF1VRtyIM8AyV011
SqoFjTvU5obGCgFcKJnI3S1B3THs2oFae2RIY60H1ew36lQX9OJnkRdHNq+JNnxZy+KoMvaxNduL
Oevf+KTHFtviRWXHumWxoeZUQpZV5XxYNjOt6DuZFTJhmMTwBTpjiOYZAE01YqaaDknndAfOmgPX
Ow8Krs9JH2FDECxr7bESWBOAaC/rJ9Mxn1a7/dhbAowvBxiYY1OLfIvg7QaQu9YV9RbSyT9nEzjj
duEQ3QzNDHoUEz2mvXJDDcSqaNIt9G7z2bF0AIzQFbBryaiKUBo/SPNzZL2fadpFoHIbcekhZRWW
6IMgdRAegXmO1mxEeG+OuZ0FmWZH2KAkpkQ/1E89k1/6Ik9sInEVOmBDNF+WbxiDB0xQV30e41LS
W7mg+antM7BRNI9nYDbQI5EeykxEtpHszNdYX6EhtViKLJQYuzpWDo1N+mXtswuvm1M2jcd6QbEC
stxFIC8bIKC0xhw2ZLUAlBf4ZCbz5/xClAFV9C9p5aGGOOYMveLx4OP+Qyd53H3cPKSbX3fnsRM+
FdPq8haAyj/JPf1fws/jNWrHz7pMxVyDarzoBaSAsYAKwbeGotCEE4DIUgtZATddJkcA3I3yETj9
87HHT20Dg/KPPyyBobtrmduQ1BXggXrb27TPiV0jFNaiY7HXFEV4n05l0af9DD1JGwcszZTjQgUM
kdJ1+POmq7iAK/a4D83gXlj99+8zWKSAwtb48RBzyi6deYe//vUnjwcfT/7zdX69BMI8szuMYvQf
x+Ah/jwOU7Nshtu0FWbk+2GSfHo3WqcMNWLQ9HFTSSNzGVZI77EVw2OPhl87OAgQVjh0yKpB6X+f
7wdtuh+qx08gbNuUYH+fRGQoNe8K2+OUPd5qa1Uf7Lb+XbCsgnMpVigoCpAtRAYc28cLtPr9iP7x
WveXts3qW8ahzxd5j1PWdx4AJScZ7u+4m2bzx9s+fno81uMfQ4C+tMMKqwQ6CbzE48V+/e3jsQrm
9fbH2zx+U40V4p5a/TzWOPzTgtOTsfuxnoZuCMkGXEoRx92RpVXdGHXITc1bF3LoRpk+RctkQHEo
3eXnhD6p2frAUQoJZhP9AY3Y2AeNiU2+6BrNyxxo0+rV6/bSb85X0p0yGlBlu/llqLZwsbA7ifoJ
0uZq6CO6siWQ0MTvYD6pt/P2c8rgAO57os3joanmEP+yim9yKEB1SnPhc1UFW2ceYIEle8Of6CAv
grWRkZQNP5UjNsjL2qvc9UOnFdi/qD2JQQuKqY2I4VHDUyOK6s1KijvKTGScz3maj1lQ3Zeguj7L
w9LlsSC4Kp37oqj5M9cPSI2fa96/QE75aZJwyeQBgP89WimfYeFizxict7kLS8OMh0hUpT+pyqux
E16BJCXB8RCljLCpzmEY9iO2fku0por10UkZ+ciU9WQUqGDV9/th2DMrsJr6vj8K3GRodEhyZJPu
18ixAI6KFntGYfxj1IaoqA7Q1+KK7aHRF8E8H02FqlErfUEyJBSw2wzFnj0oTraxQduVx52J6BtK
jxoQXNfX/rQ3sDiC75T0wMPRA8j9OBu1X+w2Qi2o5DY76inHuK8iBngdfAoy44ZrKxl2kDInvkX5
UiDtjN3KMlhWYyhRwhR4C0XMZLOtS2WYt667GXx9QRQJW4Ig5ckUpHpseLKjty3oE1ICx3vnOAkD
BwmHHMmyemyRp9KmW17MLpVZwLEpBu1hneywtBgiamqJmRzcyRFYMWhUQ0rr/h9d57XcNrBt2y9C
FXJ4BcEgJlFZ9gvKtuRGbqCR8fVngN7n7LoP9wVFQLRkkmCHueYcq129Dw4B/WmfU2jVSXYsHlZt
YW8KFMq8qnYJL2+QzWY1rlGyObjaRwuAorJQzHqxyZNXw3822KOQE4xGK9gmE5nFS/aAihzqpRlC
otjMOJu16pASzhghA1hdlJZfqfPpFn+tziLrxMJ9UlHsRW1e7dyu3g26eaitbqMVfZTiM4obxOca
SmLZbPWx3KaWPDXuGOHhiLzmSfYF3lLSrpRP3UWwb842k2zCxcMwOMehzyvT+zwCknIyTevBm0gf
k/TS8p4Iursd4ytVwoQUZpx3typufqRVsG/5Y1k8bNPA29q582uRFD9WR67fhFlshl6cR/qSE00P
IoGk1y+/GuQmj9qXC0jJgNNB7Eaii4vsFQ1BI2idB1QuCVXlgmTQaCMiFOjMKhIBKSmburjmYPQr
URihvvXdpiTZow/z0Uu832zesAJp+0bU7x6gst4XR2egSlCb+OuKTdBpG43B2sCHpfXTalVEPe42
jWdGGRylfJ99zVlCueBiCn9bxMu2TnqKlBc/ybeZzoflKDQ53BcONgB5TkUejTFYCzHuqznYLW58
ox63tTq+PmQlppEXkZ1xxB18TeyTAJ0SYxzIgjXMzI35B24oQR2xTVBArVodrSA4Jpm+yX1SSF27
DyizeIMTzT3CVbxE2BEhTnpZswPlB1kSUkWjImfkbsMmkS9YIqlQtKOzIzu3QZeLBkK3xvKt979L
ow9pIEB9nVRY8VDaEN5SkFwZBRA9KlBCAUkd0izfeHl/WFJSPzXrEK/fiPjvrOywNHSUMyeEuBOl
IEoxPCyPy1weZN5tYpvMNRXlyUjOQT5vW7Ri22EZxXicoRcVxd8+rp8nio9+0x2IQSLhtcehZcFt
ncyiRg+Vm6QsjnUVXIX3aU1JJG2Nb1V9iON3p6wp4HsEa7Bt4IgsmDIcAHXxSM1Ts3f09omkV+1t
T4s0hso2sPEZm2GgDZi3y4eYzUtTBHt22EcxS7Laf8oRt7EVhH3fQhBUIR6/viHggXBSnjpHf02g
Yjimfmwaf2dTSl3T8kbbsdZ9jDPnCergrW7ql9bNZ2Sp9jQ2xK58isWnFUyaL7AmYoJzgLAIX5Nd
22lBB2sD7ZvBMw7yg9E3m6HGEdzcoJpu6rLdDEB4SEpujKDYALnZItIw5sqNz//dXViklNp2TXfO
7rBR7CwNBEGvb/clA2+RWNwD/n7BjZhS8hlHfTNLEVXeY88+tBHuxkqzp4aRnuw5soEeDaZ/bTJr
GywBEqjNNqA+FHiMg5Yk/yw37oJnF+BiaQoUTONJS5190psPUxf/TdqHZH6x6mHZtN5agHKOgPPe
HavbAi18sHmn02La+hjJS/MiLLgljCCamj/rPn0joUhCRX4Kmfy0OnXMvOqhyv1PyrMbSRI3hPNy
WHfEbi5Q6yxc10aY88Js8yoTamlM6W7nnIb011gbt2XSHoyKcDkJvWC4ZOn8kgTDDzN1vhbFLkg6
b0qwEa9TBNTFgQanP7eai8+93KT2tFHs7qyn3Ciudp+xsGHBNEzs8LSNM8f7WhoXUBQvseE8qlj8
kJr26hvMLVX/2lbZuU+9g5n2u5gbIXZ2pTeTqukRqAAaMIbOGBBwvr0sOyc2b+OUnhq5RAhAW1nJ
yErzXdxMW7acUYxgLhXTZZbs/fhc+0zdthYpibhrBKc504/r22DOD4mOXjHyYz781MwoO+PXVU8E
dR4G70H0rBBEguWhPiczk8WQXQLbvjAcrl/7HWFIhocbOtjGoqQipvkAhOXRoRAp0hx3lvaQm92x
IX/Vuhe0zjdlmqAavVNVG8dxhEGZ+dcsiU8KOpOqsyjoCTgvP6c4OM4ye0jN/sH3ERcFs53lbxVy
OIkiJvWAlSQorp+jBWwJb3fRJVHssrpg19PnLQHrP6QxwBDBeqn/9P7LLG+e8V6yQq8KGbZb3caJ
pD5d49VYbuUcYk7AdzMvUYHAkp1i70kOfxf71hy05Nb33yX7L/aaoT1kPPfVGveteQhM7vunynu3
NCxND/O7EYdMmOoVAkLhPOjf5SZ+lJ/phNcoarGc6pvgt/0r+GBMKTcG5rVrfXU2zYMdTq94Alhk
NHxsFNpfeoZKOwQA01P7CBOoW3+HIbTQz3PmJzbRbqaY78bulnvDQqEtt0+L74ur1Po6wpRsvPb5
+JKOiqq2XjHGyO4Zqbg5OlOJFdA12jAVpkslB7sdf8gMXcKSIVyMHrM7bnyjSapDlxT95m7OLwhb
H1TFf4rI11n0vffVSv3FKcV01byh+dMkPSuv2PLG7TwB9LMNqR0n1x/4MnTb0QHU04ziUgZj3zGb
AqaxNYdFapV6uyxnaZurvKIoAVNzlw/gXqY1d1FNFNTtebo5nq1thwrubSbyilFPy96DxTwXOprb
uCT+1h868EyMaW/5PC9bBmjjHCRERaROaD9bkyPJ/x202T2YpcGeBbjaJXUDGaXO4rHYquXlfi2v
yvYQ94vaG+7SnLUEg79szPmnmdcPLSyRqpiMVylV/nT31ZiB8Xq/lBt1NHdVzNeIQrXuNnID3kte
UzlEzITayUS7vN4PdpKn6FJYhYyzWwt5hvk9X1UmliutEubr4sWoKI39836JqjD72DK9DnK2HsEk
7u6fzP3TYj/J3jXnyy+WedesMQadtWlEDEccpk6bXrIZnFJJPS31qbnc/+X9UGe/UsO0ngDmtWE/
68HOaHx1jr2iPd8fOZo6u1NxBXZgHO+/GRMKKoPRq62r199apjsvfddQDZRJRxzWkhc7ZZm9xqc0
J58uyUAuwuTDHXoZH+1g8WAx8DFrtcyeal2LYdhRZvesWoSZzwpuCEqerfyCwIbepVRxl3L5BfzO
dmftB1Fy0KwgXwEOjPEbbodTQUg2Kcv6WbdUfFH2ipYxJ+ujLCmQj+k3bpZQrFxtmFlLKEd1QZF3
bZSq4EmfDOfA9qF9YZMFBTZbyj+jHz/bpsMizjc0oHHDUVOldYbLYN0aggnEZflmaS0VnnY9Debq
oR50+xZ72QYqbXst0H5CVoV5VNr2/JlYI7r12IxnD3D3h1b8DFRuXipVDPhiCveh7OGPiVGMWyG9
7ESkyzB694tUv0nFN8b6CTqV90TZ1UNupMmlc5/mxcnPsOpuetfWoakNoCu8LLvKeGyjqZ3SbTfq
uGfS6YYx2vprAde1KcN8TQkQLF5tEabgdAxd1mXktW62Jyb9l0IKGPfG+pJjfgFfRBW3R9QqD16X
JBe/UsllaXTQYAUFf5IfJRiv/FFTgbOHHD2eHLfxoqJV6e+6flzY61HkN/Pt/TZp3F0wZcWL3Q98
y6dAhflcJRcEBnHJddPZpc9o/pLctzvB7CDBmScq38om+enaqn+wPEVyNRhHzGiIaLkkmRz5QUZh
3shu7sRIFg/W2wjT+2WteLdW2e8nu6agixzl2tL+mxjmHinJ++V2TQxVoLQi+NbUyNfvjDhkmT+/
Da1pvaGRj+X4LMDelkthvkh04imNnXdFQOgqgkCEsTc674lpYp4aBirRdmPsF1oxMFlXlLltRa6g
N4ZXUcXOoylRN4NkfO2oAIXGXNVrxn94ZYV5w2PkXINZG17pazBuLOkJBIF8iNx0ik/iOWcAScI6
qy6eSMZfk2ESair75s2qqKKpamICKgZmRfD9m0BwB7f6QV/67Euud2Tb6+PNbTGYObXMN7FZZZgL
cvEKMZ6BdxrcL5vdAsp38lsppqmyrWKWhrlP9W5MEXKN4qiJKr1UUwNWrdXbF9DBuJcxaHSeQ+ZN
Ou0jNnrnQlqRUELfPkqRd499GadhV8jlwXaraRvgeENrVWOyUdLDLbNGB/t5xoCBw7i3wZnNhVbe
XEP4VO5IV2erKf1+0IVRhytLYjP7GMMsNaCd8DllQSZfxPrtWTw/zObCo2BYCNbMuJt9kA0XUkAE
v+KsfhI4XUTdF+fs/pc9c7Aj4JXyZwnQ1TNHhxREQ71i9LkfrVlcxhEMu7HMJP2CVl7bLhlC36ws
uFA4PypgiPeDrVdwtzCl78oU/kW8RsQgUGZP42J+yGkUhyVr2+2w1kL1nuJdCp73YrasKO5+eoKM
eaQ6ttWM5p/N6NgftidkVIPKfHSgFRz8YvdvBDC7mJza4mC2HxJ5QuzBu9Db12xZpshUSJj34EtB
5J9NR7nz1+zL/dL9MPjGoSh1/ew5cX6s7P5P2ySstinQstJMj1XFOIhycgIUyX4G1TE+zRqbwNjq
+5V5N3Sht0wyosLCqsSccsysaXNM4Jee1CKJK2RV91GkApdSmX1lvf1j6N1f/3KepamJjbLd5AVY
4XSh4erNtfrk5X5gIBcbQmbaocNueEiAJWzmIr9B+MdzmvkUBFynfUasAt+SQyIsEpyEmZHtpDnL
mmhfgGTvLvbWTQe2OfHsBofAzs6EkBngAnekaHaPwsGQnqLGrwDirAdjtJCBHHI/9fyfS8AyCLSM
rMNZ8W29YlY/HYjg0Fnd8lJgAT3zd92IiFNAETY2DvhItWz4aagapFRsNvtRyPknLqEG82hv6xqY
BdgWRyeeyVOA2s1w1DhqKi461f0LKXZ6Rayn90dUTzSclubhv5d61y4iQhb2miAwzpPd6+e+s/9z
0Cwpwynxqh0ku7kPvXb1v05GMx/bPIvAyVXnej1AUPL3juY/3S/BjPjP9fuj/1wz936Ql8fCyJgn
q0JgivGj0nKaCw6lFeHuDA2lac47TRqhW8QYw1QTdY1qH/OF+vD9ACIwYbOgUJD+99L9Gd56XfL8
+3VLVe3DKAWm/LgaXmrC13nqjE/3M9NC75ASNt/YF+mz7/4uS7N59NlBzpbEwbQemP3sTaA049+1
fH1GzDMGYr0RuRhomTVLjtosWd+NhfcjNRF0cC9UN3eo3McmAAKZrj8Q/WDAECy/XaXZ+z7Rm/Mw
Kzx5E+hK2MJnjDneQZnIXQZLyec2N/TncV1Q+3U3HJf1mpXIak0ai5zSJLBiTPOwIucF/dN1muJs
5eMlqQzrZreG/4Bdksj2gM1cTOZWtEv81FmsHXs/Gx68hGrW/VriFzUdGObLfQWbG41xzpXFl1if
v4i69gEJA2Fq8PDq6ZJBhyJJYO8aO96yvkcTwfYejZPttxvbfh+mqX0dl05Ql+oMsoF5vg3QRk5e
qrSbo4OqMGK7/51my5MSevcG26g82H/M3FEHdyjMRzV7FcK3sj/0zP/0mIOOfqtkZHd1tZt79qI4
kqy3IE7/7zSNwPqUVw8eZFfK4XrPGQVGsHUMYf0LLOpp9Z0ZqNnLEk/4VcpXs6BWF/r5rDHc0Mol
W3qGeDbSuKn9HDu8aYZsp5FOWOy8C3tkv6SbyX7Ah8cKtowfZu6L1a8DQLYw5Q7JrEXJZMFQWNXy
Vg6hSYoqHOH1/emg8rI5tP+mjvWY2+P0A//0sglAHT/VY0+Vuc+GYwGC5RLbAX+yz57z0pUf0kKG
9IsqPqXrad7Ge9qvYx+OFwV7qzPfzOVW1ePyeo/McpLY5jvNNuKnooxxOFalBMevkvd0zi7FqgTF
sveOaapnz1gfAWxb7MgpXeN98F8oQXuVNf/7ZUF8A9Xi79nZNbuERitbs6rqq9ao4jCmbky8o6Tg
rOv5gaxyfS1wp2/B06TPS4VwmvQL+rQMNEi29Ys2+NAPNWd8qxWw7/uLkf6lM2fzoe9Zz6qpqj86
+k7slzFvtvBmebn5T6y25i6fkV09XWfh7kI6fTSWCx6sdNME1HM8s5TXBtby9f4IfColnACLY9YN
5LvNHvenqSCIMd8dgi6YTvjpTDyDfXNqahBMjcCSrAc5Cf31mgrqugbjROBIZS+yFc3pvwefSMG/
U6OBpKuV8MLuP617lYZsMuzdWBqj3NcZ6He9JCNTjTExcZmaOz/x6fuxzgpCauOxadVZrmd609Vm
qM3G4ziJ8uDEjnNqjJG6D3RTdghkHL31mlErciq6nb968cs91txVimYUvjFC9Z6MU64dZ1ZiB9Nx
q33v5P5H7y3UnNvkt29vtUaPIzRZuTdUZUFdHMqtHHnm/dYpKANvEg1rtasjWy420okc/nNw/SI+
ObS2sakaaN3Ga/H4tbWYcTUIIKRS9cj1ThdU6PIIa++B7LTstTb18sFZ7Ir0U5pdB8vZVaRnnhYj
a58a3U6v3f9zaQnUg1dzRwyuvNpA9p5AosdPlreIgz2JYnO/dj/wxr+aC2svrbKLbbpunvL14CXN
8KCvjQC0arZuTgy1sQn0S1FZ4wUQjnlW/nWkEAs/jcP9MtDDgRUIXsMMfWd2Zay2Qq+nPTFQ5nq5
EDzsUwdOz1iNh0WHoUmgpHmhcgdwnsKS4SPtANOZLoqmWeFY28llar3vImmKD6pQZZTLtLxp1hq/
8OIUcTD9BgyeHWzPTJ9gE5CqMlJo5cGrnhNAmoL8ERgeXXE0yLNEFDIMalb1ZK5ORwMCYVtXh3/p
+dprsXxrFqCLsghOWPckla7cgrrpUAhKVq+sHgjrjc2hOsU23z46qrAlM92vlkolSezq90piNSRh
PBe+5ZHqTfrpDUijVbO8Mh6PmMj0vxANs0/+HdFOTYC0cgvoTFNiPfMbVkhW6TAjuVgN47b6TvAL
NoCN8vnkutbT0GGMuJ+x+Cn3S+H+usM4wF0hs5KqgXIIWipZ0/P3a41Hbq5ScI/FD12J8jlJ+uEl
65Mx0ieaft1PF0DB2ISSJ3YDAWSIj7oR854C9oCh3xI/8sJ+sjuvf3YTv3nMHKsKC8/vTuQtWqok
cEzsDBn//kbeD/M8VDCO/TnMWwTo+xYwhsew9sDxqYLQwAJ1dt0sB+DwQnOavA9nih/ElNSH+f4D
FCToHIkkW5DTMuT+KGtqCEdJyrVGfCaudA8eu6ujbIgXSXDbF1+l39jJX9timH82uZtES2fwlYvB
r2Nc1SKf1ghXzwcTdo/kMgkAS64beKqyfnY7Q7+1acbuFOzq/WxyDLxuPVByaxiNLXQY+A3WUN1M
QrukZ8jfNgs0YH8ewLLfJ3InFmcz7xSdV9SmHE3v5tiJf5uUt7fnur3cL90PcCDwitdQTOK4cs6q
Wd5Ql4kgJTOQ+kUmRzGM/mHKmhHYlCp3ia6PiOQ5M3VeZu99BQNPF3EkWNI+Ktm2T3ZJoQDoWAB1
b44jJdrkKu0y3jp67TwVATCqtom1N8tGUTWC0fxZIQ1ls+t9jybk7AmWiTEDvXcyvOF1mf8Vw+pd
kePPcTAh5bpV/+YWrAzjdmBi8x2YwIV5EGx/j1lfV/upG2xWyCNAOsKB/x4t67Vk/amYHPvy/32e
lJsWXuaBuIn1YajlGcWtepoVxTZRE7UWuZ2ywa+Xl6xY0kjUxvIiy/4/j5L/u3b/6X+fJ93WOUqX
5Ob9Kcv6C/49mofs2YZrO1TJ39YbmLx1Ux+2NMpKt7WS+fNoxQwVadPt+sr+lTa2c7oDOagaOGfK
hy+jUVMOx7MU9QULbUnW53AfcmoLQ2kf+xaOLrd+IRO2SKUugYMECtrEerufeutptwbHsTuwZM3T
KRpichMJO5hPredVZgqT3MiM+SmcF9X7zkOzBvU0FhF5NA1yPGmT0PsoNhrsbXcSzv0woWYrpD2Z
avDBl/TvXUskItx4eYvXEQE5d2lJ0+hOsQUGtfsn6RUmNUCr6i4KQsxPCCABdtfMeiknOvMlwMIv
2r3l0jh6WNn8/lpI0PJOP+qvdUOPBF368S+FNTeOkxdKNvKtM8jV1qkTvyhDse6UFEt7P3dOrS6x
ZzEuviRTAkfP6YZ3c3bfi0etdMQPrVv7PoASiu6nY8OrHlRnXCdymC+m41zQrxPQt/DtuxkQ/2AM
877OVfPDMGM6Nhjz2zi71VkFqPKiDOof8OOCMANDR0EoMKIGphwgecc9T9607BbDyEO7G9zzglg6
hLZORkEX9c7qoKw466EB2BR2MiciULeAF2ut3/WFSXMwu6jbR5FPVAVpudH0LgMbIzV29FqnhQna
2P6foKk8NxQmorI1FHg5VlHajsm8VEpjXl8Va2cW7FaDnBp4Usz70aCi8B9lz4a6M1lU+VInYMRd
5b4R3uF2aGec1Ruza81IjvQFgbXRnHgZdDG7P1TSTvZmq5kNyXczJceAgsyOqD3j2Xmrxl7f3y/d
D/9Vlk0r6Xf4g0VYs95uwtTKdaDoHnHwuNNPw5cVQPJEPBoaGrpw5f6E+wFn8RyaS06ZcCnts0WB
jQLjigBlxAPSVJRaH7rlGpUu14e0q7XO9/NRsK8ocXMvfu8cAj24dqz6+ZbSG+XCKOeHiPTOVuRW
uoY+bAApnnrJ2/c4iftkIzKjunH2T8RykuZ+lk9l+zT7Jb1OZGpH2jwgvEDI+qfEgwegKUXm57t2
3Rb1CSr8/adK9+ELrT/9d2pSYwgKMezpkaaeyFuBEe3qx3L97fdLrVZv7CKrH+9nkza192dl5oSz
Vi1P0s6za2JQFaP7V/ID0C+gyra32TEE/Wc5RTAl2tuUm7/hNzq4g/WBsrWmUxrv8gfWvlU0m7P+
bjcDibRgNPgGrT9F+A49AgUEQum7Bb30M15c9mSa/wo2TT7SixPl/H7d5R/h6EO4Ftt/b5LWymJ7
P7//h/3Z8LD2oyM0OnH+TGj/+8T7eavT3MBLNZauunu+HxwR/+fRf68pK4l0iDe7BdMbtgIbf4+y
WTgaxJvan01f7gz4yVM6megxLV+XGYlBUr/SvbXXo4v4GVR73UBPrvQ0JAn8HuTL3k+Neqv1wRJW
C11/WH4LOwn7bsSi0bJZhkQINwxID/ov/Tn/sL6k+tnB3ojVSdrZrmyXPaakdrso40ZPF1paKGJQ
wdTCEvWba19bT0XtZ6GTVGerFw55x+YDjhjWs/iwCupYbNji4XEKNOuRqZ/EKat3BmGjqH8RrWpp
FmBSVGrMtz4DnqXR6WTTSIQS7LtBHFO8Tp5ofgXzWR+oUBGh0THhyqDEuZn/IinzTCF5Z8Yg//mV
pAGzVf/A+Y7ndgrGc2mSiyz96tkJsLqI1Lk4eAr5uKjPpLJjv5UNh9hFh0lQ6Uv/TQefxLfNf0nK
6ZxkqBbxGGRhiz84ZagJVRP8iKV6SDvjbR1L9nocRGUnP9wJlg5Q0SeH28+x7E2Z/24rcZsE7QX4
SDNwmEkiCYfruIqoAIrws3P5Po8uWsa8eNds1Mh+9EBH/YAiKwHYnMhekMXvy2C8FlXwSI2N2Ah9
2Ng1JL/NZvhkPKPhmDY9kY2W+9Iyop76dWOb31bifmnyU4p5DsumJ6PYPKuY5kAEr5D3vkbZfzWw
WGvFxjJYSET4a6/Awdi5AjlFyx/aIeNmKgQUT+xHiqV2aDqmFVmUuG3sjflKw6AHqtkqF3ImjYBw
7MbUwwsFNh3EMflJGja6xTOo2Ze4cq9oZhDb0a6ahuBXN6WvjTI/0mASWwNu7OBho6azFI1HSvcG
WThsRFHuLJBw2djv0lF/9LPpMQisx0LSbSGjqYCPVjuTLsCsQ9bCf6cC58/dr3YIvmvbcTDikDQn
9WV4urdJLMqnhBd6Yf32NbKQoto11qyRTs5pF2nUfmjGtPdy9O7QTPIRyeiXk+CqxF3JNGeIUEzF
lzDBzTSduKGP9bhumm2SDZ+143+YgYbC5hQnSsl5mPjZg1F3R42RdZuVMz4mtmzT6kerYzjbfS+i
Gi1A1nio/XovGldEnmCiXHR6k+mPTV3QYXYu9sEESFafAuItaQmEO4HSCvuU9cY5jdH5VNcRVsiX
NmyVcyETKSg599i4Ipai3epdGUwkzfrWGcVr4KTGdm6hSyCxbRxp+yexjO8qd0l3ujmpHoNPrTLx
VblQ1xzuddlg55vEd+3sYmzTEbNHjUJG48yWmghMpSPf5ZrBg01L2zzrftrs6pw2nDRnxecFYLsk
tI0zhth7kYE+AOcOfePMf43hZ60A5hgy605g0VfJkaz6U6a8PwUNh2naFVyMid9cIalVy1eAhw2H
BYnkBBpCi6C+6/EKh67aWjlbypkko0mEeTIOs0PYbGp0YzNjdW/Kx7gW1kZ67YeW0B+NguuKeRjx
M1aDrDaLoX1rrvZZYUKRAk+Uq44zYhmo4X5yT9IB2lr4RSQ7QfWy1OjjVtk/nJzRsDDn38KPLYKJ
Ol0xSmylBp08mGgs3Ii6xoujjZIIxD5Fu2L1izC55MPeyjSMGG7HoDq3L03RfbB4+iZ4+OwlMWB6
tfelzoxPMN6ezI5NkAoi9zf5qOe8y9400lxq+It8yR5LcwysJgRLsiSyJFYbU8OxJATR35y+cYkl
13JH+7NXfb4baXMy6o0ZqtTgBSYLKcX8t122v+YAQgihaqfXMCoZ9U/CuNwLQ4FbxDYegCrupfpy
vNLYVCWMbtocdoy+noujM0/8eWe6TURb0+5M6epX74EJ9ZNT1czFbs6xGg7V67DkX6LuqF677YeV
W/RDCaxvwBDOpiKQO82kJQN1EMtiXIZyeklofgIi+UGM1iGglxqNI11rm3kZjCDQArqnmLGJnsIb
0zZFPFVhSjvJIMcGCL/CcuHlVc63Ns0fONnRSw2e4a/9qFtgyMsQP5ZV/7D0LFYF5fQBP4c20jAL
4Sm3o+IaSP9Hb0FVodj3yJLzaHkOLkOIDSHC36sR8ztlYAB7pN+WDprAz8wvw8CUlRB2N1e5vMmm
t1jiWhoF9fEqI8UhcHia3rkLTGvjWwbeiUGx1l28P447YapR3ZsWJFtfdX5Y2N1p9vvX3t20OZXE
yarfmmoWRKOyveF189b1A52mKukfn7bIWy0JIcMMkIiDg9ebX36LX9dnACKiPG1meE0h8/e75neP
yvD/ijK2w74qITs59BDJY/oezPFwG4rx74hQ7gPwZ0tYfrLUeOfuocG3pZ5m/H7Goutk1PtvExVz
U9P0c9LyeuPr9JkuC5x8VJuOGOovYxpfK7yXhcJpatC41h3gbKk5IhT+bRZaG430tNVqbZew3igq
wlexBQiK9cDjKLbpBKSoaSo2Ze1Pm6p8mPfGO+S3Em4z79bU9b/1ltYvtBM4qzF7FD2BYY+eZlj3
oDLu6BNFd6zaUFejWsi1Voj+hfvsaUl/rfq42s4osKGuQUslJU3jQH/CD+9jAnZAd7Huwa2D7QOE
iIBpuhTV1XQJqmf5tCDb9a8DhogHzFojzRfbmD5WdVuSBFfIBEmKucxZgg9uTxiP1sE0Tfp71UhL
Wap/5H2aRdgxKcPWI/sGfSafR1MhnZAOvdKSsKr8JOy8eMI53/qvqDXR6NCGwSuaP8mKxK20AO9b
u1yzOyB3PVDMWfYYMgB456q9QlPyWfNe9an6M7aTehXOFTSVngG5OXQdokVWan8AXdFbrEd8WyAK
SSbztLHY49IBZZN2ScbOId8ZS/1VBVl9MzvaHiyZxFoDUaCVVURBPqWGzJs30D8qBb/lJv2vYLKp
1CiXIuU27cbxajbcoZYLX36pgxOmIzAYDKp5wTqwDbJjG1u30mM89uvikGP0Tq1y19ZOsXedJIMr
g52fjs/PCncLASyZ74j+xuEki98FI7fpgE+q3PHg2J6+19Xyu02ab5pwQKZlVxzWgbEykkh/5omJ
8J7Qmxb6JrczUK028eaTYHJOuvEX2zmC33HHu986b7ZPF8bapEFGj75OU4rXJvPh+PsNa4D+q8Di
ENKjkHa+QNec9sfUal8K07iorWpj+xDFvCx9HB7SQGP2nnz2NR168jjQjyv1mQACc46sIb11rfUX
mlrhDT/o0YQq2C67gHYT+AQVszxt93h/XfR2BggbEo4XmIeKnU08l+6u9VmoF/qurNMX0Wh7X0Ci
oFe3goDmbVKd7OAwVMuRHo/QjXDrW1K3N0ZDFWQReJO41wHW8Ypxtm+CYaGGuPh/QHv520XrJDQ6
TLS1Hvvbdkp+aum4uq+jKYZ4r43DtcyW/+HqPJYbV7Ig+kWIgKmC2dI7UaS8tEGopW547wr4+jmg
Zl6/mA2CpEiJIoEy92aePI9l2aw1DQECi41SmPamLPndQHQ/XV7XT0o/pE5xUSWu5by6EsH8Tdro
op2cT1ka32S635d4kbBEb0rFKliObKsJEEUyN1eMA0QZOVFinX+gkbMLKV+sCoJ1+E7yfp2Fvbvz
fPeFlEVtyXLtYrUsTSe7/A5HCtymV8Mmoc4Rbly3O3gd2CQj8z9lRjTJoP0Zo8lf6017Dzi5mI0L
rEiJXVhWvdM/C2yoAzGZpMitAdnCmO2qz5KglJXf34k5ikC1Cwvtx5Y0Qo1eK8XwJECto3NyWyad
A5NC/0JU1OjMctxotn8vmpqGApfWQpubnHbBel4CuAuLq1e26qgn2ckIA6Zgt3+Fl7AZAxvmUgLY
qpapCw4BPWeuXgYvJ3cqIfEvmwzEkDaBCraIX0NZnaQQ5KWntQRiVRGTpjD6GvztomHFK629PZRw
FufoeN1b5qrxlx3bxWWVui/ROm+pR+CMCNB5HGXInyw7WhKdSDGyOQBse4MaqVPj85CN7q1NwTwH
1wiPrj3h0YyAVyQNjop+LwsUyoVkkGWIxA8ACaq1TNpA+MT7nm0ZeOTZxYOc1hmBfFR5dCp0q142
Vr8pY/uIwTU7ZAX/sRY18WFWQwYFIdoBw/XaDZ7pJoL2THCVukW5U6FcgIZtjsjS2O6Z7H6dJF/r
Veywh4Ymq3fVxi+FBeZHv4+n6G5yTGeXO9mwoE63qQkkvqOWiRyxZyfcs+x39KrcmwOfbSsp1qFN
IAiVqAUjvbOHApl8wyiWedFqZFy7Mlej0IU9QrgBCJiG4iF93zmqBlOwQ816746cybJFO+6FMNtQ
hjrL+tLrEAnZ7Rb0Jdnscep1V0Yc5CnNwa1NBLcmq6us3cGxAJNLlgEAQGXKXwYVoqXeqpqkPPio
tg3X2y7MdzYowLRT/LxF5W9QCZFs39Vs99v8s9EntR4TFv5dRuXQEnszlR5GNFhSBJoMuzSuLkqW
30QdD0XpLfRQ4X7J6OxoaL5S2zbWoDg5LTSq5qolRabVTBxOgBi0eX2WD2260uEyGq79KRjANn0g
SBNPl4ask62u2Wer1KqDhZB3MHkVRCWbd9QzsAIXShx9F6HnZZ1tL+LO0ZfQQrZGhnFgMIK3gEbO
qs1carN69gqi98npxVl2bIbg0FDnlVubauPCS0C6pl6Bc0w3XtNU4Y2QCPC8WLFnmFdF0KuA1KMl
tgIqkgjjNaToTOkv9BYfq8jN1/BZcBhMqJcbC2V18CcenTs/1N/C1rPYoAgKR6zrDGmVmNMM9NuQ
9iIiXzUr++OqGINwxiKXmsMbSvR7VFn1mmWqszAdxkyuSAwNSYgxKQgZh3e+zglT9OI33I39WNNC
KMeWXgWXcN/DbOlhIhVc9uu2tgjJ0oNhqSuabhSeaduYAMpkepW4KRolERA67ndqMlEGzn1TClBu
7r6Yg4K1EoWhcrBLTfe5cB+cPD3hVcsB4KI5ckK4Uu4Lo72w6UzFTUc70uKsNIR35yPN8JNz55mv
7kA6oZiiEy3EfTJWGBobgSTM/HJ95ytyoFiG2jFyBFxIt0JGn5+9HncNhRkuJgTr2DjgnouOVDT/
l4MmDSAdnN/B+F3Of470qnbRRul7okN2JGyxR81NiWBKjU/XGfFi+3+k0XucT8M+ttmX9i04R7bx
nySgPg71uG1QxNFUZZHOXmMrGvulIXaGyCHBNQEe0MOx7FqdtjOFXVCDwCPoOh+lkyXL2hv3jqMg
imdYkoklRfii3rKQKpNDsJXptPCL89K8c9OI5kiT+iyj/wRathsNK3u4HWL6CdsAxSG5xjzWsNPC
q0NQ7ERK1p7F5TZzQQmFRKGiioOzGmS9cZh4j4dqBD0TSzIjR0ZSzPMzZ0fBF0jDQ5gl95Wetfu2
D++LMPOIqUGKOYtLE+0LrTtbJeYIauR0JPx4R67ItGxb5bEJtAY0BV620rGmg4ibVp6lv5ZOqZ2J
qgTgpAcnfcS8p+kY0z2oX/0ok3Vj4MkKPFr8RlCf8CnPic9jt++l826XJ5A0byKf/JVbZgtFVWlP
J+UpjbIvRUGqb9UjXO1yF+pmzUp/CBdDHj2SsodYESbVNJRbKCXMZYrFCAXm90xkj6lVHWVDeHEH
7rgjlndRONm95rRnd5jeesfd2ml8Fh4AmLjGO2m5mAmTHJkM61/GqeotSosLIK6VSF8MNI53E9Z3
S7PCxYjCkpnHQ5JVH9IGmGxE7yJVoMEcB5KL2zvNygixK/R4jTrHWtbQGSc3Z4XdZQfkB2dXy9kM
6wE5blSGGswqfj6DpqjVmQ6snPTVpoke+xg/QlPdV0XxUZrJp0biMknF8aaZFBB13gmC2aAMtvTK
fAi+wlrpg4NMJO6XltPny7ZwXysTc6NpgfktEIXCXqQWlz1mSPWPjnLAaHB6wz1wqqNTT+1m/qc6
J5Mbk4KZb2TXzIx9GvbxrxrYPyL1tIZMOkRvKgd1YxisZcEvCrz6Fla3iJ0M8QA0d4aTq2OnjVvB
aAmgHyld2qBMknlEBzz8CCxzzRBwiAnuBlRXhKtAg4nYmYxJJiaRtmwFVsIQ36EO1JlQHM5P0X/0
2JCTskE5ZtifnR98sjl+jJruLim6czPky8IiOirNDXbqRv/qhukHcVX1osypIQx1sDdl8NgHzT4W
49dEBMqqGsxzwGTKUEpAtAOTjOyE3g2eLPCQeq49ZZLZRJvdj4P1ECf3ANzDRe2zRU687mQVgJXD
exysxyaSJIzmtPutXyjuIVtQO1v3tOCShNKQYX5y1oMB9fpDU6V75E5qCfT6PEbbwOmCDdXychW5
ODqb1iTNK9zAVjzQhqAymn7VxcRGoLKMNUSy32NMQUKv2REEfNFdVsuFyOwGo5s4Ihd/9MjywpdC
zUT016Gqf6GhPCAn1Rd9Xng7k7pf7jd3ho6TfPayusj0UWwzDFeD90JrYBMMzVdTslKP6urE+UNN
PjhpNX1Votnew4nkVzx6C5czte7OBrmP7hTh4Iv5tGtjQCyMAVUfIuC8zMx9K3/p5fhWuXN8dYps
vX7NxkMK6JNq8ogmO7jzGVns0H6U0nxpdUCuXfMS2P5n+T2O1qMir5zl1En44B+5Rrh6LfivTn+a
wugyxiLdAP55qtwMYnWDdYCAXqirUMTwdUJRoKYbtFcxGaeOD6sS6+q3HwZX0G6XrmA8yOftoaBp
4TLlqJrZyYfgQAdsFZYoFWfbTCDFUyEnPobWndZyPkFijJKqMt5iNtwrpzOuQF+cxRjVD2leaXwQ
1othmx/iva7tTaRC1LEs3xZm0b/LCqRagiPUOLY+849H+XbmxbFJxc6eB91TNBivKnntwm+oF1dp
Jv7iEtdi2wQKmqOnnsEj7/OJujA2okWDuESUI7tOxgMEsDGbQq19kTqzWBiNv0I0ZRtJ/3RtjMNp
GuGSjhJLAHU3hIGsjmrxWVo1+RdOuZxwp3J9q2OXyJcSdyQKzjv2nP2iq/OzrzV/EDVt4jH5tM3x
DEHyw700obdrLXWvU/CvXI2rNmDvPboa3JwC3MrYffZj9E01k1g0q/yevIxzBt8aTpNdYI0fioF2
O/EZm+yJ1fRNj9hhH0EhMreqXW/N+++G9m2SQVnM/fQURt8J2TorTYP0LPyaZo4ATWRTzMwp8Jo5
6RwjeZqLUs/Aem4oxXPatPlCphYL0NSJ1n7h8dFZQ7EZ8wE8U/VllKxUQ8aZcPR26TD9IpwZ55KM
Nk3ALjDLzxUVc5STX6p0D0aO6JXKAGxr0JQF3y4lJAiSI7tljGXRM7WFc+Ns4eQm3oBw34Wq1owE
yHvUBTyX2omORA7fXvcmY5iCQBPrJmEmhOtICWIrYH2s+xQuYDfu/b6zmDGwansNvcNOe9Wz8Dtj
VFh6lvfmFIL1fAPgscDcG/SRt8QbuISuVFJp3Fltd2/0GN2plzlswYJ0a6yrysS8WWM3rr6CWWqa
U8fD74W6u2BEDnMTY0d8II3vLTUBA1AbEDNjZigZBYMSod0+DilK4sHLsA+MESs91s9VGVprSIwM
5yzlWtM78MViUbhr5rimutvKMKIwax1yma8izdU4C25jS3xkSlDLAs3ynIBqLRzvAbTzW9fHPkAJ
GiGDvHq63q8Cv3/QuyLfdJn37IvhGdkofpJ8QEoUHgkAvY8MOgI6ejmWLu0ikeJErMid4fgrXKI4
2yeW7j7Kmm0WPVSa/mRZZYje3nsPehYp0B3upji7i6ggLpxIXpvEfHS7Bcm1+TLDs78hMgPfXUMI
eegJsJDTB0lHS9iqnKztF1Xtd4wO1yGk0miQ3bYaNfvLK76RnL3lFODYCvOYr21EM80rVmAnekF4
S42R0QvlIW/5uLzsuSZ3kJnXu7ewSWsZEXhN/aZ7hCkWLJGWvazZlqfDzpIU/j093lI7QFAq25Ur
TWCfCc0UpJoGK8JlhERpFZvGA0Bcb2lCmB/afG/HYDQ8goHyXP+EaAXn2ZmV4gxRdkrB1Dema0Tk
y5KlLgQZF2ShrH/TiYDLkVh/uijEhQXqJYTn1Nb0hEtt9NY2FgTWV0ABRgd5JJqxGBWUv87G9pEL
CgJJaP0SYfNushc8ViA/8gmxjatt8J0xcKGj0yoGYYGZlcYTdgPt0SF+Ap3HxmqORdS+FTEd5kD5
yzaRr7Lq7mo1p3fiVFuEKruTgzh3BiJlv6wAozjs0vyqedbVIbbVB52vbd/QjqNknuIg9MboTypI
jgzDciBIIjvTkDoFangaoJiwMJjpSjH8O938rCliaC2+38iBkojXfVnleMdFfKSTFS1qlsJum9N7
KP3nSjhkkYAaNWq6q7XQAOn35YduFQeKaw9jHTOMVO+g0OGO98FlJtFOePBo9Y2rWMHbwIHnmQc/
a35rmUPshbzzh5j/mShUGcAqzeh/+CHV17xkz1nhiQmBHNqWWsRFsu+U/KSF5tbeXWRU6dJOqgrw
RV8tnTD4Zbr5M5sb5l4NG3DYbxHMDUsn8+5j8Exbdxh+OVTQ7SC+BEqVe6e70EuZltPc0pKYDSkZ
DGtTDc++hCdrF/NyK22O9Zqi1m8HSiG7bKKSbKKYbfozDDzEdVaAK82K08euXoMwJuZIiutAyQXD
+6fpqpXndcvU7dV5knm70E31ZQckZXo2m2UCEV9Ylr0kLGNsjx2Bh/0X8bc94KBEEe07+V3m2psK
ARlqCkQZoTNRecl/URI/p9Yztplg6dKlX7DH+9OL+mRm2bbtCvCzZuuswgppZ4JCYYq7e6kV2yKO
TnaMjzUnFNlskzvqT98lc9CCsj7eiNd86t19l0Fc1PUMKUlAZBvl55pS1LLQtV0ZU/hsXAaOkBa4
B9RjgJpFzcs+9imShKH7YEqOUCnXC5PpdBqQ/jSifqLeLndSNkj4ku7kf/vT4F4zypl2+8Te2sZu
+EAmzAxdhAGTMQfmj0M8ZBgDsTf3Jh213KCGDW5v4jocIlhMFrgW0ARe4ABbSeD4982r0NAVpRj6
Kc2m0YnLqsMotxKcNG7T3zlZtWEKMjdsyFZzCUk0tI2KoD9OIVpO11JUuXXvoQn1fSy7dFd73bNp
VlxVJusB9qC/0eM/uRMCBLsLYI/EzBJtgIImdTknWgow/SvIapYDNpdpCPkdXxnRHOhFQD3t67Hd
st1EXKXWNQtMFrLhK/FE9kK3WfwKNJ8t3MBFHiU9uyuy4fswfu+9MEdCkAdzB/7D7XDXUIW3vPZi
86VPafnKzlfSb+kPQ+z+DkZ9WLSEYGSQdxZpUZBIfTKakbjcFiGz66W7Hi9BNPIxKseNPmLCsBeM
Ut0yqVhWtkO+ocxW+ORqqB3RviBdOmoVwbnvnBNjFQNn0hMaoh2NMX2Jy4TCSPnKyqzbp/rwpg+o
x3CUO8mxLin6Sb+jsIdb1wdkWKcdfG0wa4T1boiNxcw+JMGyVKw5IpcS3JSz/1m0lbaXnrc1p0Gu
02DGsnbllWTmU53rJCZRxYInw44YqUPfJvwj5EHSrG0mqnHO78Ilw6bM7Xgddt21dRt+GdsstD2p
YXWrckInLCnub8mpegQVDE0m0pBJIDvK9OJhQra47EX2pPfRfggs6qDgVKrpt6hAnMbpc5slX11k
vrcuF5ubas9hQ1l2atWHCOSHZwJujQcb2sGIcqwphoUl092XqDVA21q9SksTMjnpZ9lIvZPqO9tr
VvRsyTxjajY621P28e9UiXaJPrxQJlo4JddNkD5FU/0xfur1QJFNW8X2Vi8cg557s2eZ7xCIRPUQ
xBUybxeDYoWYDd4ELea1E2DYAxGyGUCAFOMVDdGrEZhfxdg9TRPVylymL7UXP7VNg2vWXbBnyFR8
GJimR905T1X6rqeIkIiuBbKnQJGX5TNGAZoAYuu2mdhK0lYmOm2dHTlbOQ5HEVlrAwvMFujlSbO0
r8AmothiyuH6ZOkkB3yTc+UTOykK6oH98qqrAb27APUHH3Ss30JCMlj8Q+ZFMJJmK1qflzYq13Vl
f+aWsze96k+VFme3cdSiyWg3eXuDTfWyrGL4c4kNRYs2a0l0TxWoPb7MC4treN8k5Oh6ec9yBh5U
S10G1TLFO2blgVAp0YDJ8zKLLu90ijJAp3F1ViPXEgYzqqwRrIXgzUNWvIgNau4emH5Wzt04o6m3
PTMa7WywZS1ee98SX6WWfCe2+B5B2kUt7h6bUnP7Oig8D05sXluNGs0cFNCg416QuEFf3phWmULQ
bbfjKu1ta9k22SsrEzhWyAwpanbAxlOiMvP5Defd0lH4zifvGQIHa5ZwggOUSf+KXCRqClxajnuq
RQizZBsJo1pWirCCAKsicaMGY29voGuJPy23Ia8mEpCu6mFl5t267nPitSasDhqYa8AxmBXpyrDU
XxnteDG7HGKXNXxMSfEUkSvyC3NeuCMIi6oNYZkMuWREArKdcsZBB9yQ0PlKcmO4wzYULIfUOxWp
erV069zp9nuR6ivHN/+QBt1iYSVHuAmWHXqYlWH33qcPJnpeNxkQjpr86FXhMyYtTPXMD2n4pZvJ
wK7+DWn4t2lRXECM85ml46saWEM2IdOGawTEF5TA8oCDZSm77logCkTcAHL3ZaiMB1toOvvyEFoj
uy4/KEB1GUpnsKqIqfd5TFLyWha+tJbkM77oI+w5QWvebPEQoCb26Qq1NcNIm1TPfY2RxWCeq+h8
9PonQcb7YPKatW1N96qlbaiH5Iki5SggruWbJmUBbcdI8yOk3HC7XqYwLTd6pbqV7jndBm/3V9oz
I2mCvqfGTisCMDoZgEvD/gn51Epv+YUkQ18F/wDMHyvaux6lY5PVjNj51ahjrZjeSgXXKjCpm7ME
+QbrxPDAvkMZFmKiftUhGVlOPQoFPfgkoxr5ZeX+mgw2s0Durn3FKreTd72Cv1W0U0/piT4QThDx
MVFK9vMITotNuT1KTNYT7audmTXzJI1wIqIwG4lEA0NM2H3TqFVjszFKyHbXKOpJPRZk/LCNH0dC
Tc1hBqhQm17W4IaXpdl9dZrjn2vxUTRU0W3TSVmWTL8ZTdo7elebRgFTp7wbaX86fsj33OEzDWhC
94FBlHXosLEsN0aOQMEFdjLO3QOvMfTTGLESTd1rmHvjzhI5u+FxKNeyTUGXG8MWW1q9qTQ74XE3
27XMz2vXTz56MyAMJPOpsQLmFDCcHopkC2JbRea08H1Ai250ydrmu630AsM22OnRGV88BTFdCWps
sQAiF2Dx7cxw1uuU7Y4WLaAIcM46i7AE9fUS9dNUh6+Zhd7b6vWQsBD9xOZdYUWMqUamjP5jEtN8
9E6aFhsLr/feWweIWdqrP607UozlpNLwJegltUroo0u4LUDBW2unKlGxJxDRxkDoz7ltzBMtPocY
fF5eJwUlgu7EbssIC9Lew1k2EeArKdvuZEOJMmnUr0vyeDb1UB3iRryngD0oxNd3QqR7ciqftZhW
jWltCFycC5xg5aRp2MvQiO/LFoC2STEkQD23naBlLPBtMSAFGzU3YdCZ0mGqW3ypzquwWWHrA9tG
1zZ31MT160gCOkWzbi+T1r+aeF8Qs0Mms3MA7V4lV7mBjlCNlNew7JGJxpgZ88EUUxme8FzT/QZW
sQgTpkpOocnw+Wf0XC6ygU6YQ9XBLD1QTal6yg39uzB1f2u4xGcAQxuZL/nsuoJF5ESGF+gjEky1
mHZ24/QEl7ADaDRWb0eTUzKJ4nwtmrE61ALy6e1wu2uXdTnn4j241JHhTVs0veUcsfNzE+dWjUq9
QMbTYyDAZocqte5HjlPg4tf0JZv3pi2QJzYnBHLaJg5M3KzzQ7cD0nG2bEIe7Q7Zv0jd/PD3EM7B
OPEtHYf82x2212U3o0NxQAMGvd2aEaF/7xYz6MqC08wMqLJDyRWa/NzUZ9roOB/8zKf7jfGSXaqf
QbfjoEX/u3W76xoZv9//aoHY7bWC+abMgAeyeObm7UAYBPkeoriImV2bzNk8MZPbgqIlmapzL/V2
aP28/rmVuV5vrG8PYrJrEPLOT0oNs+INjR/ZfNHVoT3AIlf/PQgRsakeTlYWahh9zC8vBXDo8A7Z
ZhhLh6IYCwQPaKSv6TVvwu75qlJF2hSdEZEVVFsbRI/+QBOrtkFSmcNEcMD8ydz+4dstljp8CG18
r2sSrAGW0ClIgcIdEmzbBxStG1uqYzZ/u714rhtEY2GAEm+0l45VlDD8EwssQCBo0xCOCB3/OGh8
6npE8sXfb+b2bd0Ozfy9+S2RDoiPiPD5uJ0H0Si8dWeIj7hBh58ftd8ioBah+JBs43FEyrrKior+
HHtxy/imIPqb7DoNrzlG15bfMmkdGeaui6+rmqnP8f99LoL2Gammu9tn9fNj+ttMWtJjEVi1il78
DOmtdQk/7nZzSExAt1U2NEQn2l8/j/XodH5+3N1uBpVdHG6HIZvZz5WNsOBGE46c1k24yOYTdj5N
pTk5RLwlr2bDxvPnZPr/8+p2cvlJ5m8g2J2YI/3q7XZKtr0B8raA+GKoOEZwFe4DBA7b20fq3gi8
tw9b/XNp/Fwf/9zNmwypKiIMm681AxVwuN0qgomyXU2fEWEEJdGqqQ8/B937763bJ0Y3gXZvTQc/
rNrpkLJwOowqQcc0HxKptUgEWZLk6GLYcQMl7KsqurbzgbZCt3Qh5GyE47NvHAVRhFXOPAmuKbx6
Y8yXa1YxjWzKulFFaUSoycFK6dkXekjyNETjoc0sa9l5YYuaCdxLfTtQ3w9pR5//Pt9Ap7Yw27jZ
315++4EZusRD5JQJbq+6/aAco3YXTyT+GpFhHaXlXXw98C6VY9KmpTCc5TxEEhqqGgfoq+Vk/f3t
GQSdexdhdR/IwOcIpf+9MutghQclo/VopquSsvNVam5wtatBX1MSan8eGwwVXDU3J+alKky03ty9
HSo/UEcL/sztVbfXYz1q7kcmie6fZ/08FY9RXmbdOcyii6sX9jGuOnEh2RJjArZo9smxuITzYyM+
6HVG03s1iTSEjcNKnIGwfr895e/z7OgIAVK7v/2iYWJzzAkwrdF8oN9Vl6iU5s8fuT0BF44gJXFi
A4dPklGQP6fL0t1qaUB4KoJJdAEhmni98Km1R/Y61cmrWqQykRehdYdq8q3TOL+W8V1eNDIAlhlm
3O3tsduB6VeyxKEQ8PcxY4zT07weHMmk36tK/aEWGV1LJxkvZblW1L2uLsRNG/ndGZytebHt8TFO
9PzYtqF1uT3UjXQFHVKiVhpSj9tDtx/GKNf3tslm4PbY7eBZY8OX/e9HtIo9X8CWSpjE4/x9aj40
0J1KRQ9/fsrtB7Eki6q1xevfv357HKbRIqkdQkz+eVceiy9K0vTlb88Y5zeftW296WwNPFDpVETU
L3NX+vflfKhdeLWC5Ll+wgDkBoO8GIUjLzoj8rKwxwrpIY+Bf5IXGOdqJpXSCZsfux08SBHHOZsZ
dMTf0yvWZHq2hUfD7ThQmFokVeestQlIadWTDolc/lnZcXxUqOfpCiMe6Bz6w4qVKGzv4dJWjyKc
HuuW9frkqBWmv8+mTbRLNR/yWoWb0PTDuXTuX24/0IuBAHgy2BcSHS2OBpUmd0r1+9tTfh6r/WPF
nv/ycy/WjCs5F8fBFOaWuOpwV2oEbWA3ns7IAhZTQfzM3OmKiuEU1PKTGeulaYjY8tlmxSpCed/Q
Tk/OEi3GQmlGtPKagZjtej1FxlPcm96iqOjFKsN9Lk1/1wBMbXzeMKPGQtb2wnZQkjTe3YA/acTp
1qrgu/RgNUalE62awl5UZOw0me9torT99oduHxsYxqrIrxedmdQLr0i/VELIKK7e3FS/7SrVAYHv
g9yi6mX3pFv75afwDGtnBRHRH4i3uaLvGKrlYWKxXvJr7jI1/Qo08ki59o8jGo4Kky43bwe7dXXW
d4OjLW83xXz/9hOZFqCFID+3yf3UKIaN2xO8NPb/+9zb/dJIDaCmvKr+55afT+Nhyr7JJyFu7PbD
/3vuz09ur3DjhvDuTN9XmgZ1/e+zf/5oB4UaNc38u/lvXtKy9Te31/3rl99++vPGJsANThsTVzy/
JQqb1qIeTbEaXf9/b/v27H/92p8XxlZbruoywvs0v/Lv+zX+/u8/f/Lvf+yFcY1l1/v6+9C//rH/
/6SkPro7QVoYWm2+g7+vUdDBlpjvAGmO6rGSMt6CcpelUNeiLPsHLVLeLhh9Z0EawczYFUhW4bnF
eys2+gehD+W1pxoz37k9Eju12pZuSJ53hJGSXvXeSXt0CQ0jyN3Yd+OxLIaLNW47wjpelK3VZ8T0
BALHynkQaU8RYvbJHuVUj3SBklHSDI2omlpsw8faQ3rE81eamPqH260gR79L9zk+om+vqbJ73Uaf
c+AJkNcpbwGeYaNhsO3K7f7RQ0WqagzgqYENqyTK2HAHbzkhJd3eXnU7aFm+ShqxdysIqTbxdydT
0J3xHHmQSZ+cJNfyojJckmCkpL6dowcLBYFCvaemfQV04naP9ISJBgJak7zBqBYAH7iPYHRv8jHH
5Dzf0ghW3w/0i3x6e65He6l7SAnregTvaRD5NOMK9Q5THhYMps7xo/SH9zDjn3dzNvi6jly0lI1/
RBJCFKBZOy9Z7mxxr5JWFynCnQbrjpZrsISu47y7Fn1i+sDZWSS2dtVy722gs/Bele45M9MX3/XH
DxEjA6K98eixLTim0iypNJbeGf0DRqVCe6Gk61yraazueTE+lZQiDvsBymxyejODDBuQX1mvDiPQ
qInowdNyErHzbobaGjCa3NlvrdGMvStSou4IkKkon7QJ8MruKG/nQBrRuuc0pJiI5f1esirdlZT1
gPqEm9u7hIiznEyTaJxu2mlKo45PyQu1bIOlI9f9pxJUwdykG+4CgkkP9qgHS5EZ34nMxws1X/Vz
qBIqc0SmbwfV/IGGVVvo1ZWzc3RKMDmh2f40doDLcV842ritdEUf33Fi8L1Niz8BIZCG3t4jWur8
96DNd+uhuWRFuuxmjFkLsAQ3SkRrYb5bt7rgjPLUBQgmRYXyOc0C8Qe30zNMiuaNJij89rxsN35E
IkJhb6E0OM0yVC4mcsJoTyb2/UU70qYluAfbvcFO7Ojbln9s+87/uZWIX3E+aKcwGUtrVSFjI+LI
KB/kjKJD5v1c+5p3reixcAkh6dM6G7JnpQxsDjFrS993JdQaBLV97GYHM/OHOwoQDV46f4NmoN2j
FCpf+cDgXhOkaArmzTIRMNeQfw9aWl0bq/xyxyR8haqoVsii4/vOR2gnS9pgVqm+IjQORBIAWAlt
cyOGsqJ4DnB1CKkkmg39AWFghoka6iBj0nn3g8U+K5lYtunz3dtjYE8OXlkRlTEN40fEvCGa9n3w
ANynLPA2CSsqxpQwpGpWE5SECW0geOjyr0Na3wdu6R6FR20yUwKi7TyMVBFXWD7pl9SOy7u+Ch6I
ECAYUqfNdRwtoOIWabD3BCM7B5rE0aaH6vSiRcU1iRAjQ3v0QQ11b4Yw7NdOlPmqrEzrvm4l4QNB
AtvBBERb+t2pjhW7YFpAG2KdiY22QvnohkVwh2MHz824z73w3fLT2dKTjjRzKqFuj3W6dWe0MCY2
rDnda6AhNpYYkBXehpNnUbcS0jUPgUsseDojbkL/N30X99wKliggkkJWQo7Twh+jWC+0Vj76sq7X
LlL8DXs751SG0Rda7+KACa9YSi3kggaN+OkqHzkmpY+rVaO4ZVMffOgDQIfCtyhU2tkxLJkVdVv/
JMEX55cWttdePJaTy2kr0gSxidMM7O741rCMYPo17H1sJe08KLKubftnI/FHFv7u10i6BpGmRoe4
hqvXLkiUZ8pK9rcreuzNeof5rF+omatpZvAKMni0Bb361RjNCzi9r6/uzBsosp4yae+jR5rv4vyQ
Z3YF917qO3eRFpTPDNPMMT2LWCfQ94CgeZ+5fGwmRzxafvWHoKJcJMapmbkGUsLKNso+v6vmu858
N9QjtcRgQSxRYUdnMEmYuqIk+5L5NmnH+tc4o1FD9HaVYXvvqL/PN3ItpOqlBiT2UePDp0SlM6R1
efEH/cos/kOIv4hkTA0By9rJ97poE/aN8ehNiUVccNAt/UYRPjbTAktlRRTqvYLTlLsRmsOjThYb
GHMub81YGnq9dKWciZG6E219XX1bro3xsm7o8wp7ToFl1obIkRIpP4jkzn5nSqvqtc5bWBpOXZyB
TKiNE/2HrvNYbhzZtugXISLhganovZEoUxNESaWCSXgPfP1bgPrejjt4EwZBqaslCsw8ec7eayM4
hl/fd+1zWIN0yYULDJyroGL8qfj4nztuo7CUzz/rewSMfQdjzQfkadUfhZmfbENCoZfMf9O05bfm
zl/weURrO6/AyfzodkRPdHRGf1ZDTBuotWP9Ng7MP3RC1VYVVsebr9vHAovqKzllWKsSHLnzJc4e
5Ql1JVSsiE/uvAwWBpDO2NV2UZg5ZxJ1k20wBAneivaIF018gMtw+b8Y1mWMTWYBemVK1JSj+ZLi
eWBmPbV7J/eDpf3zTPGHfoH5DwTrhJByYCZtS4vxRDTkDOnnF0mregtFsJGk63Vm1axVEVD19r26
CHws1kFqp6tKb5KXFJkwdGDrT+eQC6T6ubpCUVFfc/RKKFG0x3wlCpcZ8lrpVfHokjI5WiYdyWzC
uNQKPp5Ow/3cIQW8jNawQPM1vNclSk1E0vkuNETwHAmbANYhWke92BhthQx83lEVjqxtRn9ifs2o
csCC3VDeWhm463IgE0QBU9gVyZfaWi+Z0cV7g2iKdSow0hSlBcHSsvTr/AA5higRmk2opngt6DEy
OGQ1z0WZMHR7q6lBuRiiBqe8Si5e0MZEZmDMXvXTj9xZGRLDmEIKf6N61X1M99wz1h9rAEXZ+l+1
fMQNYIJMdYLPRicCVR3D7K6NvbmH+II3cN4xPeYOJLq55Q16qbuef7P5UhUwRGvbBVGKqFRwhnzW
A/3NNHD3pLCXNwqQ2putOjSc0CsvQj4qL2QB13VnPYel2b7wP/2j1aV37BSilkMZOu29kyGZKL5T
nXIXF1qaK/aLqxH1UIdpcSHMFk2v3dzT1O0uGqfyh2pU99Yc+sv8B6697p6pY3ko4uIKsja8Nr6k
1Gnt+MsL6IwaqfqhWQH+NjdMD77gO0oFAC1h4yCfGgYJCqsZ2Xhtc/D1WP2sbc7ugeK0SDqs9N3L
4cj3Tia3Slml7xW7vm1QGUg3ETc7Vu+G7iXvbCLuJinitW6hCguROBJoV60yg2U2TPPDaGbrTvEI
Xszar9ZCF1S3cK7StCMlrfCNs8D+SE8GH2JYVPdBpL9clwYfYgZokF4mzzCMX2l9qC+AK4MX0EvK
dGHhvbpANIIPHB9QG9bPbZE2FzQ+ETqEa1eW8XcR3zxMR98a/wzltuY8oJguLaObLEth/uaHgnCR
xGXiNF1WVAHgI2pmXgU2WLMuQIUVrjxa9kjsYYzP82fZCQ3XYnYDKz9XyefOI84i8+X8MPPzyb/E
fOmUFqhPsNB12dsnJXed/UiV6CNWh2UxvUY2KLsLG+2pLTW8SlIqUJNK8iPxoC+dARLuk6I8w2Wx
L/hfudKb4REbdnywaS1cG5wfe1UdP2ll4qXJS/jU01Y373cMAxNIgjkOFDa+vIyqg174DyHS5ph0
k0J32pq0/73896tKcKLG+dv2UX+vRqfcqSMTnhxNHd106HrzbWj3gkF/pBLuG4b20VJGksxC7azl
jK2yeUuvgpyt0hqylW7QA0vKIXr1ItKhYX5EtY0kVFQBfTgkEK0ZZWd9zDXq10ajJqXv/SQzsE4/
6DqRIbkvHdHSOWCdUhm0vct2aJcobcVOny5b39yS3T3eU3khXsi+pCanEM6Hw3vSyStbX85stjef
DU1/6xGj4eDzv1HoFwhCwZJVYZkhSYZ6Us7UslrCoaiYFbaDnX+EQsI30ds309ScfRIwNE/6tFj1
dt1S/GbKifb5BshDebMiAu+rdO2T4HYOCxsClTVW1BQcDNGjols3AH+qma+ebMFEXUn96CVgmSKQ
x1mDGBWLviLMi3EI11WUi4UF5eumJNx38xubNQEiWVInFhYW2aWflf3JVoguocP0iXAAPbH9S4m8
7/8+UZT+szAL4zj/S4Mq3lLRZ4d5/apQX2H7jcVJSsPHcY9nimCNGjZB3v1Cp8wqfJdgHZcosQF4
OSXrelS+lLl84aBOhO/0UmfTKitMHa/J9MW+yht4NNhI569GjvObJIV4nfvIVOVEQEwEYotOde3j
CJPkQZrXan7dnBZ5SNbuz6Xvm2+CtgGd54YMSQSn83c5o5GtMkCZtDXrYl2GJrHOrfHuA1n9k4wc
+9VpAya5q0xN5BqYu7ehlZhfWSO/okSVH0ys6R12ZbCMo8HY9VGJfsR3caE37TnWeCuYDK0Ncudx
tQFQd/vG/WzJK40M+1k6gfPVdu4qUewUKRxoZE+Lmm9XAYIR1eY7SQ45gWEIWmlrUBB3/qa2lAgr
Y9MdJ/gTtCgG1zHaBNBBBXEf8G5ApgFa5MFeApH1OUd6+Uv3poU6jTfbqS6u0qCFLw2HjmNWnbIc
3EagFg4JtLa2nohyMSjKQKrqi2t1H2TIq6eBRJCXAeLBgjO7txV2vh65t6H54rayem5PWfXWq5AK
x3AjevYkBqNklOjtTYPjrakTvzR/CznkZ0acPprGStvHRR884zamBLWG23wFdgT/ikM3syWrZn7J
KNzg2ej/+tM3OVKM12rUEET/53jKrwC6VVWB/06n1RH58zo3URTHMieXSrcosjLP+k0DlanExPgT
tmOtlNLC4ThdDgV6IAcWqkxS+RHY2UtDDoT/5AOnocD762b+O/6Q4+i5/TGRmXz0c4cl1qqSequx
8PAD9f35YMWtc+oLAuVYhb33qvkMwkZ9oxTk4M2f2JVF+Fk3yqVN0vrhabrYFnnz0rUWjroiRbM4
xuKSJoFY1L2+lHVsPkMIMPmL8OP4olc4xSTaYiT/7op3CuI/tx04lrXj1zjCwCz8toqvqOAQABBM
XedseTjUZfhqBN1CqdXTSOWOSpBYG4T/+snRmU0QpEt+EbIEWGvBhFQgw2Qk8ixs/RTRsg9DS/jh
tk0QhcMJtYnSyfuTl5F5VTe5u457xT7nikMvR9MeeWlhAzBY6xV70jwlZXPF/YTg0PYZ/+LsZx6A
0kkW2oa6t78q1OrX3m3ltk9J7RG5bqw836HYMJuW7V3Z4nybSH5jW4ttP7ZfuWVxkPZHDWT0/H8i
T25leD6pFmHtBVud2w1cFF753gsIjtbT7B3+SdbqCKWrep2wFHCLmtlZrTudiXH9LNS83kEBM9dO
Fll7OkMG4riqurViYlyYkw10fMbXWq2gkCkwaMzq/vMA8B1TrQYOqDOKcp1FSyMkdqKtw/o+P/Rx
ToCkrMdNkMafvkzKuy9jqEt6/g0m6ufJ9IovIZaOWughp8+GNYfEbCtwkr5l3TZzXM5fDnwOP2c4
oZY867mnsqK+VKWdXVqZ1FC4PPHZ8XtsyUolVC3yjzN4lgAN6GKWNkI4aMIz6JATeX3BlLRHQ0rh
rQLpXaqXEHmZ1XrK+ad7WuciXsJxQQvRQiPj3Bp0a9RyGyKhJrC1XtFX7DM8Gp2/+/lT4H0eVqEP
e6SWlC5Ooh65b+NdRzUC9ZDq12+u9AqGW5Wk2X36zXBe+J2wvqYnmTPYX77s6KdBKuyb9sWyxNR/
rI2Nntvua6APO1Glf9ox0q+qWiebyoUEFFeJs/ihZSo++4+d5peiQskwQzv13IUalpiH4AtxZX9G
CYjSf/KL/9w+qYhPRagopArk5yZQJTmfjTxAAXYPoY/LcE6jyT1wjk3sBgfI8eg4UvQ3smsBgqgZ
WZp9KQnZ9IbhKr7jgoqAcRX5tIVQt/NtMAzAFBAYBStENvQ96IzMDyrcG7TcOLv0FJ4w8521r/fy
rk+1u+eX+IRr9jbN1AiQGpb+BM3UktLZhFCV1jGhJydQfUiz0Xa7cRHw/+Wt6RGlMAW5BdL0vuvu
L8as4E+qIMPKK2RYPxkiEbrdEkdwsmxklG1JPbr1Kl/994fTE5r3BLz+LAOQA4VYdCE9J1m11QHE
JOd6Mww/HfWgKyjzSgkHtBbhHQ+uemdGvnTNLjk7Tv/SJG37Euhh+yKJHoK//Oy5ernPMk5DhFDE
VKC6Vr2Ugp1PtTCohEGDRnL6GDEuV5mIAW8yqkkYbuzbrCcKsMBo0FQJS4VA3us7jTj//GJ6owcb
3I02ai+33xTIXDaxi+Avkpg2sthyNsZUutMNKUgAT4xTTYAPcrvMkifRbUsbKirIP3Orxaby1vSY
pji67IZioh83MSCY//mizNzf+iic84yRLSk/TgWK4RlwGXd0UVEkHe22LhcZWC+QSDFazkHE5BH4
2nX+S0cgWGshA4ZupTYcgqzo9mrE4bQPu+/5k5PqzJiiKN1VvuOeCiNyINA4EkFW814nmbIlcguv
uadcG9AAHzGLEq7awL3iwdI2hqJf8yYYl/p0zC8EUZ+uxxhYmwjaBU3XGSpPEQt5ZV66IJmSaGC7
+0qhY+z2Jl6otBmLHe3xtGomJgMdi7abcCK84stbkNjcsRjLl4ptDIfe93EeSlznNOTH3w6dqqdm
RLWuODHG41pTDkadjyvH1YorUEv+hPgtQiw5AImzTGU9dOT3v0/kKvA0Jo0yf4886a9yY8Q47oo/
fRoOqwiZwI7+fcESlzRbWkTVfT69R1Oo0qhVEIga+mgQLZFrAVl/ijFofGp+uHb1zvjLPbZ3rTjb
WEDyVqabDCd8V/5TpcbOb4ptIm/wHR0CJze2VBQZ02iXESM7nmqgy3TrZvOz/oACJNggMZtXm2TP
SMjxl2cRiWD0kq6q13sM7QV+fMPUaQK6xEWkGgYn3X2uS8wT3dRIoP/aoKYcdvnUHCEhY1kWYCBk
OQKe1LiP7TC5zYt9Efq3rFLNM6FdkyW4TL6i/lsIUf3O0ZEv4UIv2t4bIBZSSXUq929OPAyIpGo5
f7YAktX3LiYlVbXDBuENOrwJdMxxQ1vGXTSSd6gQHEkQumGGdBMGETBch49lm+p6XinsaS3rxhGD
O/Lbn7CYse//CtbFmyH6ryKG/Q0UsFt4wbAB80+9o2TxW+O+tokzbuFlQP7UvH6fadja6nTQTgAP
cB8q3SOxRvUNsZG6NBy/OEPYbKBZFacGzRK+EfB5ONaLEviV7y36zhqxt2UvFoj4v6X6Sb/OXMMz
zVY9CNwTTfWlOaUu9fmQnPQWjWlHatH8UA22e6DzS6avuQBREF4qM/n6eZeDQjvN9UClo1/tagAR
dID+UJcri6zpJxZ5qx4HKyY9zydwBC76PtTYg6Yas2XufqqQxQsBQCbPFXFtyVPYy9Y4WENL9zrL
w+4ZDr6JUjUpTwn20icidIarLUABJgRuZ3Zs/3ECHXFW3kNGTzwIFn7+7JFyiDsKpOSAlgpFF0xe
tWwXuK99Incg3WjYajZ9isl17GKCDVMcwg6G+Waoxb4Oehi9oJqw2vWsmEW9mVfVyIcUppnjyQ0r
FTyOjfjb1+HsOKP7PBK4gia9e1YsN9zMd1FpNP1e2h1ySCbA5599NWOlPPWSIQRgKfc8Kvkfl7qc
YrkDF5lWtO8Tc28ToPUsM+15zv4xM7yOsStvpRvfIp1hTWBX7vXnHyxDuiN+WK5VokmXoUX3jOaG
vjKtkqZsHTHAyX9FoX9wfLXZpbbhn+hc6ah0KVYwiT1JK6oujWP1T3XjYRIiD8i+OO440ix9zZuC
RIIxs+wlCA/maFMx5XSsX1QwpAJaCVASL8hVurg2tuCieAvajACbMByWoE7EB2fVr8hglprFkKKw
+t0dr3I5tEEijptw36tmh9gLr11WhA3eNZ5FevvPs+C/z0bEJr3IjMf//70dKHq8Y7i0Shakfsyg
BUzhBkyRFKzB9JvnUANayTARnecq1Td9k2g7vPzZWjOE/AgJEcPH236mjYa4vjWUU+Ho5I9UINjo
y+ieKn/VsdxFPSdTdOO3VI/9d8tGzxvgDzyRh+etaRSePIzrO8RzzE6TZjybNfRxWUX1ixFkkxAE
nNWgEHVKA2GdTlqpue6fHwAvMi6hOwqN5csrMv6yMUk/ZgT7wVBADqNb4XBb4XcZDEGq16TDCUTc
reiplitJdhBh0DwUY97trEJ3ik0QmcUi0uC0J9MZM2ngQ9XliOs+yeHBhjRYBo0mEXNg7SngLAkk
FdeQCrJ2Hycpji6sKK/tgPoZ64q/mS9hQCFk4u8ecnolRMuDGG0zNhb6EH5Kn/LXUf78xBZggiq3
dqZ1tP3xEA4YlQ5m53iH3JuG/mjUZ76ZcPTsND+bHzyapISbkxkWFEa40nSgePpoiL2GJXb+FeeH
IXllbJa9R+p4sKd9S0fQnMIx/jTASA0+IId1qnXGUrQ6O6gX7wTBZXjrfe3QTg/z61XyT4pcGujW
mojikYYrg1vuoJ7DB7fVHNA2l+9e3rz3FcHPJhwNUxrxFfeWCc64wb0mfRwIGtyIgCla5rnoczIr
26Y0i499gY5cKlgNwGyRuzBtNPNi0Qfu689PqpfEPJET6EBsQJzblNFhMBP2y54ueBlrELp4wF2n
Hqo8F6sYjD7QXWneFCx4zNeV18AnHBR4NwTy6RIvpbdknG2uek/rMXCFOra4EWXa9mfqAyR/F6Ir
B7BSwQKy55kVwVUhcckJwKQa1mdGd+BfBYfBlsAP+msWImjgszGUAM0K+jy59YZERjFQdpKdHUk7
eVEcM1gGQ4xCvSbhLXSNaplWzk3p4v7rf5/4lE6jEnhHg0wLBr4YL+fmlKbhPpgU3WfbYhLgi+TQ
ltak4FdhmZkCZ4kyz9WboAo3ul8O7yXegsPPIllo8c9tZQsd/VckuD9SL+h/7rp07PpFXWLP6pP4
0Bd58kh5ozjxGjbRBc6NCI+pf8G02i6KaOvnWCaCwODwQVToU4gHc506fX6Ze5RKFqpnNWNoJ6ud
gaZjNQtLKPJWeukorx5H6F0E2H0BOi+DVKXSZqcf6O3AK3GOKlJrGdn2mzpS089THJ1i/BpWFqw3
t+tX5nQpA7EXVWbu41GvVs5XakMT1qfyyXYV7R4Rh1ek+m5UeHkI1PKZceG2j3L9za3SYR/QWUQ9
9UVoiXfQqimgj6wjnuI3BMcc0tUgSZIOUpyRKdGg9puVHsVkluDjTSy9A5IoFY6/ttKwPnk5feqK
fpI/1UmgD5udUjBK5BACpESb0KpagOsfpNae6V92FiH+DSa8He3cUCMGVxnW9Bhp0KfOSukY0WI6
pVX2k3+mhyyDCvOcfEz1i4YniXprWkemufPPuTzIExv3RpS++I3s13UjOAIVekLETuovUdfzN6or
xvqD0INtb7lHs6ioRwiFzKekFJN768SicUirKIPQrIce/mP4NTr4LogU7bAm9FZ7zJdlYGurGIyB
Vxa5twDscUyZy29RFhabtKrEie7gP8+4yf95lp56HRqlq0jmugLVCVaJD8NU8C1OD6lbQJiKJ4lW
WKRHYk3yS1zIFyHkhGarB9zvgdetumnHxJYLNk6QjvvzDhV808JW0UcAXVGWhhsEx7TzDU4jWVjy
c0byZExF3rzdxwG99zzH3tsASJGG2jzjAM4m5VbEx+Juqs6GHpuc3p2ftygNjKPRdoc2j9+HaFAu
saNUr9LczeMe1GPNWTuMXvVHbUIP2wBCIib4mbrAq7okyRLCh5IJGBNJ+NtJ5LPVru1cDT7NksM/
4vHk0PVSv+FI3qAfZxpF0S5045yD7eX4EY46zS0pXxSN6ZqZ1PjfGrvNNraqGzvytD28maG1qKeT
QtGkzrbyEjyXc8XHuP8EhaLY1KZGcdFGyqPJ6wV2S7q7Y8nAybV4p9kXrT4w9igjkIv1dFZgk3UF
blQpPieyVeCvfFsTn1GTfswqjlrv9GeiFRxTOf0cBjO3oyHvpcrRxRbr4pStIB25baDfXdeqt9Ti
0ZZzXUrjhwFQqxBs6TX9Uk0X89SaZMfkOj9LIeQ56qoeLeptyb6Slxyxaf+ZZz/MHzjqzVdNGOCL
EgN9lktXHKRBwzK+bsmaeviO+o1Odefr7AVxeYUoSg9PT7m75lNt44T13o+jalVTdewwxhTYDeVm
loqodF0X9LE31BfxXSVyYBFa8fARjfJe2z694GigppDNitG7u0PFIDe9hhE3cplxut10HqDJs54/
J/PHZr50HJrrg5GuzT5VLvg2g0vTBUhRoBZBKaUdOR3tymnk7WRevPmZj5cDZkHfuHhpoW3n1ntn
98YaE5NczZdOUNj7GggH8ebsDc3wh/wmIrIn3ZwbRSi6/dC4RJ5W3YRwP/IYoW5SKr/ZAQ5dyVBz
ejKMznAlZEEuRmF40wyccJPp0D8/yCVI3G2EDvvTL52HlQ7qa19a2or8Pusg9bw71emoYT2FjK7n
jKoU1XaXiqaEJ8/s0iMwp3sicIdLutAvCsmANDVSsoO9fNdXwdRdRwVRovkhbKJE49XRyJTSJtks
aqubprUINTSaleC76MDyr2xABCf7ujZu8yYsM5Q6lV6rHFCxY6ZZ1gLR5wNdKdUBbXZ8MRixQd82
3aU25YaHxLmcUWLCrx+LYMUnM90ZQYnES/CxFfCtL2pFHpnoRf02pHQ0NXEsWsXZmUZmk4I4yU7R
f9AUEg2pUkZwcPQiOM/75JggjcKs8lb1UFnnD5RZQHissDe8+rZOyhBW12AEpinnj+f0QS2ndsrP
Akj7P7ybWqNuOE72i/lv4PSau0wnSd8IFHBFNGCKyMjSHojYzSMF+UWtSWvunV4/dSYlMrYF8cpI
0+UOcw3E2dPlyNnXVxFe8WuFBDnXzZJMuZHOoU2Xejq1ayz7m1JvcHpPfbba0N8GYQS7eNL4qWWZ
7B29qZZSY8ksbGW8kMYaXyLB/Td/eOYvANWGCTpAkNQYnpxqBVrEaLi0fLgZ2i6yH7XChpEk8EWc
kh/W9g26/ZMGg4C4g9pANAycBuO+jYxOnywWOWLFBoPlqaEsZjiW7FxySZ8ctSyI22ZggOxvuJoN
DJrRjkm20MDYITXgq5NKxht5GFJG5Fnz4btSQAbvlGttm5OGA/Fqr7yqSnaf34M0s8znBsB85EXF
brA86OB4XHeeMNyjb6OsrSO1ujc57ZGQnup7FZlvhCdMOq3GBhNu0Uw2hsI5IeuxygIUybSolj3m
AsrU+Io5UN+24aBvhVoG5z7IVl3UiCczoETSid/bTP1AaEq5/6brbrVk2w53ImqNJRky0aokx/qs
+PjGXKfb/VSs8CwxicXyz9DoNXZwHLe62gWXfx/cnIn2oDR//n0Jk9W6CNvi6MSgU+dSLesYY4oY
CqpPObNMnbDdhLOXd3rmz8+GlElKFOFl4/boshKkRFNBzuuaW05HGsO00b6otNNdVbPvlVPJXdg6
5VKx8PF2DvJpAsBPtgldeLoig4wAjxazXVOeAOeNvysTU7YNam6fypLs+VR5M4nHPXlYixZmZ+f8
pr22RE6BZQGn5aFrKIjwrqsvRuc6kAVKYswU5ynn9LvoCXJ8+qlfbBr/0LT+/uishk4NV1L9Twxs
p/XOrtWrrT5Nl1IK/y1w6wyePZeqyeSwoO3DQSofODXxMPz32WiMrPyN2Ea1i8LIVt+pAMnmISoE
bKseRZsICfT7EFvYLETwWdFdQaHnLPXabd5US32t4eN9I8Za9PFAjqmaotd2mI3p+KNP9GjyN4fm
40jz62HZNNZN0y2wRyibHxFP7Ws3v/S3CXfrKa5ZeyZ1XTE9eINukYvSbualS5qaWGoeQTlRUCLf
KDGMOO7UHvDxPDPcQ/uFzpHZi3Fup6uQgMtrrIF8IH+LUc50OX/Bj9wn8n67VSCJHZt/DIdR9Xq+
VKcu8kT0oEsaXZJygmRMpyHIVfEpqbVf85XJ+soBGv1SSvt6rfhje/n3mRJNfXWycZd5FUEIzG0P
z9T4ntEPvPtt8DbUdbTgc1cgxeMZvWe28elZOL2mdP0/Xw1bfrW0y3++d359/o75e9MQSrXs7e+K
1sXWdEa5Ut3YeNMjgx5iDGW2y6zrrGyIOhPx5/Da6WDpVaK/13PhVBDxuhZMI2LpjFNGFKDcqcHp
ucOlUQh8tO0w283fWldNQdO8kXymCCz0tDY4hEMuD7YG/iJWOA0NHAAebZ0pywSv8BmIB/teAlcm
ENWnGVbVW6+zAE96/aGdgsJzQ+4IEA1JBR6f3RrgZdIG8TUoh/boFClxPsJOXstM3Svojk1RF/fc
iKpXRlR27CqPONT9Z4d2yPyq34LidYbmYala+Rp3cjwieWmfBrLAH6Nx9mlBrLNxUmdbrX1XHVZQ
4uScT5gPjyoK4wfwGmUD1UnZzJd9HT3mb6jdSVJl2jaZPPzn8z/UFd2IyH6CsbXOZ+/gN/Od0l+7
ToBcUFW9o9LnyFLIW/kduu61H8P6JQ2yat/XyChz4KW/0RYAcPGDdxcL4tZWcFuS6Ve8mgHdqAjN
Ut196NDtd8SWMhaeLhVZvxClUt/Tum/ODZmSEC95PfCqAVpDkRwH+qsPNaFJhnSXxqt/KqbpbzNq
ym6P65aKOGfqpaHW2DVp2GxLgGRHw0o2cabx3qDEW87LY99QD5YKiYkG8iLOdvV9iE0gQ6qQf1oi
QjRRf/PeTiSAtn6xwp60oSCrF30kQFXV9DfixvXW7h7hJ2OVxi/rZ4CE4pgmlGo/14qP58GDI543
/UMpclr5VP9XEQw2Jw2lPKbSU3b8suaWJADrNIwUY0XvH+baIs7K6OrTeJmvcJDh/qpb+0B+KboR
ivROw6tgZUN5r+xS3XLnO5tuZAXLOTduKMfsTeW0zk4zjPTcZzCv4k5RX1O9/2ogcvyNiHTh8P49
oGl5gkESxF3w6IwWkX3B5qPxdz6Udk9URhqTyJyxF41GI77dj14Y46qVhXKkCqCWbUR5a1iOjynp
WctS18vfiaruOiJAXkMMaFv6qDCioVwgSfU53HNbqKQFTwKh0DGR5Wg5m2gdBx8M50nG4vEowohR
mUmOWIUBBDFj9IKPcQqlMoI/cFnhrYcVaST6wzdpeJoFlhLwpv2TUTPhC5lr1OjFGjgxByb7FewR
LmkF9EsPkduOpK4a7QbBto0H3w1TT7+1plpLNelxFRaynbnsmF8rhlfHhegQZGa8VoUT3btejDsD
7ynRwwyR59fKoviVhzE6vxQ/fMsgJVhB31AZenENZ3SStE2a/SbN32dXUaPVwc7plK0SqHifymSS
g2lTYg5FTAPILVvUeXwoCms4E0SkMJ1yiz3YHgx3TfKatwISelToaxuS/IcONCir8v6SRe4kWqY4
k4VjbGZFMBy4Fdga72FZU/aCzXTXB1yfVektsaVyswqtOSItuZcTFGd+aIwS73jsnXuwU6/cQKeU
4fBn6nBkDf04x2Zr2IfAVECRpG5yVJKByJcuc580hFFTFqm460GU4bKEnVdI9c4QWb1LieoIUS8e
PLf4JZ/nCpX6mczqU3wfc39ca4nU31IdEqMnHUFCVl1v6j5g9oFVc9gQDhmoyHBy50hGMQqgJCU6
OQonxeCWdMTiyK3EPKQulWqPWPtBDYJccciHs6yp+fzesbcGXoprJDXQhz5ba5dp8Z6s+uzs5/p7
0IbeU6tL+3X+D9Af2q+cxLwnRnDOk573xiWYKEJ+lHzp9LAWdqvXF0fW9FirYF2OvnUE0ixWzM2S
heW6j8aO+hPRzu1LrTyX0CofEZXfPgvT9hj7xk3PnfLAj4MDBkZSuyxRVSyTObqbyeiCarS7Fdrv
RPfgXfW+sp/rHwNYR22iTA41NiRJ/tnSjgMD/oaz0Todbagtqo3qe/ewpDrXHJISowzB0NhOWdx6
B4ISheNS7cPio8kBKXitllziaSf1pXrKE2QWtyKMJ/1J3Ha4udBWml3+W4aWfjQr8j4IYgy2bWdB
3czsh6SW3mYVqWTzs5AeCG4Gu9i0uNo2Aa6XXwhasqZbuKMRQN8U/3ypUVgtSgR+VInz+gYwT0L6
0ptrm/nBXtFUDVzYIF8gwgVyb6b3RBuHS6zEKaqKHmzzKH7Z6IlPBhLJ7eiad4Izk62DfvgJGY36
yKzi2y9k821qTKjMSv8cU8aXBLPnNwmfcWtTjVREam34TOc3kaG4FqRv/9HGZZbp1p9eQdam+YOD
wBY9uoSwlcFjXgnwpb/LbyBR+W8iBf21NnbdTmsm9HLrpftQh4tp50n6uzGgKE8DgSwy1qgxfzFk
Hu6J0RK1Bo6GMBh3eA9QSWZVp7xoJmJKaxhf0ddWx6hSEd5PLYS8pHZmq2pOLqQ00rxMzoI2mksb
2+A67MAZL4iceThqt6XPJs5Cc51TPoBswIAUfhYx6tVM3Gqt0Z/ToglX2P2MbTONprS2PhssXnfD
QQmeJNaNbTNYYH3M9vPpPVboVWImkwYFb6vjJ5JmJ7GF0Mic3FkJEgxcALCwUsKmgeOOr4rf+WQM
luI19VEWKtlv3nO0wtZIOomOCrxV8VjnrhndVXPqamk3a4xZVvXS28c9jYIipJBMHVqssbagLz5x
C634nXOcf5Be/uqK2DwiDKAenuaEaUXQcoSYghQR/1HQZTuVHknWQB+WhrCPc0fAhXhGs7E8531Z
3/ORZc0atW5JtU5N37usvnQfwEeYA82cfBTbNPGQuvaqO22l3s/7VfJRVxAD3l3fym9qrj9niitu
USfvllax+hIasQ6bECdDbH+LPvGvpZOad8/zTvggP/xkqooLTFwcPz5kQVtASlO/Nsz5nwoNMUmC
tAgnH8fOPCStBCKvC1t3OpTCkcCVnSqHKr41Xalf6sZBe8Rf9YGkDsy9YxifTWzTrizTX3OnEGzl
TQ0qsjdIebp4padv2jAJDkmM7Lob/o+9M1uOW8my7K9cu8+NW47RgbLKeoh5juAoUS8wiqIwzzO+
vhdAZd4hu7M7H8tMZhIsgAiSwSDgcD9n77Xjatu4g38zNID7fUsyUQFEbaOFffLIvILCpIcHct6l
pMZb1aHGWID85pWcpvPa33fFtGuUVQJlx3C2zVgrgOZdomIx+a3nkymgSkx51QGHVav7jw9d1Zjv
jdmgbGejTjXiW/OIfJy9OyX3ktzLoNBPqV75lOMiW0F0tGI2OEumgwJXPK2EnAzJaVdTrPBKafhc
6rn7o1IExZNsde0wL8WMvItOFQluOWEJN6UIn/hglWfSb7RD65KLV5j4iryGxEk7br9S7cImMory
oc4rcanH+GQwC82XrUYmWWWJ9EAZuHzwmEsdtBI6pCBZXkM5fSmoE0iIU0ECaz0adh/7ZIQhjCGq
apmbxPqEDXJ0DZiHsSlTeDtASvSDy03WwH2FlCOP10qmGA9abisXjxAtB6jovAD82EQKS0GZvFiK
nBpbLAzn9aOd9e4mcXA6jj0cBUKX4k2ALSxoalhjjeNIFFcU9yJJoKweBPYLjcGdDAIo/JOKUJNc
1U4rMT62az+li88ISuVAEgVaxZW192NRruYhxMuoMsR+kB+raURRW8H4G6b3SDyp9boFmqbQana2
UbmruVjfS5pqHUnU+9aR/U3W+rfMH5aNVZmf6NjauxAF9+ajEsKdwy98++hWY4piAU0xGUDGbpa8
B8njwCm9gshiPhcGaSGp5aj7ebeiEwPGb6rsaIH1XPrmuhTNMTf74KAyTT9rDIo9ItR1XnI/CGqC
qIyAocLmBEdJqxgZ9owyjQ9z/csZUK9ACz3Oe+pUDbPhG69cXKrAFI3DPP2ZN0BtD22el5d5j+C4
+jCyKgJDH9fcPZkqhaqeUagV4polbk8mfFnsi0pV9mWpPxhianhO8r0urbi6bPdT5FYJQoECQNXU
mylCBeIz/eE7C8ragc4EvrNpd94gzzKIAwQYZwwEBjsafb75Uoqr4RyS/335uMw6h59sWenHk/Mr
Ghr6kt7IZd7zIhYXQ0OiQjDSkxVairWu94nd6FgUlfQmmzUSu6Pb06bQih8n33wGZtic6MeOKQqM
v1cvyMLFSEJwRyQwuZlJ6iz92vbuY7JFTjIHPolA934+5LVVs6U9xZ9+esX8hKGkAoXTmG3nY/MG
dcTNwDgL5TaPgX9qtbNLgOH1hUYHEzjZasSbqROllrgXMsHSI6ffQcE4xZLNJj6kJW2mo8HzBGgc
oxxwt6dUYEWZG2jtYJznWvekMNOGsDya8IRxDBavpqMBt50sJKiv4lVQhu6h7f3mU8r9oynISwhS
+34W/idpd3RLmgdcSu2jU5pMI3W9XsNUfJAtwGHmvEgCodNk0GZQXoNnPiSuNe4Kq0QyTxkbWuW0
Cdvmx6MKaNoeID/GSXdbulqHXJw78WyWdojsOIxm9xxUSbGzSRdZFFnXnz+6p5NZfn6kFcm98OhS
mUwIPw4FMSGzI4u1dW0U2mV6V1Bx3Vs6k4jM2r2JvF3XmhNc5uPzRlHUgBUoM9hcdQGCBLQghBo4
FPe1Zz/KlD2NSvFVyfp2S3g6MsOwj1/mR8RVJB+PPo5pjLwUahYiLas7M6DKXTHZ2+DcCj5jRd4X
ulruaPEItI7tVhnS5mUMHHeSQg+nVCvbsy7tZhUZlViZUYFywR2/6CkOi3lAb0M0MLC7WdPFd0GO
hLOTh0R17UPXmPq5mTbzI0w8ydnKtx87fWicwQMRRBQgcdNm92xg5A5hHLgs52peOURfZNllZ9PO
6i1s7nZNGiDtmVE1VxT+cvr1ungeLEcu3Kw2j2FvK6ckL1VKC4RIDHHzPIadvteDihFiKir5qUl9
R0dln1Hod1El7lqL7pZf+S4ugq9la1PIx0KDn8Zz9kZwZWDOP5kI3h26Jx82fSu27sYx9u67stkQ
h6ceO6ZqxUYbuCtU4pWVAFEhDgukCHrAQq0l4uFpY7CAPs67wEw5y3oJ82Lq1/Zp9MULjWjjOAWq
dQ17KNhZQounby7oFh6btun2LR2e3w/pDqGM80JYFBYGu2nah8xc33cBFcF54jcf6yKbjFTAFYhx
yBvDMNR4mb5Pgjy8tDGRqVSOBGA/yzi4Jmb5njTtxUeDbt5n4KJSK/hTpb5v7lRHH0+m9EKKufQ0
ZMw9Jxm66mBkcXcxIWWX68qto6Vnoj4s6u4GAyw+I3S+2UOsn43WWP5hgkuXMdyMt7Inac0PHBgq
Uw9qLvDOj1JbH7BJoLrRps1AcvXKFM6k/con9U9SeCxi3EA+4KHVnmw5uRNN58FMhf405j/2sqml
ZIi2P1nZNzpXkBek9C6qN6aAidhllnJNBlXei2kJl2TmETeA+6BnhXeIUoSFqTsBI4vQ3qJLKZdR
2WlrNx6xkLTaFIAmAnOjxgpGCitTmegleNKMxvqxbzNv2Zi52S7VJrJvdsKCL1HcZtVT07zNx+B9
dntBKYVYsOlY5vXM6YFHijBDs84tk4/03hgLLM2G8HaR4vx41HXKu02DYkc3qFpREnRefJrRakqA
AROH9uqF+THvjOx1SKTN/TIYHwJ7hA8zNO1GQSpLHaIVVwSvSAUKDfWqAe85dqxblESoMdF6E6Jk
hSahQQWq7CbcIB+Eb9PmpCEhLzk602benTdjUEHHH90bUNvu5NRuC1eaR6RmQm7K9f7opthVOeyL
vjsprkRUMrMzFEIwooogbVGg6c/cikyUf2zqSFfOAWC0U023iTBJaJET/i7Ne8DzyJkBfqurj5HX
8rPTSK3tY8KFNYh7rMAmNk+5avJzd8MkKGR+ry5RkFmHWUJTqEwIVFZzBsF+dxX5dPPhqE1ZrbHK
cJrhdShYlygyU+9yzq9lZtuYCM1e3M1PWBMpzyhquf/9WG+NN8P2GiqVBLkhMNKWWS/Lqw6ZbhGE
qntAAVEto4xIRfLl9E++S4c5SrpHbkb1zUpIs50Ol6Qh4/LBEY6weqNzN/0EgXevgQj4WpsUjAbd
9m7MoSRyn1SuUP9EX6sK9RC3UD9EAdXDhbEnuIjN6nZbZI19KK1pmLenAiXprw+KXjCaWoP9atQe
kbq4wiyalXZCNJLf9TS3TYPWc0RweF+wBPQMXOB6Ed1UOTWC9FQBw8PMvsIB+y2LHv261t5pMKLx
TPwSdXBura2aIjTknPxUsERbk/DVPdHdnDyEjvY+ti/AU7xvmmpjW8mrz27Cqjumk4nNKRrvdEKL
177Bcranu7LlKnJO7mhpuxoS44HubH8AzqLsCBPtESlbxTZ0CXpgKWbT/OjjO9myuvOrYbqbqXd0
rwF8+pV4KXWNrnZUvzsh2ZkgcvyFASgePZ32nsTFM3EA9osIXCpidIIfA7vWVqnr+DeqZ6gkmLye
JAS9A4ZrbSfbc5op7lEJkQQOQ26c5kdMw/WTR2jQdn70+7Hgz8e8yLQOFDPJwe3TfUsFa2eGVn8Z
ekmczagmTz4dbsQAbvQGfJ1GSQ8FcgQu40W9+pVFb7/QlD67Frp1DfHjrdCUtVc9pCGuS9wsXDTO
gXq5twMvYpMhDSR+8B3/WmA4Hkwc8XZV9wdKXQCGJfPUDnEL57/ALYTTqM4d714UnLrQGZKPvh+r
nk4JlLtff/mP//6vt/4/vffslsUDq8xf0ia5UaOrq7/9qju//pJ/HN5/+9uvpmrqBu0YFWOELU3Y
GRrPv73eB9Cf//ar+r/gJ1q2Z6DaS7tO3fVKX93pA44X2nb9ogVVVHXETaijhZZ1UltVcARWPmWA
vY1GbVHXoJ3KCE0m0tj6UUnddJUpUCrHrkowu4UsYUP9G0CkhzAuhlelS0k0phLxOQ0mBSyteC5v
aIsqXgaaCcbnUUJg5ycl+z7PkjsVWTjw59PcFSRPob9Ne3PL0LWtaPGvPw7N/OvHYSBOpDZsmJbG
R2NMz//h41DQNOtE6QBQVVQquWUaeJfBoMapmPdkX6MLQBW4oLQXbTL03DgRgY1QnvnOyhOYhYhh
QQV9uf3ojkwy1YRcHq5z1E52/mku0CXjoC3bxn/7wG40yvDUxqh7/vWvosp//lWsScZladiiLc0S
f/lVxMBfSU/zg0t/4S4PXjuhjy99yshYNcG2nEQuXtDjnEmx50TUn6ib0CTP+w4Q/Whr+d6KMVsy
zp2twcUCiz6sWf7rd2nqf36XJhxTbOq2NExDI4jHMP78Lk0A3aXV4gM0ZA2WQon7OwiyRGcQc/9F
t4yzwx/ru6aRT9Vo1ZtlE/TimF7+aHYsju2c8DO/6OpV0qbsBjJ9bEsfEpaZVG/8EVZNX8Qrv/Hy
s4UAgjC1hipbLOQ1U8YJBl9Xr1WBdbjKCiZ4BmY8KqLdUp8KDBCj6tcs06D5eu47sthbH4Qh0gSv
GhE+gnm34Td8IAxC5KN4Bf6+S0CCfuyRiH08a8oK8/DsmE+yjhyESSE4ywTbgMgIlJ4fJ/J//OnC
ruYL/Y34HdwKlMr+vPvfu/X9+r+mr/jHK/7ygvPD5vGvL/jT6/mOP37i6rV+/dMOAcpBPdw17+Vw
/141cf33QWd65f/vk7+8z9/lccjf//br67ckIGOrqsvgrf71x1PTIMVpYf3hrJp+wI9nL68JX8jM
lUR2/v3zF72Dyfzbrwpk9d90YZtS2JZqq5ah/vpL9/7jKUbElBgCn8FR/U3aOmwPw3bw3tg2J2uV
NdNTmvmbJWxVRW3InNmxhPPr33/hH6Psx6f/fx51NdWYxtU/jrsCsQQlH2FCq3Mc8dfznnA4emUl
aeAprq4FwLpmPdZVvwbXuGwVtbi1Iq7vBQMK4RcudnH6TEDbkoe86JMHvU8flRjokhKMMQWsJSAx
ZT323XNZ5dq4pi8/rNUgfmshpDCWyYNN1vAucwQdZb0sqRX0+rarVWqo1dnB87T1HFkdXJsNBh/8
azy5g3i+CunFMhBU+1I3QXg6A3oNYvp6NQFjB3XEyMnAGstrHCjVusnJAFONtFqEoSzOsUQLlCZb
F/fTpxEI46lrMCYZtf/FibzxHOowtEkFkFlz7nr6Z0ZlDssS6RZpLnmBEBn0ieJ9SV2R4Z3QJ9em
cxKEzq5slVa1W7jNNQmMV5q9204L0UEliT21vr0t+B7yfGTkfu79Yi+xpypZNDLukl48jq2+YrBm
EhdH7zpp7fj3ys+KurBDO1uYnVceakejxU6gX13YLSKYAvF5Lo7xFBwiwgALCDKfA8YxlDjNWC6A
iWkrdCZHVXefe712l7pByhRLKF5fUFTuwxriWXWL8abQiwxAJMuQ7Ek9GTep1JVH01dusTei/6p0
Gk/4AiChb2JpVkcrwAjh1uIoiT0tquAgK1Diiu2Ca0QSalJmXKYexoOqix+VpFXPccPaSlOTdV21
Av2b7y89r2sOuOb9bdm16JOH8mR6x7bexaqTHZSQxIfarJ4D0gvAIsBFT60431pUxDeiwZleyQ4n
PmChg+ZOTjiF+XKVVd9bYpeXdNXxoxsS42O5i/THMi31V4LGmoURahCCVT5cpHvGNn6sApaaXtG8
G18MvMLLTKOo1+NF3GE+pmVeVc+tULxdA8Ztk0sLZlWuJmcXs/xCA1W4kW2ynN7RcgiU+tWps31I
8stzNpK57Wh0v1yy4heNUK0nJ/U+i7DJvqVgbpuuFvceCZgMKCQRBkqxdBj1AXQ2d6zw8ouqF6tS
9McCpQGV2LNQOnXvUTG7z2WT7nIUdVuWIIhDyqA/YboR8JEOonCRmCSKv8m1PqFbU0fP2eQtn45n
SVyukNTlCG2a71LpubxV6NUZ8/tNIL2EpLBUAEPoYmApVfZY662+N6jGOgOrOLXM7gaSnOtBfTIp
stJLywnNmviCsngMR3hnfUZmN6E9LSluLXEMurbIG9O812Ou187BQWrYMbqtnIweTQ920AqsFUUx
f1tFQbcZpkc4pZx1ZpMiHDE52eteqj7pgXrWbfQQprowWRRBxb9zRVTthoArL9FRXydJSrI4TBY1
0XCPSKdYehR8lqMqNLjp5bKLqBRHKH9hbnVkvefU07G6F7jm102nrzP1bHYZg2AaRzswiDtsP18Z
etKlJDYHT90KNkywDnBtLatGXkpv0BZZ58pr66P5aygd+LTldpqVuVNTFFN9CwzTKMxT0nt7RakQ
N1dRtamV5uB67TcRdOMmi/HrVWlBTi73/1VHqogtXbRikqgqP4s2vePQxETAtB18fIu1GyC/8dWV
48Zro4L7ErvVm5HtojCsX10cHVmovNWova2OMDrMoemBsAttzQyTvLeu7CmexVsPZOaq6u30SvBs
Zlpk3BgeQby6/GxA/iB9wP6kVEm2xhJ8jNRDhj6L0iTnrRIVy0SvnxSjCbfZCI/JKF4caF3LIdcO
PXaGGzWJL1oek05fWNYFgvi5DIM9Wbbmg/BNbaPmvo0rqrfOrVqcMan1rI1T95VewlQqQ95Nyhux
NfXdmBGJyF+Q69VnOpOUBcC/IqmZ3XoogQyGK9n1W5npwYuRCbLgEVgfGTDkBbucuiyitkOuMRJt
4l6pwsbfw657q9ucGxS2x8ldckE3JHfBBAtizLDWbVeOixYCW9Pi9qFYz/l+EchNTrII13ra24ce
EBcMqwLwUJikxxxX4e+HPOScpOZOUR84as5KB3EXNYW+UMEaMmW3LogrrUvKXXETsD5cAuuTrXMO
KvEtd79hfOlp55NFM2+MPlEuVIWctVm/+AO8Mrcvk1s6SKKhhhb4StEMZ6y3CcFhsDSQja40ffLi
NRq8vLB4M1q7uUOf7e/kENEEDwmrMxHnrNqu4qLHYqumirFuhDvxdptgpSc9+RFmll/NY526wE0H
u6YfRSRJWZQ7C5sb2WRYEHIbvPs07s+Df5dm7WX0MhYkg3s1XTtft5XCmTYyS0Wtso5MEn18lCC3
rrPBxkvi1zS9PBe62d6Qxke+zfuDqU9EZwnyeHrRvLEH0vBEl74kWgazRRnMGxIkghb7SmwMXDor
rA5kwA71htsbY8PVGdFHLXwTJhqeUyYkbnrOK/IgVakdC9ktktiNrrlJ7nxogojtIdqmvs35igIk
6kGR2y1s9cGUG10NGABM/d5SrOrQRTrhp3EAoU2P0FBiy7EEnTl6YvFNKw05aTblen52PmZkY3rt
ratGPQxJROmtA82S13mTJOS+kkbjLuZd4hvsa0jFsVNKECMayC3d6vQtnNgBtMmIjgJpk2FF+UpJ
SBLXEvHaNePXunKVQ614yUVEkb3wu877AsXoGdPAIQ5U42xEgfPAB38cXLXGPWDUh9pU5cYReQaC
xE1fXJbbGQHoj5KL+txGGOxCxQxJ3umrvY46fZmDnKcWLIungivSyrL8RSV9batxutNiU0iej7Rm
h9j0BL7ffChwH59RVmLkDYfiRY+sdulg8Dw1chg2g+to6xSpLMHb8oFIczyPJklIRahuojgqXjTd
JqtTtR88XR0AcJUOec0aZ44Yvzl51kK9NPITHdPmya67DanV5Qt92XqbYUzcIEef2LC5Sb3Pudo1
y/dYeYiKyL+vqWRR/qTlQtirQqqXGVPSqKM94FuSiwcAPFFnH3Tl1ZZp9NlhJr8nRsldydTSXkTt
fUqdKL4ve6ydkPs+lZqJlGcwXpg1x2hF2qnPHmHVy+kiT8eVBohPCCR4Q9DBz9DV15+hqz9DV3+G
rv4MXf0ZuvozdLX8Gbr6M3T1Z+jqz9DVLz9DV3+Grmq7n6GrP0NXyQv9Gbr693TcOQJ03swppHPo
KgAb8wTzh9ZVb0ZbiwzkqyLj8YpT20MP03rL0dessw1mdBWWZfoQeUgl4rq4qqmvHlS0ved5Yx0b
mQ4k0Bn6pmqJUa5HdcRWqDlrtcu1Y1LGX5U+yElWirzLvAFW7l38PkgXiUPxLCMRb43R31vOTyij
pZxdP6w2pYvRIiB0b6ubpEMPZqafH3p7QBRouZT6Rn7kiOuaTG0zPmvSdw5Goa9qF59yDCKPrkkS
nymIazvFQ+CSDgEhhm3nwmeKOoqboMFTfDAnmKRn5J9PXavHq0HKLzWRTYvEzLyb1EfvBnywPaOk
W+V2GSACc4xL0SFExuAWk1ROPySbXgufV7mqlqNcy3Q45mFoHzOlegD2pu48eheneYO72N7SF4L7
YBUnw88LwAmUB5tEWY1eUNTkVffFaVB7N16FyKAPKQCAHCPrQ58O5Sai4EjXzfa2kK6fFVNY2ygc
SMRRrAM2QHlQPaKHFgYm3nQhMmj5Px7Pr5g3hgMwwMvzAWW91h3xr8VHEJYidpx0UXTYXPT2gBmS
MK9po30cb5JoTemM2ux0UHq6clBchRBzx6rOfpOj0bJTyqTKCvZMjCGpgYheg3cGgxJcFGpjIHcs
dzM2wBEWZiZAY9UqNJPaGk/zJhXZEUJoQMdpaOiz+ZE4GUY3nkhHT3dd7q8yys1tlI4n1FPDRtGt
77TCupVpgGuxK8j+iyaeoOdmBeWAHJCTD7kB3lMBMUpiXMRjYJ/mR/NG0drwSNl7WdQl6rJpgzFW
rECtouAt3IWfI4nwwdONZNJdUDixUWt71+fmt76moDjKErRDmn9FkS8RZHfyorRf7UrUF9Hr2lUR
Q7eymwEhvNrSvvLC+EUrK5NemgJKIy2bnYikIJ8x2RFguOab+icVuUrWa+Iqu3XANXeAh3BTtFJc
fZ2NTGzi9IA7fqrR0oKm+p5b4btT32O6FLDnRLyF3l/jV/atU63Rd17hI35MhtrfCSsyTzEStZNc
q+YYFitRRHJPhPymUhr/UCdH0ZjhscwGfx/Qq5B9HJ4apcHQ3Q8k2Nt2gremCjJvX1mTNj2lxByg
XN2PRHPSiK6tq6RJs7GbiCuTZtqu7HLjUBaddegSDUFAHG4bFFqL0VSHtTnq9b6i+YuFpFxbUKWX
sd15i5qe0cKTKAVHTwUekaJha015bCuK9qE9tFeQxfY29RL9YLWZcrQt+M3K0L9B+wf0A0Oq7hSx
DEzLoF2dCgyn5ouhFl+1iuawzANvZXaWh8I2hk4AUUZT42pZEawuM6jJ6AvddZ0SXFBVkNcdNxCP
Ai/Q0pR0oBXvYEdu8qkABID/c9wocZhx2qhoafC4h8CV4zDGitaNW3odm4icgDoxmq0S6qTXd0N0
Rq3kINcx/Y1em8bSy3A1J4H3dSDr5GaHL7j+vUvl5eHVHeJ2QXBVs1ITi9S6U2z4X6IOiYMvL1nX
5ntpRU+JCD41fiPWntW4q8YCbGWUCSx3hBuLone8nQgj56xpcuWkkgSItqFfoUm5BdK+VICPbtDe
Mwq72BgBk04daUZn2cH7q9AWrQPh7jAVpQAiW1K1wgLr6STLrQQh1CgiRLXFI0Af0lGcpWImLzbB
OutCAXOJDbfc6olyxfDkcBZ4OydAN2prQDfHrNk3NuZd3zt69NbUZLTXISmKa0M6b01TDm+B2++T
Rq9IbFe3XUhQWGv6BIp45LKjNIVESQJ0ihf94LgAABc+LXNUIWN3SG1CCjs1674AjVrSPd1aqAaf
ppbfKKW6BZWiAtMbsyd67eW+1ipcTK6BaiKJ7q1IwRMO5wFhHFIyNKSLslGQDYx9egbmpgKytN9K
8jzOviIBrTR7Mtymdhg+rEEjajzs0svgAhrUs/RqjQSiG36R71KC5q/zsXmTZhqe5uDoJLbcphbc
OxPK+wKWmVxkTomPr4zkcgzylZlAbi2J2bNwv9DRaVe6q+zGFDQYrNonqPKLFq34oYaOv3RsmUwK
hfvUvvHnbemwYKgicqk/z4/41fpzWdyXhXZNGxf/sAmDKHehObtlA+irV8iPgwFuJJ7A/Yf8fDBd
NATTZn7kmd07iS/ORnIGucU6E7F1aszoQPyxsfeahiZZW7vmGrrUuKDZshhdSACmhGBC8IaE2qSi
RaX5vFAcZ7xZIiFhYlUgkd6pBQHGUct3bRMiDm0/uI96L9+WTmodAyWtQYzRBtBrEvlIEIH0uYI0
emxx3+xL5A5nINw1iX7cm5o8N7dJ6b3mfuudhxB/jd4y6FvcLoBxIoKM522eoCgs1Qvi4LWrZcGq
NdoAnWZqoNLI17UotPusGu4mJ9uuoN2NTumt0/tTmNXGNXEJRW0ykHWOfs5UIm1ajBFerKB1soNV
3xnEvdTKVqaZf3SmTZ6hyKtSckyASqO+Fm9tSGjlaDyElrNwDT3jrmyDqEZfu+2iOytxDsIHkNLa
yIGigQhBvfZeC7p86zSgS5l6uGOlEx4ijU6azedURsaqx8RSaNHwiMkvWsR+uhtHvTnbdURooYGb
BtlHQLjzlKACc8TQVfUlw6yKTCsBQeKlId7WTD3JJrE3gBWim9VA2TaBmpDUjM6mNRCEdg6a397/
LplaHWzv5NnJd9QAYBemv0OTG/VZNN0BNL650iyVwOhWfHOk8jUndGBJ5vYBwggBzKX1nLn4+Udm
Bo4L1okrJqGR2YXbWVL3bwkKP5EKlr9/C17/B4gGiXhGvfcPKfQ/iQY/hIZ19svm/dt7+Rr/UTv4
8bU/tIOO/ZuDSE8QWwOKzMCM/A/toOP8plvwz4WFwBAptcVP/CElVB30gmKSVQsbPaEuERL/kBLy
lEBdDBlJavbHV/07UkIx6Xj/qCS0NMMUfDvN0B3pSPsvOl8IRQi7O8PZFQ5ZIT4s/AcAQdWq1hG7
Vfom07RneN39tg6Qyo/RtrEGc0eqY7wLI5qy/B7uLm3BeniNt6rcUTnmhpeuhgjRbZm6B6UInD2+
GksNrTOzo5E8SoiJY7+stE86mdt+8z7yWiN4isf7kJ6+kSiQWiy04/4q0aMtcvbloH6OGYGU5mYH
0YKsjeKYo4Gjpw+W6zMzmQVsk/EWKd90uP79eAoZz/N83wEzdbJLGot1SB5d0kg8FqQFpNFG12NU
6DDbSXhpQn0FF2hZexr/udtZHkm3RbgUeWKcws7eR7KudmOi7VwPfTAQmBcsmufO14hkt41oDXo9
QK9B6m0QMTWLYZMskP5hWopxNEJP0mB19O5abcGzJyL+rp8CQHZ+cuojv/80OuUqjAGuWHbfoYtr
d4BhvoVuh6cpqoOFlKlE9e9gjBi9Y6jmmCGN8qFSE4bjouEDa9ulLhyB2th+harWbro6XlUsj5So
hAzawtpWxC6Tur8iCcmBdmB/JYKvWSN3ZBIemNUyhwhTtYm4dEHUri1I2+QnNGtFKMnSbutwr3bQ
s9Ny/KR2uP5E3Rz0cHzLxgbaVmnvAj3VlyH+Ni05a4xdC69Iniwz0pejJQlS9dt+JQBG1JGzzSo7
2hPr5BKEK72NV+njPhSKc9Xb7GtGKgbsjBvpKJuB2MlH30FJ0C7USI8gi3SbNNczEqD1XV+12rrU
8C1blmNjz2IewiR8IRMwPfXg3VuEj63RYRBSPWUql2hOEBIk3XrUmYRFuADWQQo0U7NC+LMSD1kP
pnZdh3m+NVuCwcIs+hIHzyGZRny2db50NFMuFNWJ1snokXxVpAQ91504xISOLq1JrAk2lhtaSta8
LjPrQpTlLsQxfu+AMDz++yPr/1OqvX3PJrFz9deR90/q7v8hem48J5MN4P8+Nh9e46B6y/44JP/4
mn/oudXfTFWzDaFJ8aHG/l3PjVIbiYimW5PQW/xhTNa035ikMkAK1RC6jRb89zF5GuRNBnND1UxH
Wqb1b8m7dfWfbDWWalnzW7RsHffFXwZloqSZValpu7dyo9qrtXj2TTc6+gJkaM31tAZbuQmCJAe0
omqrzA3aT57NpUdenOkP5tJTo+DOrlKx01AWL5pqcDajLhA75Qin2iLStwQYtqSvnRqrcwjujk5I
+KJLbaXGiiAjuSEcNd2pbtStUqLW13mMHkhmXYTQDHTu6OaYbVqAI75qqMswE+lSD/TeWTnYaorY
vympisnTbDADFjjgO2JbEB8Ts5CYpXEIYJSQwjHI0f3StR6ooshg/sb6XoMDwFzHt+9TPzFwURSE
u9uDeSRes8PmqbrnQS+LY5ewYE8SzFy9PBkE0u/NUH8PuyRYysQSX+NSX6aGjXUGDyagf0XbK9mg
bZth/Cwah9m8YsJxpkpyLQgKXXYC1FhcA9osk+EgZb3hjtkRX5T1NzE6j7bvRxtFRre4iYuDP4kq
hdM/Ct3L75NiCmGCyiMMqNPCf8+UoD5HjlafFR2dJbYZbedlCbS+NAgRv6Fn15i+e42k8gIXfyvG
ojziUJ5EalVUApUeowu4tmxdMoHn1x7zK+jZYeN78Lotn+kqyTb22m+Cbh+nGpVBg+xpvzfPjmUl
m0y0I5iNRF3rRmkd/MJVz+GkazbSbPjKyvM5Q9usRp2+G3Wmur1RkTYqmzvi5B4MI76KEmiEi7MQ
KeyIzg5G+XKAC3ggCzA7mARfLzOlN/YsWfyhbe7MnmmmxMi61wcywMm08Jedca/Az6iGsN2Jsin3
VR6caqv83qUA9sA9ReQ09CTelR5s4z4aN/pUjeP8Kk5OKqZEPtJJy5JFQwcTmhW7KZbUssLHIrbr
m+8V23mP4k2i9ndouomTydV6r/W6slZjanopn+M+j7x+9b+pO5PlxpFgy/7K+wE8wzxsAYKzKFFz
agOTUkrMQAARGL++D/V6sG6zXvSyF0WTlJWVWSSAiHC/fg61V/7RX2+TxBvH1YfYS5t3V/buZgGl
EKlKWzbMFgwoSggG//5Ct2Z/AwJ+D8wIPwmfSTs3cP9gc3ZiC4CGAUHxWdobzPRdaKBajDgmZdwH
jBzW8PVuKcEvXY3pbq2YfQ1ke+FeB2YiHjIM0VyP3U+mVh+enM5WQ4JL8ab8ojtlvZ07bxdwkoux
Z3RMNmXeVq87A410D2dxUm5YufXNUyQ5UwxZcmrnJRyG1qa+o70szUwwE5UPyWOHg2Cf7iy3++aA
P+49AuB7G/o3MX24+kFJhheUKZAxNGXEiJewKQcv7h1GYU2i/zEq6X6/LvNdyRjfhD37MDPxHAmu
wmM7mZtsSqw7/GyOnjx4zpyerdR5bW3Tu7izRXwyrz1UXdyOPHuod1raH96l8UmAowpTF6QZg1rH
Ho+KOazFgyWRjPlr5TLXotthX1TVjrvpHa3JeO6GOpw7GcRWdUNBaWnYaGu3XSgF7Lpl3a3I8Y48
oS/tWC6gf/xoMdlieKjiAP66xiFof0g4T5uBqfhI68UcWhZIKp73W+TXKvSAWEedbO+DJOOYeBvC
1nP5A3XtLyadf4Y458yXbF1NIi/JwM9phqyjtnVSjtyk85sRehGbzLSY7vyh40MIxjc9cUmas6/Y
6OlP1VRrSKTygyFXIvlVSEDf3gD0+zQ959Qp3OfTfFpXSWklbZ8ZWlVxI50NJ7s6FO2S75if/HFI
u+dyzQ/WXH0XDlPuSyupj3di3uuBxfHQ7Minf3YFqlO1zBr3TX5tHJxnY9VsRlw8UdW+954i4Qjq
KvQpxYeirmwGNdSboxd9NHfESNdWf7GC7Nwv2pvrysu6JPUO+j3YPJUfwSJGScqYnzX7O/0tXY2H
pLLcMLAxnVAY2XiM0yxtZK7u2TDnzdAic1/BKALe6BgNMD9HTWujmYdxfuUZ8zAn5K7zXr00yn0r
m+BpFAC1BUKQGsIMY29JWcjz0P1zHYLljuXtxPxOdfAeyosKqxZAY6EdoIsud075QriV2UR4VLel
BUmk4X61cHpjP03fIEgdOte+6poia24SvzfaLF47v9hMLZ+uZ5wMMX8mlS1Dz+7FZu3fLTE9T5Wr
R313G0aDdmiVxeNqyjfpimXPrbNMWb/xxfoVpEaGzHJjl+2fVKJ2qU39LrHGTZGmHwIpoPOdGkVx
G9nWSLAP8FMMDuDrypA14iaGLagprgUmcC11+GL5fQY/9H6B905GOpdwa3z0eXaaF573qD8Eow3a
T2bmVCBBzodSVeyUTp5qPgMX2saXrOs1HGD9O8VLopVXMMuf7iXVGebPgUrmifGIv/SBqXogi8r9
gCxyl+OcZpjorjcKaqr919I39017m272lpr6VQ4odwrMC86jcGLTWxBffu6xtBzgZrbwULP+k5YR
r+kAW/1muObc0j8uQKEjp0vUI1noF7NauA8C3b/X7ePowQdNHDc9QcA+p6OdPg083DtZfFgj1klJ
yXBeC/FR6w3zGWThCft3BNVzCjtjarm7qQGLbjnpmSdUd/EW6tE6E5kR95LkameIgTLIqRTGtAEV
Ym3thpj2xEE1aqdavSZrt+xXfZw2FRX2V7ekes1I3EGyfdkvchzec5gLOrvLD6aW3dhe7f5QTrzH
k7vsfn/uuiLZuEiNj7INqPd07rBJAyZnBo0jjg2yla5B9Ww1NqN6TD3wIADryHOaLUuZXTWtPJTs
LEJT6fVBtUtHlbBxDowawH5oGHvTu6k/aQHoVLAK598XaPMmSuvqoonCZoUet1nRQCFNhnUzZ7NC
n9YBnJK62M85dEBGCKcXyv1woiepnrxuXDeLyTNQLG5PK6JJnjRwTvhJWSvLhQ5nYPd/DRvRVFNj
8wCOWm+t5axZgAGcAIpN0Er1uozWk3B6/TaQ4IYIbdV1XqYT6IrkaEp7iRt3tMKuXv+CsSyuCcM/
4Tr5P4T8BW2cZoQdKt14yKw/pi9pfOIkiFE2qqgyhuze4/QrZ/NDWd6jAwZrsJOfeW8ix3WYk3ie
px4mUM3OlbVka2lmSy23tx/NlKC96oX/BbwzMiC0/WsD/6nMkaq0NNKqJH0cTbs4aKvVQ9/0Ik/v
t9CzWCBziA9MgM4HHvNrrICkwkJyKfPVxlM6jrspsyDQwfOFpF++Oo2PZ0RND5XEhcnzxOQcaTT3
faV9FEuZ7sBTaNtSYQlp8in45IgS0ZqqGHat/zl6Wx3SCWBSlTbasaNhs2v9mpmMdtwKjB7Pak42
y03S3ddURHiAuDyTnJHbGd1ojrxAX46lq9GTBUiEjJsavtXBa/cy+C+6+2wP6yHHkxwm2phfHUMC
kao1quaVpUKWz/RxGJmY0/WLLFuaMJmzLZa5jTpvfMkt5u3NMZ2ZLvOqbZJk3OETeNSiuWrNMMXW
VJYH3XpFSGRdGg/5jj/Mu5qb5MuxSkmfqdG3q/BLts6Nf9/rImMyaTA2VrlmR8i3oyunMzw5npuN
DhKsMpG23CYiaffC+22zc6acboft570vbstOxRxcXRYC4jjN0rXVBCLSdT7fVBpatfqPwe/gHXNJ
RYmfC8vrSmXgnJbc5aq6K1FW0MeaxLtsz0mddccpKy14jGrZVSJ7NPs+LSNvhbseCKZ2ppb/43Ri
MGSslntvzT5sm1k9VXQdLe52BmyE5cnz7ACY6/yYtXN7pEbj71dHdzYVXNeWggN4w/KxXACgI4Hj
MErPtQlwlkzBodFkc6nHnCZHBq5ad06MF34VmXGo2poz3DAF1yT3g2tZrR9+5van3+9UbgTngmfU
1KPLcx3veVqrDngRRxVgneHKMArSveKPWgss313fUYjq2sgzc7ljxM3fi8DaUZfR0X5Syr5tiPOb
naBf63sTjzJjp9estTZrbt/VnmmFck4MBucWa5eNPjzygXsaic/B8XOBR55zYrL6rLC6dRxm2zhY
lq4x3MqL7iv2fCjLdqq1ZlTGr3IUH25vTxhKxIVR2k3hjMubAZzSt5V5/H3xMKX911e/37Lbdhmg
uv3yXI6n1C39g6WqZG9bzZtXD2pXpcF4v8yZGQ/W2O84tQI4LG48EeRpJz//u3S6/cCDI3KLbkIb
PV9Hu2iOempnkSsL7bnDe3lXBOLr97uGLvlVN8atyibtOU8Y1qo5Wm1auLFAZIK3NTecI8KFmh2U
p3HkYu/rjFCc2fp6G7/ruecaQK5aSQJiyM2CxSpxn+b2LzQ2dS7dWZ3ZarN5wg+2aQ0Ne2DGns80
jXkPTa15aC0/+tEnxr7IYLQPqqk8HlHzi0XL6mhb6Ct1p3iovFmGtI3s87iq5rWa/TfbVEWcG9mz
Dz31LIENxy5oLw5UqLc8e/Kj1jW7rZzsm0fFTXdFsDzUJvTvdO7WS5cFcJyWmolWzzkvtxfpNd25
XXe1sfb3GkTH31Go2wvnhmXXBu5yTkwPmJ/IgD0zFf86dDdLnZntumrOYo35+W2DVjA0daAeHUqE
65xO8eiuww1q9mi7hXjVtBVCZB5sQK2YD5mogsg1rYtuaN7VG7o6YplLT4RnnLBwqd26HZj5cGJT
qy+DcxxxWJxZ5tTZkEj6lAtYrCAucOxtI9vk+fhvHtj5u3OO5YspzK/tVBcBI99MAtetBSNyzj6p
CqFiXm6UtqhOJogLi1Hf2/5oXNe+eNQaieontd4H+puRKEUdu3bh7IWGaNec0qcZIES6Jp9156Xv
HYYrLlvcmOlgv7hr+7VmMHJsis9PjglzaU3yQ9el/0TqIlxuIMX41s4Xjs/75zP+OJnahn5utqtF
htAgvZdaXsVJKYL7lbr6aIJKKftlawvqGasq6ntlI2QLsuqht0t6f6r/10jiJFlRpBta5X0splyd
nSD5x0JAjocG+clIWEpgC3zh0cRTEJmVEG+5Mzq4yUihBGwgGLTXqEtF+JySk5Vkb51jc6/DKWIX
1Tyv1aDfD4rHIn35o0z0f76tGYfRap+Sxql2ns6PBUjney233UNfZe+UWrU7c2aPB3GGfQh11jxa
XLvZuJmUe026fiwIufypbO0xW2stknYr6Mv3yRk+DRdX28iPpfBTdsI93kgFH34mXLHlADPAMyq6
Y5F5SOVWEP5LP3lnd3IGSltygR2g/Nfe5tOxOb6e+ir1X7NmuVetzgSUjMdl6e/I8ngb3BfwWe26
P1rYNhbK9TnM2iPd9nkPobjbgmhn0lHPoJj7ZQxNiiHoICu2U9JWMYU/dZLmrE5OxCF8D+dSXupe
P47pmr/JkUqZPt/Vk2+dbN3LL7WDA9yy/avkMa4SNm8gz+rt78sydF0kGqPd4wr9sLGnU5Ku09iq
OX3qY7FNW4aTk2HB6lsNfiQUW188mm1TvDZBxfSehAmgjXvZ+Y83NZDDPp1+eRu2afqdl/Q2hHPs
jdsknL8yyr70z97AaCkzye3p91sms2kqt5G7xlPLfro2VffQ6PI+G1x3D4koPypF04hL8oCQGbgu
JfprAZ5+WxdIuWvHWR69kROHliqCTjo9oDFT1aU3mxPaJFRExgBOGTSKGbqUw4JGfi5JUjxjuzjA
fgFQo1I4vk6a3w1a8AEaPEVUXhUH5UygPfEYMTHoRXVmquPvS5Y19TbjUAOXEU9OutQWVH2R7wsH
yjmiYbQybTufGxlEokiMi7Z0t6n425f54lYbY+oNCEVsl8q8umrGWD2pyfnUaOJmizykPiyzWF/Y
T5XcBDs3NXw79GTR3JNR0KOOcy7caNOguaX72zTV/Iu5mMw3ii1Zof7SV9K5TL1+qGsc23hjy3Nw
e2lnOEd2AWyv/De3mnEsdFt79k1FxaJMx40pq/fZoI7KCHB1WDXcCRySta2Bb2yb+rkWz273B+4Q
5QNdxLq3qTUbUnkXBHzOdg1Jw+he7Jv3lszGcs1W/0fQtPqAGqmi1MvvoawD869qg9WA/czUwXr4
bZXNoLbv0onzYwuWfKQj3SzTnSH6NGIVGeP112vIh8T7aHU1K2eu3YkbPA4kx+1I155/f6Q8NrgO
VOegbE94CdqTqfn0z36//68vf3/6+71aJkIicHYPyQg2oFFTendLol6V1qAzYQ3b91XbbGpPay60
BVuQiutzX9XV4fdHvy9cpzUVx+GnXFH5tXp6R0seonLWF/fd1LqbLi2aaLz1d35fltrRj6WiiM6u
92A6RhD606k12nbXBEbw0o8U2O05y7cmNjRORKMXDtuxVjSJKrbPVsO1qymeDkEvSeVwP51yNVLO
X5aoVDeIh2d3TwWsB0p/sMN/vxVy8Vn+7AiVcPf0+6Nl6VSk65bau21KE1I6XWyCyNwHvUkvdOzz
qyW1hoBXoX8NlHuENLsfu7H+rabbvziABzggavous4NHMY2gz3uCZczfU1LIEMTZkAZhYybdXhWO
eQa/aeyw8MJdmco7tkxznJn8Ilzo9KkbZoExSGl/2Slu16qdXms6yB5rwntinTkKuLu09ChVjlI8
jGxYjuNaf0ATEQ+/L0INOP+mBXquA1kEmMG3JeySMJ6hPXbjCIJgDOI0WOV+WtyV5QMf0RhkT4Dw
9WPadwFY4opCqYtrw6t7/810zSOc++BxLpIPWErmIZB2fRngLoG4HE6pmTeXSoNDUy7+uB17e9/1
5by3mjgovTNbSG9P3ZhuoT0dtNldwrkok/1U3wwLxUPLM+KMlYG1nf3iasNByNv50dOLn7FfSHb0
zcFxJcFaIHSDkdA0XksNuC9JkqAToNC1ll74yKlfcARJimBvWlG2UIYdVvHkp+Zfkrx7W3QXReKH
isd48MBmaos4wl52Ioak9+VyuwkdYjZeSFs2D42xBks/3msTtJtuHs9qJli5+P67Yrc/uzVryc62
tSq+/bYhuwmJS2TTENYuvhZwzapTNvdPwap2K5FSr1t3WSW2NWeAxS/eJaG1EBwuqZ+niha9bbSI
G3ggHbOp3bH7qMJZSLXzxpQdL/4NqOj4kzsvKjzjmExIUJPSackwFiyt7kTzP7f4hNR4p5XGfdkP
1iN4lbAw2+Vk1e50HpWaz6ONuQ/BlIyderVYtQXXlEb00IURebBKU20K1Q07Wzln4dbzM4vaHWVJ
8eITGz4o+8aFQJ6BtSy7Gt6yr+aUVrtZledkscvz71cUwu1D2S2xV47l+VdeQgoj7ISzXXJ7in0q
qEANvG1anQJdWbGxdNRNTe4elB2bXHzITl/DytJz7jX53jWYVFNDfUrac7tpgQGZinSni6oMFybi
wxwhA8ElPTmIp8HhoKJZS35KMlPEw7jObJ0p0cNylBzbTb0jcDmPItbycjfl5nz1Z8C/3vTiaKCx
9bqub6G/O0308WTgUeHh3ABDH5B+8/cwudOiTGel7kZFx+XFregX1JJUnrXCde9Jl1qEqiqa161X
AuMWH83suZtkKqK+xXWtFfmjzsKC9Rh3ljd+kyl56qyhPt9kKwTH45VPJBpU29OnbzcuidXdAmpt
BJ5U0SoYKoCpRUIHXe8JW5lrRODh6Ff07mESuOy7qCEKYXw2kCm7wdzYwjW2Fhs51zWeZprpo5nc
626lQ+ieD9aq+bDY32kvRIlXOCF1lQMccZ1Mttq4Jcm+MWfd1uR6ysv5FTlCEq87ZGYDMcjkWnCt
6qp4XwW3tm5S1LDsZQeCoT64Sh+5Ml3kDHn65lXH3HOfsiJTG406aFgvvk05XmKIFtMJGdKb0oLv
tAzafcKbuWnGWzJFe5pyxNmmAZpLsJXws/QxpwpXGJWKGmsM5WJEFW4HopavVPPuCHI/s4zUHEf6
KfLn+Zvk/BOx0Fe4KNjLW+svRS+QDtfxxG2HsdlVW5owzmb0LwZ9tKNhi4ep2ZKScFgXp/Z8q9JY
bpT14IpNMf/zixfYtxSZk+IJ5AJqmcNijyvioGZnSRKzRMGjNq28p2b60pf+L0fgayZNEdJBuHdS
CjdCoyy5yDtTg5MnjRte3CK92o+PwmJX2v5TDt0zLe/+ZUs6Y2UAaIObhLsvTHNveeFCOfRG+ckC
osCAdns76U6LvRDgXHQXz8dHhUIG/2X1Pff8eRzINtTUkbtAwNc4doYGu0KagtUu0IPhXJXWQRJa
AzkP/lKr7EgTGiHkOq23TYDA1stKPrIawni7QhQ2TGrklRI7Yw6uqzUbO81e/taOPZwd7WFKxlec
PJ+0YFwsjE9ZGXTY1W4VwtVetp3DJ6+SCrXZGugcwfozJzxSHsLKiS7PGdtr2gWgW/rIdFUEdd6K
NA5rQeLKM9CNZ3vJpvspbR4cQQMQKm2/Q+2l0Fj08u7WdP7tN2uV6OAUyis0p2Lj8XHMrA+CpyKt
iyYInRRF+9x3zrY0nN1qLvc9m1p6c/4BtXRFV5h6FBFtPUoremVqfgiIWO/Kcj41mlmHa1bhWe2z
17L2mkNra8WWT72KWRLNg829sHWsDrbQqMu4QXq+KeUc3AXjNFIeyfXNUA8PTt65J7eAAYzi4a7F
RGZLsSnNLAl1OmFnjzIRG8ri1Wd44VBK7lu47WUStfUU9svabpNxfVztegiNzpju6pWdraZPVwiw
nwpMmiu6krkN8zI1+JdZL6tdUhfmc6Bb32WHsmZ2k2OemsO7Y7L3Ea6VnuebIWwI9G9OP8jw+KP/
tLa313PD/zaVfKct3j4gaCbHOrv7G6nEgbUaVotf7mRrC+osKdnTcuB6o7noJNjwSKB6m1uzAAsD
mC0CXGGSk3l2O/eryh1OwIGiNhM8664U3/IG7ObD9R+scX61qANLev8rJuQDGXe5ru1bv74TfmLe
IUnRYpXtEvuFgwq8sEK6ppwdTTIM8OMMFrWU7JTRDw/1fU6ZMso86xs8FTHkJbijWD5tc4OSdEKB
C5gvke1RrVQyYBibvRObtmdtRC4OqQzgoN9lqdG/92lbESP1U3o1Vmyl9gowegS003Zxj1400tf8
Vfr0/wAIXe051Zmj8Hb67H1oDZMAZufTMbeSNR58RGZpuU4kE1hYRkJrjhz0b+dPls8HaVMCkhbP
Ka3okudhP9smgRauwSiQUO1GnQd3Szs7ZjWPKaqWO4A2hOPn/ouNAp1HrV/j1E+gIqcz3aVCo0Un
jOwgyIITjzws1A+jRRXXolcgP9tA8B7ezhrehjQbHKwV0LClqVhXnogTo0LCZ4Hek4n5J6ADROiN
gDnA7tPUgSZ1KmUiFeffSkzH3svcp883Lu5Z33r1tOvtJRq9IDmVysC8Z6kre1PzIvwArdvSkWWD
Fl+mmr11XE6sPr5jmXn1RhFh5PZOm5jjIggkIyPY6DNhxVgY2Ov5xwWMFc55SuvHpDqpvCospfPp
DdM9sWxsu9Lqtr0//tUnjd3TzAfDFSPiNYFtZ3SwxoLM3PR1k/FwM2k5lO7FLNyjhNK7aer22q35
O8pq1/xM8oyumzZ30WLdd2NOQNl4rGg5JtMnXZV9T4sIwzr5k/R2lpfy6I11AadqnENHy470Tq5e
Uf/JprEMe7uh98vAj15/L6aP2v7sWmC7g3nsD9yze5r4YTsidcjLPXrl72QJbs4kosaZc88s1X6c
L5nPFJuNmYdGHorxlIECSr+j3AeZ/kLaHZ9j8wP58yya6gm027+O9g1ZJIZULEOP8XH1G0ijwa17
GqNU3ioVXGyr8EPwwPXw6Nn+C7l3Coyr9crqepMXb3g+vaa3v43ZrcwqpcUzIFgOqmLetI16KIzy
YA35j1zOKbGiTBe7RLRf0uai0G0nNHIQT+n4EfjmFDWN+ywyLUEvwx3lTYe6w0Ffe851KatrtUoa
u0uLGp6CtmFlvGt9nAv7cltTqmliy86ykzp3IOjeLXpn4djKTzSpdTg4HBWGbGJKTDHBcNvzL3aP
eWIIiGjwFi8p4zDV1XTnl7pd0qj3u2ufOMMm+65dM2GqBkShp9Vqbxu3w39GeGZu2M51pGKx9nw5
htPviyp5Bg3OU29F2IR6umf4IHQo6xY93LimxINYD3OkGdOPP2di2yy32nCn7Sp2RsQr7auQlX1t
YIXVHEQ48KQjWMGpe8ql3z352hw1ibei/tPl4b/Qy5Oiz4L6jKbSugU8mTxWKRTIevbtyB28PUYi
EfftfKLISQ1aiW7XDmXsas1Koc4zntuUdc+pSoCa5hd5dv6iUs+YvBphyaW1eWLRHXfcWf9+XeX2
xJSM6+VqnzC3SMJVvqweB/c5WHapFcwnHdslcSpJGWq6arWbkQL1yrORtrs18bqvgu7v6t2V+XxM
J6s+5q0Pccz+SbJhZFhlnhDuYcn9PbH4aV1ETpqOMUHmNEY/geSzmLdU3uJ+xnBXZduqWoKInszo
2GNoB9iQDeZQDLYUNJZChHYni0Gu0NLFsKOGUIU0OrYZUpbdWtDWJr8Xu4HO+UcOiAAHyrJtml/S
pomZI3qrCqYnQXWGk4DilqXZgaRKta8nPXYn24dHncobrbmKnTxzQlT1pbseHa081m65ZSbmTy8J
DtZDTBXH3HRaf2KUzOnqPjIa95JPPh4bDY5oltbxZGmP5Y1lOQ3W1tD8F1Y0DrTfbl/f804cikFU
4dBPF+QT97N2S2qntzp5xnmWuippS2svBt+JSuJ00SCcde934xSDpe8o9ufpXdZX7oXFNcrbDmCd
gqU6vekyavux/rBaarfjpSfMdaUr+0r/ZdhWOV2TQl5Nf3kD1KjFQe4MpyKfnbi2jC3nAvHqZD8D
Rdro/z2O+//ToAPGIiYS/u9h2qgFjZxXn//x/fMfH5+kNNr1fwMl/9fv/x/DDsF/Mqxg6ExA6L4D
eZKxhf8JSrb+8zbJQKLWcmw7MCEa//dhB5PfhUeNfx9C8m0S4n8Fa037P2kakMfVSfLw37X8/7dg
rcl/6n+bdjBMz+cPJ1RjMUPh6/8HL7zUPDIHPtpfq+DY4ziz+0hG/9UvrGeC8dWTTzErNG1u9anI
lgMyUQwNJjk1O2trCthzuzGGkQR9dWs3DKUW5/JGObdXvzqlv18axDlPGQ4axmr4obW4087s5Z9C
GvlzdnuRu4KGEz2VNd+OnveDN54x3gCAubNiudN09W9Ktai27eW9M3cLJ3Z6FFZ5PwxQ/kRvUkIW
yW6cc2oVS4ZWrNIflnnx7wo034E+HpYGUVBSTdaW6vC0+/3Wgm/ZuswcUcCv7sTgaVu6dH+8QDh3
NfaXB1OiTSq9JUd4Tbrebs1To3PEZPsb7ALSmRvXa+8yOTjXcmznsM4wuLBoOlve7PVJqaPuGffS
da3XMfPfxTTs174cIoGknVHM4JL0pk7Qd0SxJ9aAotkwgZnGnIrjuS52PmOWennSF7UeenZVa+Hr
B+Wn/CEsqfyf0wXZBStyG7ufO0iL2Boda8ieXMZLwyRRJN+6OvYGpGGlEneczDhXjTaUQuyPt3OZ
ynGsryRYWHS/FiKvoTP41Fdo7dMOB7ecds18T33x3dU8UjtFS1yoxiZFQE6QYNajzMcHzXwn8x1x
k0F+VLp6x9fIKVeSpEiFvZPOvB5nkgCU3kNll7tRmAwgdMvG8DHCksra6e5cbWxitFnhifOiEM5V
uHcPt4rbFDRXS5cBEwYsFhXCq2m4SzOuAxfadLhq0o9bj+1XrU1uWBveupmSwNoYBbuMxA+aHeO3
UKDdblvhT4U+OXRH+vokqmjGBa0fhI19s+k5OGaS5tFr8KhSbabFQ1qxXvuDXaqvCfCurAVd9MW2
4nHlPNvhzokTyl9d63UPCuPyQVdER+u5njdqL0y32ZdMK8MUnxDAimuWG14sR/pjjT08okdW2040
DGok9KN8lnTBYHIUCOb12nxi5zvgI+tqySmIqcg0rfVoHIKJYHCRn7pJUhqb3ey0WlpHAULM2+KM
ZESGljY9J2b9UTbkLvPiwYd7cOUhRPFf9S9Kam40k+SOh5Udsi5N8yldoCATwD1bDQq3CUJxUNAP
EZ714tnzP2Woi2Njybbz6sMp6YmY5fynGyGt9iWVaHJqJm2X6mBhgBattjzTB7ZQ6bREwqkb/ulm
hyqp41n0Z13xlMxTXPik2G1roy++dUlUIK+r36or3HUqPUN6//ujySQdWQnrweYwF/o+iRlJlid0
W+bvKy/ZkykscSuQcOQGwrrWr/JGJ4Vb7FsPdcpRaNIZ2JnRFGx1zqmSR+pWn4MhXiRJkK7UxdEn
3MbHu25MvaXV5k6XhRxO6C5iOSCfYFbXn/9pbWZfdOxdsT3bdgR9Fn+D8v9yIVaxD+/5WWPYYNMX
xbAdKIfM1q0ktFjzlbb9P9p5ywcdIBkNxDTjfkypEFkL/pLaYkygmWxC9DmbloGITzIWXwT5qIkt
9fJgiDbBpW3Ueyn0jvJW2j3446fT9cNPP3RlOBSr+1zoOZrIYVSngZPzHdPQNjRYuuDO9IaR5Kmj
n/G3E99WC416dds3n03bzqsLbRvQZ+jKpn6s8dEuGFDC3O2q76w8L6kmfopu5S5J6+SpqqW7TbhV
j5Orj0etac8YavtNZpUK/KrGNnJufpJUXTsevW+dgW3Y7+bubg14so5re5xNZq0KswOHSvjrIMh4
NwRSXsTtpYbHC9u/eSIwMx3TvHxdpSp2aU/3Lc81RulyRX7EwFpVT1557Cuj2mqwPETWU9LJPeOQ
eBlxDT94Hgl73Xz1GmdmnSJBYMmd9DmezVb90pj8nGz0EAc+wZZb/ZyknXVWGUO8ZtHeJY1AV5oX
9+XKMQyDQI/YY42EpXh6OCZ6qttXSW3WkbFW00YF1OGnAdR8L1V6knNTb+TI0WvSqiFktL3lCEi2
QBuG+cFa5+zhv1F2Jst1K+2VfZUKjwsO9AkMXIPT94ed2GiCoEgJiR5IJNo38nPUi9WC/rDL9qCi
PGFcktIVeQ6AzNzf3msX7qYZ8uress8VVLWtbVmQ/g8LPGRKcnZrNR/quV85yt/y42DKK5Hu6ta5
SkxFa3co4+04pb8AlcNnJqPVq2gXaELqZYDUVTCv4v2gQ0V7+Sdi/V3N4RfNURG64HgcomFvxjpc
d4b7pOLiPNbJ1h0yYzMlVrua6eiUFdP12aTHvRfPfQZInsvxMKR2uvdrXBgeHA6UTOu11AwmouxG
oxu23OrVyBgBCf62OUq91oH6U4Bq52EzVRx623UaNBSUlTwCpuRg2mG6RRnA2p5SHBfgTjaijJb1
nN+76bLflvLlhZyGtZEiq2g/2Mq8A6CdU8JNuIcJQNP/Vk1P/SPz49Aq9FMKHJ/Zex7uupqrGR2A
Xmy3LB5ooxzoIVUR6TVtp7RF2w+dzsOn3MRZFUWo3QGb5S0F2wPj8WC+5fM43/7+lxqV2oe1r1ZF
T7F205vHJRig0YO3ZYfHzDE4HIbN0O0dV29hlnAwqye5Eb62D8nIqcYQFDZQl74rDZN3z+ace2tb
6gl6sUvtCBdMaZUPufb2zYzXuop4MHrFuq+H9pajx5zmAYJ8N4H7btzw2sgRCE0KIiEsfk1FMZFW
zJMb6JvyNoxI6ta7yprulyZk0yWBemeW9DZVqmV2G2THbmI4F1H+bY3BUxDiO/SXGmKO+oz+/DF4
TBmTrscwqt9px/2cjIg5SJhsDGJODHP9nUaAHfl90djoCZzihutFmg8BnRc/0XXgTEz43j1swKcQ
3wgvkFM8NCFJkAa8gEmnRR4O6WlQ7XRyg7zcwxqhRMI/xkWYUbqXNitmxXpr458jk2B1LF9pQB1V
rvap3bUYAhqeh8I27qgA7bZNMUx1RHbtGjaLH93dVuXbJGsRmxo32vpIHZYnUBmrx7DWHHFhWVjU
Tm9F0L/pbiZY6VM+kZX5CoNEsGbjxkU/vrIBmTZkTma8JJZ/6HyrWGFoepMeyRzcjlsuVg/kAo5x
8kQpbJToXrV1sPKcI4M55AX6+laYWsuxRRXhjMblG7wm21KjK4iWk7Jrnz3JP1l3ut92LsQBDts4
sCwuMaFMY+WxcKFeVtMpsPknKn92DkVSYcVujTX7W29plAQ0z5sRlttxaN+Zx9ELZiTltmf80DgU
E6llINqJSZAYKZNLZTpq3TrYaFMMjqZfnIqK39hI2vTE9GzFyQdiTABkKIh/iJL4LlLlax5U9WHk
kCxjCuDMpYs5sV2STrRUmw1jV+Z6R8/smh2BOLy6rnlP5+Q6C1scSmTDVTeYO9Ul5jXhXSEeMu8z
4ne4i5v6aA+8ttobV7VoEyDDnAms/OoP1Vl7bbVWBRfgxBb6MZtMmpRIE0ROnO3j1nN3KbvnVd+A
ZhI98eRgYgrtadkeEc7qrXBJnakHijBI2lbUhxk+W+ZeENRajhYmoPFALQ90+4JGqQ+TJFnVdNFP
mh5H2/tFNwN/So/qAcE63vs+R3q/sj8k1Xsrilklua9oZy65WzJFM1ar8rM153E7ZSiWXcGI0XGP
du6Fx2IyG5715XDI04aOy/rbJc5VobqbcjS2slBcsXP/kjPlw92zXBaMmDYUONcr1P/NwC1AMbqN
ijSQaDYLer0D/9MVg971sct4k9YCT2WU5/o3p4ZG5vBMH2z+FsMTn5+IclsPGQ7yzwH9E3GVvVja
CZMTmLu3CkowBit+j1s3QawN8q0wizcvCF5E7968DoXQTs4T2bO9n40Md7KlUjKs1lliWm95vnRP
eQCMwqU5uIKuoFGyaqVWSbzEcAJKEKhHz1bl8KrpLGySAIMB7A9LLetd66TnKP6TTgIMl/kudUjn
HgyMtOTcQ6yVoS39HF2m92Myt6QJiz/Aafr9VLTsndL+PfPquzPRShNmC+ND1C0WM240lZGac2NJ
YfghMrlgqt79bcbOEYD6sKsnpiMxt3Dfh6SBcERW3PZbrRiYemY8MH/DWWwwm6HckGoCL3/02Im1
I9HnVgTfOUr1GIt7y+OxCIJjBUxmZdTTMwY5xiPzneQlR4v8QrlLCbLpELqClsEweB2xTPtWs0rb
rt8qh6uS2Mt1oYixqHahzVaNMSBVjBeDY3o2MSkYWndF+eBXEImvRBAzl8Y5Ect5LoDW5Je3sE/B
AIRopiT0JgLwGzel5biMol/Co2e4pCVbDNbvevnn4p6gkE7yj8x0Y0J3KL9dw7GEiB4EeYqjg+iP
h9mE62k4pj5GyF6jajdjRZpGPw9q2rcDR9hhiIB4qRZB0n9tC4uIPFkESPYel4iBBa0zDrbL/FMU
1spilagFTSyK9JyglnNt43vfhS5G73J8Z83djAIAkC20R7dIbV/ZJeCSb/Nok0V/YoPgieUUT38/
pCJrKWmgt+nvp2R7A2Y1QcLeLWyO1Bvti0Di68lEuUYSJ1xPpc+JQJl1aiaW29SbWIZ5ktYUM+1S
QY2GzOVJFtm9MQt91L28UxMfHuauf6lZvfh9vkCAOduUNWJNztUoonQxrsxr3Bnhju0kSAX4crSs
iR2L87xB06G3tTZu5WRc+sSMLxjinA291wx6oSiAWcm2rcWaG4fu1rBidUkkFofOmAD7eOLDr0l5
5e9uObOtrkn9BVofG5G95Enxhd3svdfjM3JSfZCmrbZ5iUVhKJPnkLrJLdsRxkD1vtaStWwEStVJ
+6Nwi+fcac5ey4Gc2DNfJJhcUe5tCH0DZflO+wFlNunNDStjnSrL3DkB8RTG2judKWxpc/Oe4LwG
wrJx81fLNcvrbIg9iz2uYMHi0DjhU+CrU97ShpNA3cvHcKE3tP0BoandMP0Js97YonI7GBOd7Ryg
aauuOLnpjAWHIqbCjLfkqkghppIOp+qKtU9ktiA3mr+h317TyCH4a4/3pqp+1nb2SRXD2aD1etfO
DMqogxUJtiS8JlY9c64G3bfBt3LWMRV2FEyWa11xYLEJVts0GcOEyNaOgQ5NPxiVEjW1seLSpVze
JTIsLbKKDqfll+oEqDG7bSBDFY+FnUYbnaW/lFd/Ed/NFdupIXkfS82szVp7XQrKY+TFEd2agu4r
oyqmxxTN0oQRpQSLpsp7KvP4nLflJfLKZK8N+TN2SH9itkuLgj1dWslNbIx7s2PUQuAKiEat3bWg
gGIdUlTOdhGuUOj2P3tOolnNgSC2/M8uij/LNGEA0V2zqru1Q7muHIKzOWrHarb6NyhAP7vIUqu6
zL7jQcVY+eLnPm7pjpi+5ooG+GawbzGLKY/S3sbKthP2h8Xc9MWhNdAsjZfCYzUxtLHGbfWUZvd8
Ie2oaGIMiDHBqfIbN1LptyTX6QqKykdsg7+yLNdQu7xk20PboCfjNJGC5Kpn3B72p7bJjwzgxrUz
1TeynrHo4h2BOQrpA1XvyMZ+N4ncJXCfLGHs3S7/UhVe6Z6m8G3cx7+n1DA2pioUD7qFc4i65hZo
50EO50d1z2HqUePdzYya+0ewZr/orDyZpmuueiaoB8bGV0rKr9bC6RgJdwfS4XTQ8RhuhvCVwPgu
HtovGHmA6FRz4fpZYU6lDQRISautDwzsOWaJxRXpXlV3sxj6BnPi4Mfk1VYWFA++szOHBKMsK3Ov
vV9mPb03wXgYsO1utHojf59rna/CmSRBHV/pIcIC7j97nv2qzfoWdO1r7Eef9fc0Oc9j5G/YTl1c
PBYb7hHuXgqFM9FfZpk8TCm+5tzQL01Q3BLVEo5spveS19LPSQxlLrZqDEOPMJAuHS9W424bxjrx
Y9hzXAJE4pczj3a3S5j3tKtRsTphkB58gRRQ41U3Jv8Qe+4L2TBeBh1Q7bZcIGlISrGx3inNGTei
sx5Lyxcr6mee8hKhTVmMI337p/uhaBQjZtDsB7ZvsK/6D6/xN0UWMmg864j1J6whrvUzc/CiK1dl
3L0kg/U2Zm+d/Mbe9+jZmAkeUoX2GI/GRobjjzyVx3IGyAOFbtXGjEgI9W1rnger0UqjFS/Iq2ey
islk+gWoC2yE32kcbcNlngz8aURzMdbnj1XH7ki5n7VDrq4R9Zoq3Jn7m/qszHut/WaLwnMNQ6zi
nSpvkdH+SfqQyBjRUnu6TWH3M3hoZXjQzng3mVjRmsxdG0v+jQDvSFANZAi7z35Kvquu9xAt6+85
LLhmRn8dWMYhdqafIw/a/cxrjDWuHOdvM64F5wiQXqXTHHoHg1LaZoyQioCEfJRfZPJNxC/bGAYV
fG6kIPC425TaxLVdEm60y6rZTFNkrGoGzrPaxXbDZQPD08vJ2NSghrZRhS26dYZqN5XDj9Zqvqya
narkOSOn8JAP8y9p9GdmcsmujSUtzOWtibgdBu9rrGmmKStO7zYa+YwwUPHu4ntwgt0E4gG1LflR
Ir21Yk/WJAuHft0H7rBuJ1utQ/x6YTDTWTouv46LwQX8l8LYr9qMlVBMAVPsvWuQLujzN2Pu8NYD
GGTFIBETtpQQd8abWTAG5qmwDp3wXeDxYTfhY9XvOeX0SbiO/ByX3xE3XnBwdHe3enyoOPcFR7AY
m8u2aeyjheDles1XHNjsp/p8WFdNuIsqnsiytPezlXKYHd9zGzrRqFYupuUadOhKEXFb8SyVeFpn
KJbbkHAwOz32z00tnS2dpDzO2cppOzzxxqZTfm3pVupUBxA1WU2Rc4I6AvcAgEdg/X22pGeWhBFn
S8GP6Bs4u5Ay+vm969PomEd42AfvMTTNfhNH/ZPZVeWuK8IfkTv8SBLzYajKYdM4Euehd0f2STZm
9Nd7gk3fcy9WnYNYjBaOUc54gq17NOp+XyRPjWG+OA6KAR6ej7hnkzIQjJ5TaqVQ2Vci8R7bzH6m
YbNtWxBTbubtRIyKONHdW0Eu2vCk+Wm4HA0oN+wd/YVk8mG3HMXkzCa/QPGbDP8rrL6ZnbyX7Xzj
KMzXImPntsiRce9jPK2Ax6mu3mCeOJVMcJDPfqhKcVTIw7vTtGcDHAznnHcTfW5VsUVa957iWJ4P
B8eDlhCa6d6x3UOaeHoTeMQ2VOZh/DeZHdCbmThU0qe29UTNUogheDhQpHf006g6Y7H/XZbmZxTS
T9eKKsex5fNbjXQlWvNjQl/fmq3uoq3gFPTUb9fnVqoz509HVSKbDAS6jE230vGmNqaQ2bWbsr9K
JQCYmHAKeei1NUVbqKnP3FDTbiBS68r2A+3SOTdZdivnBnSfsWvdngdXsJMG3qPBdRjhVBwdPONZ
mMvm3t457bkCF1GlKlrHY7TWmffmNd1VjTGLUMOohvbzqze4tzJxgx3UyG6bd5n70TTqQVbY61mi
S8Zf3B/p8nV86AeZ5W9lyZKsyOM80TP+auSt/WGkFtJh0wZHs/LT93T8xDFM9JrNlHZos+yJ2B+h
puWMnSsD3Ao3wahrwZPQjZ9CgwBynB+jSdy55Xh8SbDEzN3cnV8Veo9HuvkABbaTlaV/mF5X429j
CzeEw7flN+4Djxw8xbaarjNPnOcoIddY2PVHMhNqE9k07A2VXlJjEM8o5rvEZ29lE3ba1Y1RXoRl
kfRduruSGVe378/zFX+a91wmKD266w5y9vxtgal5V8+Ll5MR0MeEMdlK++aHrh1W2BHRIk/q9tiX
JvxaOSfY4bL0GluO+WJn5sGhD/pjnJJqX0ccDmqj16fEoXI5t/pzJSgM82iApxhc0TStXrVK4p9m
FXPd2nZ+qzvLQH8ffhXm+DnTkvnh2vjmC0DD4J4nQAc0rdk+nWvR0r7WLz1sCWM5em2DO7FAcSdD
znK39Lb9/fTvBwbT8RZvx7AZ/Luz9L25Sxtcv8B35NIGZyl64f5+DeJzd6BkTK3+8V2K5PqlUc5b
uuV8SubspW1OLb1zggK6oEjaldlwbOdIx8Lp4ESjra7yONvlfxvsBNtVi067qsV6s7TcQYxYx0vv
XTDbVODNSxueXHFA3xFocNgHmi15EnrzdIRJel669Jg3dgSQyg9WgnGll9q9vx+ERwufTx0fFD2K
+dgs1EtTn0VlX7J09yEUuQ9xPboP6dLsFywdf8aUwgTAW+ku/X9kN6M7rfDLZrC/caiM7sHyIVma
AydGFt7SJcidcvCWdkEsM2xml8ZBFzmO/kF7aSI0QiZlemknZJfsblGyfWSwdkdvcrUxSelv/Ikf
z1kaDp2l69BMm6+5E7TVTvG8ZUSRbEo09h2HNsgDY5DeZR+pveEJGHGqQxYf643lAbWNmRLtPd/F
9+6QM53j+bdVEb/TdOGtQR6jTjb4o3O2J3iV81VQ92CyIolaWvxJUwyrPQgT8KXmVQWm/2tykvc0
u8216X/xaMKCT+ac6aDgfSFwokrodrWodtYkmm/jGMKSajRBfYIw4aarAU24LE17068fCB1J9sxZ
u7GleG8M+kLNZravNJJm2HLdXa2t9lgbBL+c1thTazudC1u9Tp73wcHLxEzULMAUQ72aJglOt+nQ
e/msmd8qQ+t7CROLkCtAeTGnm9mbs5XHwfXW+MXviRwYYRDX3VS8XEXaXNp8qP/xYZwmlzrUOsBZ
6tWX0mxc5ADQ4XbswGPCSyBhsXKQyfT2YNYJ2fmmhS5wdLmyULimZ0HgtyRLsZdI++R3+y9fR/VF
wfcaoyfTdo+GgLTq9OlXmRL5miNDbGMs6iilhH5LL37w+jI51auA3BjgEbf6DD15YyLaXzgdO4tW
/seHe8FGib5dNX/ZEWweSeoVruTKIn6xEQ6o27Bed93J1uc+Vrxiwrm1CS7RQQTH2kvOGrziEEzH
LJsbGBtVviM+evA8xPYglh+Tp690A/KmgaQkd/qC2piXdJ05WCHCRE2Yt+KN3y9nqHQkrGjDDQT1
c+EUeOt5b/FlL+dDQ95b0XMYlPEfyyerCD4F42ccdE/SQtDpR+tHgpP8pwdbfeXiPT5JS4bbdig2
8LeJLiWRuV4u5SYuf8xilUbpiKRT/g7inubimTB9C37bIVxo+YS1kVogR5fVuszsGow2M6MQTY1T
H3yD8CZyOa90bID4dsJXj1xlEIc/ZRqBgXCaPU8TlOjceTVFiuci7w8D2sEcR8fSTz+12UIU01jN
y/K5yZ2FVd7S/+iN28biUDhok2bu6NR6JKJtCA6fMKcM2noFSPODGCTI5YFsCWZ1m3yKnDdlm72U
BV+CwT8fCdZm+wi/LVuXoMMiENYGYbnIPZRlNjL908bRKGymnk19YRKs2ctgV4jMW0MZ+k0a1cU0
cdmqmPOUHdQ7c0ra97Ix/9gK4IgjEWNHy6/XTHl+TDVxyGxIMyLFBHNLHLFRKKwNyADSNxFqQgBS
zU2btTe/h+MSTRmZvwoOOzoRawsv3mlSOBIr2f62SUeTaL1TmoBlQQu9sQ22x21xC2TxaavklTbu
bsXDlzNbwGxhGv40Cru8bzLYSook21qetvY9mO+DiOELzdXR981fw+D8iIR+MBhurYBFdnuF4aJl
M1D4Kfw1zyUpVpibxGyeKrv1j40Rk1Ue3x6nqIOaYNK9HQYH38rjB9/tjTvOlBOWt5DzxwxiKEz5
wUW57yFErC1ZfoCwrz4waq0II+k1Q85+A5ZKrtFRGSqY4l3CbHUN9pO8LyvpU10ryYuZDRlcoZ+K
oH4d4/5Sj9NnVdmEoAiY5nSWR8n0gYkr3TZDTLgjOcou+iioMLV63Wx1jBXdtrESWOXI1pJL9uq5
SNc28Arquic2UH/wvc8E7JhkZobxw6giEmpDI98Gl9EbYf1Vv+yKLMPnD8CUO0dd/oD303mYpmAj
6vLmt3HyiYBjsDkY8WdLXd8tKK4EjPP0wU/Ym9kBmlzt+cMjXNj5oiLBs9Cssk/wf7cJMuPLFDXZ
iXYCci/McLxJ+ye66zfsAQYUkQD/j2G4F9heXwUi6p6gtnsh++teMt1H57Z8+L9fyWer3IgGM3md
e86l6HvnMjYKiZ6MiruzmMqTw+qJH5vRM4ZvASdai8vf/zKW/+qs/pSgpV7EGPi7gR52cu9ltWEp
W+yMvfHw9wNrnLPTczutcymMh4S4+873MMU2doTvnubllSz7AdyFZZ8xYtS0oFZPnudlj7ob+81U
5GTcRiN7UNaOh4DzgETpPIgo3E1TJs6DX+zrbMP7kL27Mp3PpWXgiFeZ9R5WpKwDTKmYc9jnk8yO
b529ZbUz32e45Ucj/eqrqdjNhiQiYjrQ9holdwNsPB4bpjqVcd6jwOECZ+C3R88AopDq7krQ/Gfo
O+OLzekNTYcADyMB/+KXMFgc90oM2XqIM/OP6pPymPX62hBYe+oYHHGIKxzU5WoJmHLsnjZ1XNpX
Pxntq1PiHYOivde9X4IayhIIDQsOgRnCrknMtzKaMFM487zzSOSXptPerUBxxk3gcDkWNrJMuV+Y
c8shTl4i6Ws248XRFWymZHkULZlR7hpnlRFrOYJAeG/HJL2qje1aZ5pXrL2FAWmd94lei9YcaWzg
tJIV7afu6GEZ87p4nJky70pnsYgzIF+3gcUESY4lvmtz2qo4HV+TZnpMZ/4C2VqDJF8GZs6zimuJ
qWrVd+0XycTo7JXKvJQda4a0Gx7yRSE3c+VQ/10lD0ooAhKNlfwg2IL+Z2DB/vspCZ369N83x14T
BMmWGNh/ZdEuLPGvioN/Ekvd/q+/345/Vwt6+z99wpwYQ/8jdp/p6Xfb5frf8NfLn/z//eb/+P33
//Iy1b//5Z8+vwkQ/IPo/aX/IzY2gL0KK+f/5Y+9/u9/HZP/DJv997/1b67Y4J89IE4WBxYbjS/0
ob3+uyvW/GeKFXzMrfhfQ9/kW//mijX/GR6rY4W+axEMAJf8H3GzDg5W17RAdguT4+5/xxWLMfe/
mGJ92wks0N/0bgB2ZbLJ978+n4iHtP/yT9b/rHjIRm1cxuzOGAR4ot+VIv527X0C82Vj+PpnuDRE
cI1A1i7A3UjE+yRWhM7U4zwYwSpK1arsAua6czWvyKhUm6ZAx3PIUCMAeL75ERXfLfAfAGNwF2g/
IU9i/5bGfPBQdTY5sgieRbEt/OpKc8T73JDSzG4Fj8l89KiAqeWzMkcOEkIT5qBwBbcYbpd6cNZu
wdGADVcSMiHHRoSIC82yzcNg34bwOHIJBrVQxqkC/LHGUbeOC6hccVjgIXPDk9+YzEyovCArhRch
FEP0GMXIiSMBv0Pm9vnLNA9qtViLH2jMobw+CHc8Kj6MoD4wsu6ekLuqVeNVX63ByRp44125Gitv
1rT7KezFmnfZPuBFgmHYXgKiEKtY2tNGBPfW7K/loKxTRRIBl4fNMbaHeWmJJr8PZkC9hawuQU32
PAyHYi/Jvd7x9R0bab1LFrrXtCGwFQcc2oqoZkWIqzWrCj1MSWqvE/Ew1sXwhv67M0wRE0Z1CTP4
+d2rrWLbjGa/m9y52mdW8TLYAl5OEDf0GNAxbkRyB2ii3+bVDs+Qg8+EgqMiMdDsYgIQJlp85ju4
1hyyVzEWtb2ZhtG6B6++TVMzZcXR1aXP2euC8SYhmAJtnLATbVpb9Td8bfXJBvFBPcLZC1G5BhO8
Veal17YB37mktaPKNDnFgTkYkpbJxpwaW7vAMcmY/cEC17e3B+FucZ4HB2PCI8cMG3/yQJlRFftk
kq14zYk92Yqaf6QgcN/X5ny1KHWomSTy881kJnHnpkxGdvgl0MUClRP/SvXdd6oPwyGbYDQx7lUA
sX5b8XgdAblMCyZ8XoDhzoIOTxeIeL7gxFneiCoviHF+Cb2iqWQ+ODEAcrGgyDuY5MECJ3fw+Uwh
uHKxgMvbxUoBW9DmfOEcFN7qqwH7ti7S/BmnHY6HBx/X5gv3wa7KDffBTQ8qVb8whGH9sQw8ZDFz
oY7OpzUrdH4cuwhIfgqHwAS67mNXF4Cj14Yuf9ihiwLdVVccolPbOusK/H9lzcVGeRZT9p6lEby7
cqy3GoDG1mRkwNAaDAYbnm3DmHYT8x5uzXAwbwRwVuCUW+Z9OcHQBSiP8f6XNXnhevBIhRVzaR0a
hcw/KLVr4R3i4hALoN6DVI8pzdyFFqcBxVQEqBj7QvAHRi6NowvpXizIe3+B3ycLBj9ZgPgmZHy1
hA0XVH6yQPMn6PnDgtGvF6A++IBz5Cd/Rj+3mASoaCsX/P68gPhrprBP2QLnlwum31+A/XpB92cL
xJ+RXE8UryKN1aYfYDiXlB4yDej/PhZEgAK4A0hcprbH2zgVRwgUK8RVtpo9WZ5v0Q50A7w4d5Lm
1k6GrzPE5bDuN2NoIvz9Sm8xfzgEgCAYnhbFS4Jwpjln9BP9ClQiTEs5ArMJz6IsIQ0eoqU8wTCD
E8b0eFMtxQpqqVgwUFJTxFUcAG10MHJ0xXypZNA+5Qxzb/yRcfndQo6GlYDP1YbKtM/YCwFsaEb0
XGKlrUUOqfdI65cAamAnGVc3kG/sE+vrXIdi700jGEI4c3sfO3Re3H3J4RWI7mUqzlnqjGe/ylZD
M+YXoj+MAeOsP6g56zaFySyJYCIatgjVzhj6j2Ts8mcvTh/9tqk+eyl/eUOzIfAp8XmNzcEu8PdZ
Cu5WlWGwFHjZvXpAzzb0mRYvIrbppa8QGQb/uZR1xRbOKv/xYfQIzwYhATg5OA8aG9DJpIxrnUWA
q+pZGjxvfyRhhcLG4KQ28KmFafHKGheC8umZ6YHAOLe6/iVSJ9hrYUICQH+JS3grGe0E53yAXCIi
RMlG54jZjW0zMUo/u276bjwZnAvZC8BpJ6yWxTUjy7KeFEac0eq/p548adn7O9UoVOGm9c5egSLe
j/LV9SfzOfYmVq6EAXSavbpWxKU2u/huKI94SIxu0yKWn9h1mxcp0wfuggOdCzOfUOclkYRDsmq9
yi8Z/NOLkTswFlBNN8psfjAUds52SjxM2K15sGBjdq7+ZJ0N3pkOpE1Pt0bGta+pPmvwbE24R9Hl
Kbvi4IAQMRZns/k5yJipROGfhKM3euTIngd9TpY5v3cjVDUac7b9OH8Sj9n36pyFbo3NF7uEC3Ni
zszfFTsZqnhOkymnU1FPP5Vtl3fpQirSPLkSTdILYgAja9HIo+rN9y43xCFo4bWA+1kHSeAd+HFJ
1WJ0p+4wR7IrvBcGa3i/VJGegxwviswwdnQSrv8qc8JHjRh2shy3uCtL99iDg0uz3Du5tr4dWKwH
6ErdXlviECe6WPB4+hyLQB3qsunWgaPbsw9vayvsLEdz1/KJuLD1YJOry5FG/EyHz5VReqc6DsTK
raGwWQWQVFmC6eGovHGcsDgbRsIYsfReEzs27pVfm+SLiBG2qGe9OeOLR143ozE9TYldky0w9lLZ
hC/L3xa7yoPVWf7JwbIApsZ9YsbsrUovBRk2t5uhMVqibQQs4YtZm2mISviHJgUb6Fdt1hWAkBt7
1+DGiD9sHrCP5VDQRMnoOk919VQFWD1VxA9J/nNkxlNAHeutYPvX9m3Jy9Ak/kE57bsb+GyYjOGD
l+oGCi/Y1zjQVp02kwdrwlc+ke6oI2gxBLCcHaP+gsWtNC4xE7sezCPpaunf6kW99aYu3cqkbDeo
DOkxILkHGBbWyV9ovsFbhHOrsMB9Gv27BDUcBtH0UyYVTxI8WYcAb8B7DH2CYP5M9WhXbWRfN+e/
H2pSg8CPZAGormAqjFL6HZFRrk/MhUKccb+wfeOH5/UsNXkDDyQ8AkjTv1nSWV60Jn3A1EKAJvN+
UstXv/HjdFlVLdN/+FadJw7jpCe4zUg0yGvlGf+0fnN6i+2zn25sjV9P2tWvoDAHBh+dv5n9wTim
2KHfrfCmfSnvXpPaB6+eTMQrGChZYCNU5GZGBYzw1547dIAw9HDCy5qRASg9qgojvDu5HOGg659N
Xti/yZAtjk4wBVQCHAobkzVaucTtjm9kChNoHpEvf0oY1o6fPMvJfxoTq9vUjkwuUcLvCF264cxb
VFed27QHVAuXNQK3Dg94TQshfjpd2hcLZGhvjdienZ2qcRRyqAz32Fl5attYtub5A9jDG2CvfoNE
Hz17M1NvNenXOpTdCyfkz3Saw8s0aAJTVdUcufPKldL1jxYe6UtasZD1PbKpEoVD7mgZpZFhQoW2
f9RhceqqjBOrU+izNfbT2tLY2sU0Zvs5iJz1kOmOEywPhjzCp+Ro5+B2pMzRQuK7HZdX2bhfsy/k
U+t/U2CTbThTy72JLWCdGSOFFhBvTmbgwFAPSkz9GZ6npogSPKgQNsiwrSyThsyCTNFzl0XnoTOZ
ashIQMavoRY0PMGjWtcoQB5fUk9CeuImK0Y9dZ+4O53AzwV16a763PBOc4OjBket2Hlqrm9+CGx5
aVSDN9Bt1ejbO6ObqJWprfPcpu3eitlilQKYjMB/QfNZ8Gg5j3jLaK7xS3LiEqfn/+HuvJIj19Lt
PBVNACdgN7Bf0yfS0bsXRJHFgncbHtO6Q9DE9IH3tnRa5kb0m6SHzijWaVaxyATw7/Wv9a24fHMs
lftajf0oMShbDXWCXVGAwb+qiT/wNN1FgWkR44mfp6y7sJVAaMV2nVYS69AU/VEIhiO7mE08OU+l
GBhrBvvFZbnNrXIHfXi8gNU/28szWfUfcWGllzBIHnoN2kBl4KVuqKx1QoLlUh6SEFRtNpLTNXCM
4jHnXcytAk5W38rjgPw+UhqIvxTIvIf0cxySeofKXl6TKtjZwZhejK7E3jsB/4AUyHBCyyje4bge
B583AcJgx/4C/kpxplZ0VXITuAwVTIggjALUm2X4prppY0gebcYSvSiEBd+eXo7diBETLGll0plB
nD+Z3ZIoRoUdshNY6Ki23ZWkkvE4MYCh5D8WVeNDSz5n2FX3vdmsha4Zp8HFVUpb7xaTmndu+dyD
7s5ohe24418eTvjUgZeN9ynZP2pRWpA/JuHqf11X+d91AP1fKKmw9hVEf//PgeM9wo76Vv9c3/Pv
n/Q/9BTdcQ3XFh7ddWyI0Sv+u55i/sXHnMh0XbrC+Vt9j+H95Tm4liQKm7TRtlFB/lGpJpBauBp0
m/AxWz5h/yt6isHO6n8WVJzlS7BsQY8Qug91QP8kqABjLO1Os/oDsYabGoyVVQIr5tYZP8GrgVod
adwttfJiNqCTbZ77Pk0ctFvk6KsOOTKgC/lDTGxPDRBvJ3PozjCkNH+iU4Mwb4hFJ9L2FRMj5uQR
xkDCZlXJHet+80lNJidaAJh2yfFL1O4LJRDOzsmN5xbYA4ir7nc+nFNzbCkWDu8SPX+ObHrWZmO0
HjRgBA9VhwG8Ms9NHL4qiGJPnRwxro7KOvbNpvbqfC9+7l29mRqoMZuBJqzNPBqTz1Froq4rvZld
Jg5mLMbDjNFrChv3KWjt2l+g3KrrRx/Kt33m8//jpencxk+x3Da1iZMoSuyDsYoZmP3OfifE2u2N
qGbPiY3gUdfKdBc0WBkNApT4oOC1WdHW1Vqxs/Hy22Ph7eacWhtPY/YBiv5U4jVYl6n447hW6QOU
MQ4R1Lv9GJruo0lXqccuvhON9d2WHAbz8RCXk33iIVmG6hqUFIKShAGMMvXyjB9enkcbvGiAv45H
8FZTUe4HwnIeuUMR7JZrFDWWkOW8iURi3ZcQDShATjcZj7wNyRmWL/1ctLRIW2/kjJvTHBwjLelO
YOx3JZPRIepMdZKd2nqGE504hxiowTUsynBpsgmsat/BgobUoXXHksrSpMF0lJjNH2KeJlFE7anr
Ee+jZTU9B97OlIBYo9bjOaXSYFeIWL8ueYipjrKjW7f0tvXyMui1vG+sUzIjQRQSRktS3wTbp7Wc
Z2ObunZ1AyvL742Gd+hs9WFT4nqWNVqCw9BNFZKHaZAYDp0jYDr4F9NuA93aIzkTNewoy4g8cjqs
NXfKtzRm479aKqwtCilz1u3HLhgrFq94HmVqjzfnPkzSEzzc6UbRxFsWjPGDqVBphCovtcgIcye4
1GapeCo14woAOHNf6znP3berHMZlb3mPOnyBlSqwuOUp7QINxmkgLMMo15hRLNzrVPiU8VW4VLUE
rftoxd2Tm7aQeDOTWAVjBuUZKcVFq45CiJXjNh+5kbmgo0rzarMOWyBeGig8hx9RmrP+yPCYrY3Q
3lo8YvYYWD67nHITLW3ByEZfYVz0m7mnpXOwi3Ncz0uLAydMu3qzl9UdbYVqYTlV4aEZ+vZAYScA
AJONBrmdMhv0G+HwXaOHm3waO86+7Cv5gdcHLem/hrTCkosbivN3tG4Nwov0Ux1tw8uPyLjao1Mg
oyJLE2vPaspkS8wOYwF+KWnqiOhbK7eaaxK9goSXzk55DV0MS1mQ7KWsMFy1xMv0fMJN5uK1VTXJ
z8AdiQwyTluVAaIvk/OGJWrCIWH6bU/K288OaUAViZrTB3FHzQ3RkTLYHaRwFChz3A/i6nbciIAT
HOlS2DATc0zFep3J+GPiyOT28HcBMHlrzc5WjsEMKkszWe+wlewnPWVPpNms8IyXarLfA6wQ115Q
1qHJ7DUXzoVVKemCwca6S1gbCuWvII8VtakBZa03L3O2STWOR9fjONWknPSkK19dhEyaFrDCKxYq
5reVGbhFsvdWccIAbHC+GZBFNqIlwzU4DwOB9TVJEnB0lYCFprJjVUdvvak7zxAkYyv2jo7kXzYG
2njXBuPNnu7iLg+vDjPd0aYK4KeHbK71351JpW4DeapRbn/VkUvLFufOzN1546RJcJKedQnE5H61
rbqJFA9KFx9k2r15ZiAZGEfszAHwUXuBX/U2gHphy11bcyzzAkiA3als6U3GT1VeNXxdVBzcgXOI
tyH9wuRa63tHLDXii3o7LDpuvCi66aLtLqP01lj03mhRfqNFA84WNdhAFu4NzNJBurg7zYok4qIe
k8ycFjVZW3RlHmPvoVyU5kVzzhCf50WFRjWiO3no861Cop4WrTpYVOsS+XpYdOzIvQOTYKyrGEG9
672Cig272qYCqoMVhi8tMYyXaZ7emg77qqF7N0yJ+d6rPfKbKj+TDBrXEfvGm9tRdzXYE2HcrsE0
YcaG77k0to23aNHm5aLS498h9dj7kyTXSjSaVF3ITN43C/nZrG9ebxaQxamEXjYA8P3ZBcgKDiSN
3MuWQLAu8Ja9AfoKKhVtVk/Q7xWEI4LdMK2C+7YiXSgIy2/qbvDwUPaUduNZH1zdpJFBrJGrI+yV
0nekpm+bZqh3usVsL7AjaH0PPcPy6k1il/nG1nbWrDACE7lfiaqhCoLIPMsR2sJoUX0cU1wWy+Y5
verLgmWq31iNXQZLbKMEcD6dA+1GTvBRC/1b0f25mpd9TaPJkwl9UrHd5+8EfsIRO//dRU25ITo0
r/Jl99Phv7RmRn3E7vuE9VC8ZDyWfdEEDmJFmLjZIi19xBa7mqHfM4t8EbqiUEEma6795gCwgfl4
mZSHZWaOlukZIJ27TNOALoDLM19Hy6TNiDVsR4Zv92cKZxzPl7lcMKCXDOodA3uyTO7VMsPLZZpP
l7mehH+zS5dZH5OxRXSZ+X9aTgI0X5i7cjkd4E9ItjwqUeCWswPYAu7ry3ki1FDKw3Ym4M/h0u7b
4uwEOCVHHAq7Go6Czx884PyJVyACNuBVB3TX8uQsJ5mUI026nG14mu7YzXDx2ZPP6WGiQQruEhDM
dV6ar7wFHE6m6jWwNCrV0MUQ0zB+qDczp8KhNMZ03QdLzV3jlSQYsvTgYWze0WsxvmO/hZPh/k4S
3P9uEUcPs+3dsRS5d0uyi/KPiSgdwxtYO9hpKCWqzvpAGt+BhMFBmlbxrMEc5a3p5gK8yVRjJjS+
xWgrFKK8d9O4b6CdbmIcp5zjVbBXrNZX8A7SLSqOwk1i3mUZJkhDP5qNy78NctORoQ+iHT4joB8B
KPeJI1J0lFVxVgZqquGkHOk786lIjGe2oTxIhHZqsDnGI+K8TEFDuHpMIAkVqccSGg/3lmgv3RTh
51bu3VAT6B/49+jiuYHsvwpwx+e03WCb6gfivxNzxAZFialgEo+oYGmrvl2re+10ZTA/RU/BGyC8
DIMApuLIBVkcN/Vnm1rvXU7WF+cg/r8I7zomJgIfRvslqvKtqs0TXTljRRcaG6Z3bri7FKxN5eVA
o6V1gy722WHqlyZn4wGNn0O9qTbgeCkoCJ1nsAfv2GdIaNkGK3zT3C8P5WLM8lUSJ4LBZNymnd6C
fZPGqrJnond2uB8MdVp0XpwwXcu8AOE3qj/sEHy83WQfnrOp0DK44BXkODe/K0T3XUxJzwKk2GlL
sUJIyCer4ztRTZ+SNLgeF9ouCEMfWvpHkpAI7XTjOVg6ouoGs3b6NsRMP31jFlvDy3CB9gSm097a
54Nq/RQsDcWHmPU5hJQG5g6PyJce70uuYHZPcIqB83wNJkuliGhZ1N7lBovEKebWUbhIAh47TQYR
SangoeyKl1E6la/Nwa6SRMCN8As5CE+sNt/BMrxayjixidx0CKKxJXysPsshZTsGJAO0Aq5ejOOo
hP9ApCSxtrk7vhVJfq+kQRG1rfGNC9/L2Ye1STSvFr/SCNTCt6OVBH2qhHWjHu5qPSjWEUePwdax
fNBc3NgxXXRDuWqlefKepIqvOeY+xwvvzRBfn1BYUmJvt02unQb/PS1QNpQ3fQ5Yk5cCMRxAKRfz
tEyBla42hoWMmJvaYcC0SENZ5uyGpu/9OtJPbsXkHFZE0ruk3g7L3Ene3ThINhHsK7gNu/yqkEVy
IWz3vgB9m1B7dVz3D+0YNYloJrsBwps3VdsBY9g64dp61qjF8osem4qjcy4NVRTsaTyhMo5DJqxX
XaIzE5Yz8IxQppjdu6aCt4huDh1aT05TSDaO+hv+mGZfReDTWMqQY2hHMhbxunAW5CNxjdd8ECwB
BFWJ9TD1m4BeL+w5CukcrAE+1YKnLgrqNkwzv5h5T7KGOyQqQ5YNSFyzyueqCHZlQrU15HnMRt0v
4M60EknGwprlPOkmsR7GsECjASBQklpqm+JxqKgtrau3rGLvM3s4l7tHWVoPVU5aCLEXs1rV0xS1
EXn10gnr4AXpkws3IBTlTlmMwi63IGBOXyS+XyKSf57RbDLS2Jlb7eD+fY6e8+2QH6sNXCpkJWiG
4OJPnfOcOl+sMi1S9SrfBFjkvVOkad8q5NbhKe9Doo8LmySjh2EcFHxyy7IKV110kMj6EVxj6i5x
9GfdlZvQurHwHzp6dgq8/mXGaZuOS6qZ/fKinS7cdf3eZk86UmhuOUxZrdfvnR57cV45ey3XeGID
vDHTfpWo8HWYhl+qKX7XGRn+OS/vxjZ57hMyqtUi9cq2fQ5gSPFeJvFo3hXsyuzJWGmq+vr508fF
lFfNH13qflWwPdfzYIqVW9h3XKmsMGEe4T2MNunMZ9msNsph/KDB9kn3gk/JfDlY7n0WG3+Mqf/j
MmZj+MBLjl7GCZpbbmrdM+QeGq/3WAXUPgnddA0Tyh+D7KEUFAyz+IOLFQeYXwtKFpa/DIv6Qk3o
/GqfWA1lFkjwU89sL2wd0RendO0Lng4runOfxz9a5dIFaMANSapNl79JjLZUEYkLli6g7v1j5k3+
3KJHt/oN00lIYmg6slDjanKLh7rlmtESGDgIKqkGgEvlJ8ICDnc52lNq2Gl2Z71FGCtGjftaPQxg
Mqfgdyvtu9jJ5Yol9isoy35rKUWJlvAOIQQL0c2mb88Elh2ON1r6aMk6X3x0zFfNBbgNO7ji0oo4
2iamRdWFh4vR1WcfqZ8WrHb8lBiqV6qQ/BxRrXGwEoLw0gosTTJ+5/psb0MK23UyR9hmtoAU3pNQ
13cYGpdjOZzclvrghra37SBtsS49QosA8bYcNhkLE2pLOtNwd4Nlb1klbtsmtXZj2lyL3rzU0P02
bRmSfRq5KwQwnmKBaSKyqD+oQ3KbU/uN5BxuaBKY6C9qmxlEta7vh01PTybKupdulgKX1MKMPGXO
q92nbyyRC2Dz4EAqVHooPfHZ9nhrUf8uB5A83kTIyOadi5mYH2qlW0dcobwtHfVQIaivk7G1SK4E
j6rMvnqyuZj9xteudZ+dsr+zA8e69g2WIuCp9XZWhe2bHaxwM3IKuHOze5dV0ybipme33QmnaLGK
GoAtqk2mR9vh+857fMAx8hjoat/L1DwjO4K3xKp4dGKgG1YojjPb4F3HpLhCzbE7p39iGk4PWMI+
jID4uxFC9BiI4Wyqlq1L26V3EijBusa6TDuI07A+IvZgaRGZp9g3lEct5YDAQ8fIGj6hC6/bqR8K
M3kt8/hJnwbxMsUhDiE9eHFxNGfw3JjZadEEbnPQrKE5FfPAU6g+McLdhRb2v0DndG5wT9bYP4LZ
TH/P/b1NomDnZva0UrX9jZUeqI2thbshra9BYvwuujrZmeHw7TaFSXMN8SrGV3uVLezgfuqeMuKC
9L5irNG3UZCANsv19OI+RhcgN+Qrx/AmS8KzcTJwcUQFQqdUd7XrwAtNoKmG4TxvbQVAgqMFNS6E
esCRCT8tCsBRkfYFuAc/cG39/jEstkYA3EWll8yEEdgrK3+MEiXuVfz180HofMxaqnFKjmbfm9JP
zZMN/sezIx2FAhpRjOcE+UVAOn4YUBKdhLh2YRj3TkJyYW7a7YS/ZzNgptto5J02HXfiJldgsjSU
k04KUBvx+LbYVH+5LGLWCcRtSJK3Bm8RG98BPJaWTwdTZ8udX4Oe8hhaD8hUVpx8o85XJiNBS+pl
R9w+ZzgwYo55rrsum0LsG0x8UOG0lbRa7T5oHO2eeETskziEqbz8XktiMQy85goRQG5dx+UqVhQG
mFrK0miwy3VHy/t+FOp+9NiHq1Hh5rYZRQZCkVNqBYeKg+Cq9qLhbigOdWCKmxqlCWO59LDHOfKm
WkAh2EF4n8SVcWPxkiZefz8GPKjI1r7/fPTzgloV+krnkiidhF1/PgNgGU1xb2d1sh/zEml2+fDn
90adjDv4fhbxDXiWoq0fPM2uH7JaLKyt6iLD9il3YkFFWlf6nQZyMSO05/IVJqWi3DzPb3NfNcC2
OJQYJHe3c8t6lgHotxx8prP0VgJ93gL7MCj4M745Q2Z+Pw/9fQBxhssr2McDI6Te6sZ94hT3dEFx
CqsAmhXfwiu0gw0yiBRDgsaBS+iQBwQy0ibejZcJI85BRA0iY9FWO4Nb6UF6ib1MD+xt6QJgUELU
MFxJX8+E00FNqzjm+9DBf5BNtW5V5BwSbGN+BFqdAlgR0gpkgToCK60waiko4eVCnDa7iwhj6m/D
nBMFiF1dFD2GcWfTpXN44DrwySZgdBcvfBt4hOgDHgqbJIZXsOgG9OJzC1qLKoze6IWrIUZyMvj5
kHe7WnFM/FZYEhFdsuqWZl5+1ksQ7QY13CzJ7D0lQHQN5raeENFKI1pjOAKZqaKWR0ODHqFDexue
Cs51pDasV8a0z9v4imUDa0aYDfnNcBAMR5nMe7A/+Q1zhcs7VaKBxJG4SaX9ESW93LPnFhfc+ZvZ
jZhkP7EOxOfWcZ4JMQKBT/WNOav+zlRG9+8vSdyRaUdNThMXWqVCP1pzvqwW0Pxb7XEuaEOIhLg2
Qt7z3MOr0R32anlf0+m7KYOaWios1vTmdbvJGob9sAiNPXxiUFSEmTtIKfsKjA6geLh+VrWY8bHW
O81yloqn1xnZir3CdMHjpC61gvni9t697GweDwBwrnQ+vNOzjWXbGn7NNMxzsxPtOwIbbThNDLSs
w09Rhu7IY4pzeG6Eh4TdyDrLvEdbg5qceQV1p1X1IFySITVVqpt/fZ/4/xLEmK2e+5+6tPfdr+JX
0v1q/3mt+O+f9o+1ovxLSMu1PdvFiwtsGDbw39aKOu5o5hiQno5p8Z/+YdM2gBfbtHwBnzVs27H+
ZtOWf0nL1HX+O/ZtYVjWv7JWlMuf9E/sYsGmEWsW7kYkWlRX/Z+3ijzBIwsobHXUZ+Om9U7gW7D9
MB1lGlMnczJtlVSDF9YRe+OLLKROfMoSh0gCH2saSKoicfHcJmo/uAHN1O2gI0Hxq34YMLRNzmc5
TOpeXNXc6afRzH9rgJnPJeTjJMH3YwbhE91i4dmsvtJazI8VnXA7YUW4hOeCa6zPKn8qI4sJfBjW
VpN1G8NjaIH2YKGBd8EqpAqJYI/CmMGOiEUV1si0mzZ6BE1pEFm8AQD6UU8wUvSeSmZ3jO8S15wf
GDyuc0m7i5laDwMXldaO2dEAZUgnhpEfWt38pRJSPkk2/k7G6HsaVLdveJKGGfuDpsWAOeXWKTCG
U5jh6pqqpuUb4vk257mz0qTY9o1n+HI0ftthnqI2t9FWFJJhfzQJDi28MTco3S17zbPupu7bQCk2
UabKu1Azbfg04ObDNJ5+XoLgy0EMoLw59NYpuSWaL2dOBcruNjVc6DXLiu6YVa85SJpVtjM71TwB
aE83o04uhbgAKw6ztI6cMCcUOjxFMvFulgMazaKs/kW1+K+SigLpCjlVDOrYhFV6TRNDPhYKwYrn
Mc5DIHik9YOlKLbtH7oP7kXhxRl76tItLIFhCe4nCVza7eOs+ghN45lViPswQ6s7zwJnWVw277rR
jOeM2yVmGA0a5VS2p3kKWgZDC0FW4ae2xuRJDzCBu5Z8Jpse3TSDM/wQZvONEuJLQB2VP8JrIZkW
A76Icm9hHUfG2ksi3a+tEhcMZA5VYXhuIBw+QT819enLG3p3L9ne+dAtP4zaDE8YXYhvc/hree9t
iUbPN4tyrz4T8QmNJDy3KKkJdJlN2AdoaSQFN3GuT5tQkKak2fdEaQqFTAPE7QyT0WnSLyg2jh+V
9VI6iS0mnisQCJB90YiAeepfHDFMOhhK5yCfRsyVWoxfpxvuqyKmZyicwZMOEXj9kSSEkWfxa+aA
HTbV59iPy1XDDAsZxx+I/J2ttuc6waFKJqqiYQ/3qcpNFKDMSLZB7VbMURRikv80fWcMkxcudkTI
FLs56+BL5LBYTSLxOrLozBu3PVMn3Z0D5pJ1SOXRrulbqEIui7nAjc1NBMJwb8TTbzK5xQlC/+8q
nt+SsHdY4dEspjRjP9K1t3asMniYk49uDrWNRsu171VRtW1TDW9Onz3EoWieo/SDso9HYxbTzSHN
6GtuDbumaUs/cdISM2R0pHeBvXRvlI9hNVzozADGWPbaCT8XiEyL+pI2Cl7nxZPqCpK5CT1Q5971
0l3G/2Mf09C8mgvhvGV1SqAhiz8djfpPUlb4VC1c2TFqFQjVH3qiCvBTdPalQjGZK6s6dVYX8PaY
sUpPDgvKweyWWmb20oCKDlBUi2sJVYwywXK412MoI66O8oeu3PiVo8jH9u2wHmvNuf95yUYNNYnM
mpHT7IZsZlwr1VnY3pdfchZQatyEkJDvTXeQT0XW/4bJLFEQND5nsKYr4Q0Sod0MzsuZZ6p0bN91
lzvtHZ0z0yHMZzLNkLA44d+XjRWfZEFLIftUWGLD0gXUNwBfaT3Z89bvHqzJ7XZFHKOA6s2vICCa
T7gHd5OGijTwFrlzlton3a7vnG5ITnrnJKefX5my61BbY+a4pLWyM3NFtx/6ka2QoGvMIqpPz1jT
fkVlfnWrXnvBxQjKPA7EXtfcjTdCWNMi7RPahfcLVQFKdc5yiwN8dI4rVj3WmNIq0eSh36v5IKjM
g8jFEjiJbO27zzgcleBooLCpdeDQN0cZoIUFVRosHvXf3sYLpLqn//pe0A95EFK6mDVjdazbIDw6
Rc1bJCZiZNM+cSeWFzwzcATTRFslOTsYq3KKQxvIu8aK8t8u4jCLse+BZfKqQShCDfBDWNt7wkEv
wBPEu8NjgpEdVkqmbnUlKbSEe77CmT486DjQMbZ01wAWTwOAP3dmuQ8eCW52z0lY0K+b0egpB76g
itVEjCrODvXJ0CrnmoDRuPQLb6yhBZWd6uOouvRPSVvr2Ar300zxkxeZZj0oa6LwrJvJYKd5cRiw
adtQEp6MMnwb0MPt4JutS2O5D3Ezmh+a5UdxGt049rfrsaeyOxexeQlG/d0Mc7H16F/ZkYCqrsgR
33mYgHQUM877YfgCeWCtgnqatsKuuB1Nw8mdu/YeeIPglKb07dhbjx5vgRdbku8OLGl+m9M5qTVK
W3MrOuh2iULd1V+pVhc+Tv9uSxW4je7uysfM0NV2qqnGxUs3b6ombB+pK7fhHXTDs6QRbh1YTXWQ
MfxeKcr2iCWAZ+jghG8t5k3VC8s3CwB8hqSgDE3q/POSpDMp90KdqhlONdxvY2VyEDlWyVKrWjf5
EYAZsuVETqV1wnuHg+jaxiNzUBolTllb3xHoeAq7LtmbkSFvNhgvHnm4YZuRbFAdF7MfFynfZZwQ
H8M47r2m7V7Cjufq4PFN/fn9OMefYUbdG/Qy3pyVhkcI/1FFCulFq+uBdWs8HXisNC+l5LotWTOf
itYxidD3w2YOy/GEunRJA4wws4vcIyaQEU5k1Vfwc+e+sKNTF1p0pcYIQnMEmzI0Cu2K9oTuNSfV
h6YCdpRgx1rwgB/teK91KDs1JoTOHcMTPjBa4/kBhbV3M7lpr1JDPgNfah9qyRKg1rT6Yaqb29Az
jQVsM39tf17V7BW7Ykjjo9WXNkGwaDORIU2i2by2EDh2kY7BZc5YBpu4RXEY+DhuEAoIvUxoxdoZ
M9xmWvJdTpU8wM4A8DW17ZorytwOlf7YcD/XRfOeToBSSTA9akuUa3SyJ+kBnaKp/Tlzmmsi2y+E
40e4cT27FZaRgcJtW3UcrA1tHdjjXdAMu345pyJs2XHuexYIj8ZOnwhiXcbmvi3i53QsxGq8MxSu
6CGVciNmSmHCjo2FaZjgojQ/BCDN0smF4DicWB76NpqDIjS3MWzvpBf6Sx3G/gw7L6L/lhWl+0yF
0EVlzfNQZ/SG/GFLdajcgAFLe22ruzmPnohHsEFwPmv1msEH3JQmV+2Y03sdsujLXTB6lnMAP8Yt
EV7C8hWdioK62aF8HNlpzSIQL9bwjvS4m/UICLA2Irdq6Un28ESkJqNNZ6iNUOAOSWuvGFOfNZte
oKC6dWXFE8cmFT6P+6KffFUmzxXPDTwEf7BEfQDzxuU0tPMhgDAvC3UBingcQ9mtwfXmDiy1XSUQ
iVkjDdWpGh2eb0YM7jY/lFb1WSSlBWmN4YR307TWGjYv4eweDKtGJex4k7qGvHAxl2K8NLHwlaP8
0YUHZ8HxGqicX3Pk+WJj+hA6VIgMszw4nXia4hmT5GzfsNltyyZqdtao3oeKGvDZO5feTHBJC5YD
gE/1RboKVAl0Ef2o7y907UVbjfq1Oj97eQhMLU6QpqCoNa/1vKyeJ9TOJrgmIGmHP6Gnp7u2CPad
1deb1oYjQzDTtrdxi5/eGe2zIXegFp+JphxrR56bNN5Cz8RhrZ9ZyF0mMijrrjR9mdefpVpWWlGz
h1H1/fM320l2dVvpUGbMAtQSF5ED10q78CmNaKgcE1qqOlyIyfiKfoZlBMqRJ9zXsgABGuHBkLoD
XJbCPjlBg0g7woGI/P3azqp3K9eOLgUGseUmq7gAPiWI9y3eL3bTLBol24/Omc+FrQ/HEPUpp32N
+M56Co1rk+R8ZjeczTa7Ml4xGSfZRiEzQdEOmGCghHZtv/Hyci1LUiSo7PT7yeiJByUDmUlmiWFX
GPzd+qi/kdeEnBKU27TS8PqAtFtZVGCvVMZuqEE6wxs1+cUS8Jkq8zGJuKCHWdMISlkWHi9+NPoC
f6ZOJaE7p3loSJxknYHnrmti7uiAPpfBjBJs7Ihhwpsrzal8Y2ZZiZR6PSuiDa2JOmTEMms2Kfis
U6bS14KUCelFdl9ODBUG13Z8KUsbl00fzifc+OHOqea3MG+3cnbGO6FOIZn4G9Xh8x4geglDOG8o
sLSyXTnLu7ISO12ylDOXF35o7U5ruZna6IR+HkrWY/Fd2wM3pL/6oEr7T9uCYZgyAZ2svlDkx9k4
iXGzAhNaVxNY8qkPn8xgmGhxNn4lrNCsIti5ZXLX4IMwxXa0RHWtqQavdZ1EBCI2W3+/U8U5W5I2
7TQ6e2IxTzx0503YUfLe43mA+ANNyU8AtviZZ25j2cDRMmBnlvO+cOS0xRl6qoWNHBhoHnkspqJl
NYHxvdsNs3cn+DYBo4Pbk+rHzuRcaFJnsOs7l0Oq0b9oOe4pj8fGlvDSOgqbR800w9X/3/ITJm/7
P/W0X7vvvvwv5+//+m/F3/EC//F5/9CfvL9skrcUVwrHsAQ3yr/pT8ZfCEn8V5vlG3QSpKF/6E/u
X56OWAVUSbddz/l7eZb1FyAkHYKAjg7I1+j8K/oTtWv/S3mWZaBmCYcwBv/78d3/nRPQMPGlZdwb
x9ieu01clJbvNprpi0btlNFrm8BWth86vAxdHUGmn3XbJzzc7OZ+fCXhGUBVpjnMb+XDGEUAcBjO
Ge/FzsNrda1gG12NNvoUKZ3vmMdyo9Jvgek5AGbQdwBSvQZdYT+Wreke9UVEl7zR8y6+i8Hw8ziK
ot+KZ25O+0ta5QAJ4dadylSJh5aFyDHSMWdTAiUe+uVFrxBubXsvsQNYiXgOiUvCA3vDpbHCFBlt
EaTHexcc530OJXpTs53dDa093v+84Me4eN3cPuiRsnyR9IgoZspzxysfGZLHvSMqscGqrp5lLt3D
NNdy/fOhHVGqODjTKajc4dBalAO2JMVWbu6MawzxIRzCjA5jlbq+0XOIsa3+w21qdwssrvczmlM3
RXGbEw7tA+aO289Lb08c6BOue0+lgy91t+ebPw/rWic01ccDw65Wm+eMipNrVnF4AOrqfnYEomxr
1iH3etZWWP3sz0lnH1x8qGmUgVcup08rzfBCBXi/XDe/pssLtOP+ZLQ4nplQd4L87LNjRtGTZjxT
bggktRyvHLZZBETwGkUfO0faf8UdKwEKHuakXM82Ni2jyC+tm4I8DAfvkC6L5rjyB62Pz1nVI28b
TBWsGMI08S3BtA3mR7NjQ0D7rgrQ9iaAVZIHt6DP/rSe0DcJuaTVGHV/Cstgm1w2QCftGOdk0ts+
8d9rUMTuzi5YCNMhjyWoC59nK7P2C2t0nrKRBdB/4+48liRHsiz7Ky2zRwo4FItZtFE35tScbiDu
QcCZginwR/Md82Nz1LOqpbJaukZ6ObMok4jIzKhwDzMA+t6958TzdfR+923crI16ULuRyyWr4IS5
AHmpcRnKx0mtMWQzmQwMYx0GY7p3smHYZ2EebKGn9w/cQzJy5Ul8RENUPPhiC2K32/P+F9e+dKt9
NizBxpM1VtdEUBOz/K1TSVZpk73niivurcoleVx349l0S/da5ni88RVLDmH8dAhzn8w02c4lN8BB
PfkAlm65kekcKHfleSBHmQDajUyvw4lifZhVlAPKo+bqi2Tv6C6t8GNF7W6ej8gsrpSk23WUHeAj
4uExu+zOVKG1LmFXAT212308YYSvKsakXn7Oc68/OJPpriiSwjioO1if1sCqDCibKq4ERd/59/bj
jF26zM4RN2YA7874kCM1Ye/mv2azPMPifypjdKgT8TVyGx5pcSTxVgDPCJQRzwCtd+gDPrrOiP9h
FBMmauroU9/zyN40pHyTV+E15XNW+cbRJ1q5+v4peh15gTXyFSMoA+mpI9FvBYnzzViJ5paiC0wq
i6CCua05yWYvi1NXdx14BRZykF07SYyNlYHYitg4mj3Ff2FLe4fVhTFQysaOPsrY+962SCfeHdCn
K+YT2DEQkXNmsb1VARF2P6CGXSV9e4pyArzEzNCSZBMr7Nnat8a0oaR6k1TQ0ixvfGx0t6xNsruo
INHE5IhFXa5Wdiz4f/FBd7ohMVrZbWKiY9QQxE9P7bH6EJOyuy8rB2lYtNMb0BQ+uLLbMfi78dVL
CYd27ffiVrRmuhm1T0WWl9ZgL+sF+25MaB4FPFWHtEt73Zz13Ee/G08OsHlKiTSvLSc51tP0pBb3
uUHpUSrFNH5GHZVTBiXv8KRSrD6949gfrdXdLlnAkVyYl7gRO/7nv3JbmTdeMraHQIoby7bLO4FY
dz3Esfc18mgnmPe8cTLNdmocUhq7Xf442e9SqV8pacyvZfGfuiGpn9vFSG8kEep90dXe8xzGD4FQ
3t0QNPG6bH0ijkQRHiKaz8fcrcxtY1rlh3KJK6HW+epH4ldx62bcKqg71nkXXnjHoo6vxPLFpX5d
jgaxFKuq9kGuppU1wKuNKQ+5tX0eXbKGRmr8dLu5PUrJADKWFET8RmI6zfIST1tZZsei4c6NS9Ev
t+bI4dO3rOno6peFE+wx6yN+lCQEeL5/XgYVrV/Ym2ufTSs6WsQnq9GwS74tuvn7ySfb2g15pY7f
L9N//Oj7p+7C1VnG4mNJAXXxmHYjKrc7pohQoMPGJlT3daEDC35Sql27cCDIZck5KyLkPKvXIMi3
gWZjJUMu5w2WJRQxnvmOR9N9lMiDto6N6SBzGy5JokFC63DjKL0AuVrVXyefYWoYoj2Zq/Gm72ey
YjOPiBXDymsl4G301nIKOKH+ssb0vnHy8i1j7rPxHI9pbZH7N4xLSWDM87juRjRBUS0e26b8VXZ1
BhUcY7aZLb+NSLLX5bbER5z5VfeRFfE+CkfWqayrgyOcsyOndGOXeQAlohE32NC/DWybQES076IN
eSiY93M0vnbV/Gaq8iEdL3Fg85nyqZIxMWrYdPUTNNiGVf3EOzkZnmZX9RdX/wQfU3criKuxe7jN
Syc787HZVH4ib2Mj6G9g20YbS2clRSQzyuHJCTbUO8A3BWqzK+/bxqZDVHvGp9GIZ1nW1XUMh/EA
Lu8iRmR7VWoymllEcSFusHL8U5D63m3fLDwQ5VTjaKAe5kBdp04HjuPgOufVcubtAMluCuczV0q6
RA7aoS4k1OrfZ0IgS6SqjBshIsDmt82eheXt97+djdzU5lECRTJHWkJw7ffmS5eUxYknQO7UU+lt
IKkNhMa6m8CyFeRZXC6NvVyB3HHrivzbKIJVkZvVdXJgMJtITwiJgtAMynA7eMzC2awRD1ctH6Wm
oNz7uwicnIat8+XJglVL4zW7SbpihZFOHkkDtH++pPqnmQudXFW3hRH/sLhzrsjWuWTrgt+hmsf7
IvbpWVCKrAL4xmqYFhwaEbsnl/cTPQWIbqSLqXufk3aOzilZlzWtYgZVBI/WxI2f/JG3d1JhG/CK
j8q8jfN0NwTZBtTLnudGVGODvCsxRmClQ8HCKLTOSGzLnJNcSM7G4tM2u+O+hQVO+HMEjb085QVV
IMInsEwpRkxm9bOgwZe01dtotY/JUKgTHwIOWVwlPfCBMfybqFSP4azegtL8Em453ZQq/lFJwn60
/zFInJKkvTfrnt9n7ICPlncB54Q1yGDnyPzj0HRfFY0NbjbJC27b7tQkw6VOo0vrRbeGGKxTKf2N
TFprF40MY7OMoUZfd6+AW08KnYjWIJQvoUWrZgkxt7HmYj2Fd2Ix59s0hYWIPqg/lbMHwaRIiiNw
aDpOSJ2llS4Ha3DCnWMlx6yi/Td2LDuLICdwTw4SKFMMoqWr25tU/7QhVwI4Ee5A6sjTMmUgeKed
YTvjJUOSQ4q0OMRtmJ8levizDLq3iGHhvkDJe6jias+3pzhHfulCso/5XhZhcBuVnylskpM7ydsZ
pcD990uYxz4bAwGLkCDMYqHS5k7abwbukTuMabcFKdpzpl/ipU/2jAmiHRwuk9t9OL5mQK8In1QV
Uc1kfuETrxr5hd4k4ZluKu5b/XSE/6d5zzgebyooXAdTZNl7ynXC5/PsOHLfRzzwtmMwPrsTNbEM
LzWGdlAl/WM/tJ9NkhCSHi8EMKud6lfOwPMhbzRj6ylEmXk83vja2ufYjPvtGOis2zIcLl2ugyq3
HtKggAQipHHn+jRMOKh1tyw/2/3Ye8F5YfANIILIFCWBfusL6jh14mkMsYcrmGcJ6NB75su6vltn
R8EogyPESmp9natFdpFW2vn55B+TGc0dTyI4U7X6bsCBZ3/b8IzuxORfQzox5c1amccd9k1pid6C
TS+WWPW0Xi/nLMeqX4mH3MrHXdDyYGIK4KPJ4D8OxHcGR0yPGbecgw8oa90ZtGG6Qb6RENxVbdB/
NS9xoV2L/cI1wfeT29lK6JoAffgyJeiLHmInc7OLNCqHHchyYelGto52yy2zTFcrBWc5WyeVuXuz
bKv7yvEjgngQGTj5ldlo3MqIHc926Gv+fDyioonE1WUU9o0r+2TTmPai48bIGUFAulqFWGsp4qD1
iO6sgONVjE+keExiB74S7qA9I9kFxkeFYFH/aMpQ9OR1DC3LVvO+6Rj1DoMnHqvIvPdkesN6I3nx
XWa3rBUcUdwbKN325UCxiwu/2NH8MrY8VXWPyjF507EhlBFNjzzW0zGz+GHpWXydQF01Kiqo0tp4
0ZScZzuhwCj9baTFk1TrIFbzvTAXSoKL7j6p9KbUuspUiysN1a37BZVlsQD26rBb5hHEWIP3nTQl
GQ/rJVG1tw4g9UhqCwm/4GpVJnF08t3ZmO1lVdzwYM2tBbNmo0TAtDWmS4J8s6cjWBetsQmbDMlw
dYJg/4iMJaQaOe3BXx94ZIsuYxP/TNzprsPtOWjJZ0Ei+lhq8WfXsgrh7hXtYgUYTMlLWJRfTPbi
bd9O2bovvEvFNWVVaqko/dJt26Bda8mDrGjGMl+VfbEbWKas/YwqlMRQ2mhVaeESLUNdGvFceC8U
bFChxaajVpzKcWl3UmtP+X3i06hVqEmcdNumjadNCCUa2RDKVMdDnvr9IyNZ1ixqWorriUlklFmj
n/Lk7HnVxcs1Y9GwIXVhZU1K8hULQJOMIQih+vxZQP8mxDt1e3ZIqEYtfl3SKKY9FVxxLEHaI6Z/
sFzyATyLXkZn4CuK5vwYRlx98p4NyJz78WYiW7ExOkzbk35rCbSzoRbQVhQT2xklba1fWiy1dDSM
Q2XF86Xn+WXjBm19HG0abH3VIuIco00bF+K1jOVDgAfk1xCFR6JQ3XvaVxAYZ92y7MZjGSp15P4O
wRscA9vlqSUhPPIE6J9a0Ag/uYTFKx61SZcGxaNHp9VpACJ0I5jDpe7r1wUsSOr/aOFr/ZhM/2lw
5PTKoVnklbspi1EilYIK4+Qsr4ap9K/g7aiBOEH/q0s+C9dq7iVnFS4bRIRMrRYuKSTeQ6Tr+atG
PBwOWBcGrrC2lhI3JdF1uCGIikeUxZzsiAqWSFwHLTRmu0R1AcUxK/0OYg6GKK0/jrQIOfC1EjmG
KNf34geg+4BNOM9yi1YoRzUyZWbov3OtV2bjOR+U5BI+JARhLG1h1jpmLjQ3TW42R6VVzYuWNksw
j4zOGJtroTNcZkwVWvLcY3tObLTPvUQAzYiaLpWWQhsmeugcT7RXZ/POzG1jZc6sGmObjbbXWEyy
Rb8e+FA/5EYW31UpT7zaRf3nL2F4ux09ezMyOQu5AvBg1Tx1XuAQiaTcsXj5+C605HqWmUMsjHiM
bVmHwC4OQiuxWzxZu4aT28bCl+3miLMdDNqui0q7w6nt49ZetGRbYNseKbvYWr/t8KnU8uKbpbPt
J67pPLlpXXenxd0QU+Sz7TGN0lJv+Gcgu4K1XeYfmUfA3MWQTTeX4NuOaQZeMt7BJ2qD6cn4VoVH
+hDcJybSGGfTjiyv0gHJeJXCTRDf4nGtIA+adu9FSMkbrSdvUgbspTs8Sq0uj1NwZx028yhdpitF
kFWtRefdTaHQni9agN65qNAbLUUPsaM3WpNO1AO2kFanUxHv9/z93gBG/iqwq3N1YDFCta3iNL7P
BLEa292WWsmuC8PAAXsoDvja69Fpj8obuIT0codaYAGEhd7dzCjpAHYAd6Tl7wxrtbYU6s9soIb3
tCSeN6KeIF1ynt9xnKkH20Qoj+nxYcYwn2vVvOqRzsdZ0JwdPPSLFtJzJWQ4haLexlOyCWCmelO2
T2UYrcJ212utfYLfvpXASYUx05SsJOZCiia5vW1UuI1FnH+OAAC8AdJiWRH85j0DVqK2062a/Tce
ftUdewq6G0FGCKi0xXamCsiW5GskLrRqurG7aQr6XwM0j1pNe2eKWbD1oChk1e4FkDWDLuFN0KQU
nJ0heXJ9UM6e5BE7Woj9544LkBMRUroeBKUt5qHmoRMhlKNiOQhw1afuLZ2MdK+GyoNY1PLnUB53
Sl8w8rHVYLLBYT7aOsCdI+BzFsQ9uXhvndk7Lx1qS9RrtRqWpygDGDr4BRYDiLerwku9Bz+rLk0J
J3QwSYpwR+x3k2mecuJRFz/J6QcRyQInURXUMg0XwIb/Xg+BsesFSp/Kdx3gWnyzqmp4DziF7sNi
omijfyrM8ZAWrIawjV9GLA3+zKRvUClZjjKN9qMJNH9wwLRMXX7XdjzopePejuX8FhfRWgbt77BK
mEMyMWF6TMRrCIJfFqySXQpKbC3xyloAavSLJbv3RS4TlsmlOPVzW5w8DqSnCaQ3D5H6F+fvH4o8
irYujzBgvGtc9EnXnEKwo/d2nsfrTinA39a8zfhkvcukcijkvhMa8w85AbL7xVYOv5uV/Fhminix
m76ZTtlw9iKDZ6ftT6sOwiNqJ5KOhYJg1+lytI5hO0UdbUmZf/DWcjHhec4/vPyXv0bfpgKDMtCa
rdiopr6b8Hncem5hvYTKfes7M7gNmyCkpOxCfayjl6UR+d4qcGEahMdM6bsHcGPiKHr8dKpOIB82
A39Nda1Z6iaRVnXJoYfzjLGwuv7zBdzqEpjji75dcDLoLnapLq4dBUfJXJukq9Hs3TiXZ2fwuMwj
TpkiW1HsD50atibUFtWoS6HP7sQKEWXSCmkMbGtioi/cT/TAusY7YmTkkwXk+EgbnMSBcPfMvrg5
yLHFPDli4qjn2CYjlYIBc1CwhIFLgo0yz20vIz51bkC9YJyLTW/75WkMqKe7Hmtyuwzc/RA8WH0j
T7ZVGn++dDGBuP/Pd3+BZf7L3Z8Glf/v/9V/yvrf/l32vz7jz7+sAP/8z/++Agz/MB3bcjzzT3qV
7f3DCtD8g9x3wNU8sBwCAfyf/n0FaP3hs44LCKibAbMGQTq9q4c+Ad5NBD0MLQY1JtJDTpPWf2cF
yKbxP0fQCXz5ASIV0wn9f46gm6D2QCWRB+dEk8L88Ql4W+IxcsvsyTI+naxJP9oMVBMB9nSfz8SJ
BsmzuBtBhs3iOGF4JVc+BoJfrpw+AjGoN4sHUT129rZLNeKE9RmQWiVE4FyzEFtNRWSXbd9ampRI
Y93c+ZqeqPouuWvqO2dqujfydsYBmay/yasUEALnczth+Bp1SXaT9gaMoQFv6TmusOFODtcwAxn1
+fvXJv0Pvn9aLhG7H9/wtg1msFs6QU9McJNngrjqMaUJXLUpyaKpgbc0j09VyxBkcKYbw0Colsfp
1WFGtG6zY1mHX301RBiW+q+Ow1xqMqVM8CmuzLb/Qc6dij7P+Ek0YjwgJZ40MTO0yty5Y02laAhu
u3h5biygfqiCR1oJesqO/NRlV59YMVgRBk+hsVNdTbzciY9VFjwgDsGn6ddaHSQOg5apo4wvUdl2
5GJXwK8+CjBfkZM/LHafkgCPP8tw/lW26V1ldB8dy9VN2AVqJ+fklQHIKQw6gucOXlCndAuABPXT
6IjzQAJvO3EbV4PCrl5ridWY7PMsJi+R73zb3jRWdmsvkB0UJ5QdI3K6qVfa12cleXKIKPywouNy
FQTjIXOSM+PQHIL8PjQBOEy2++QV6sIT4a8QmMbKpRTO0QHYY3CXm89O0n9GSchNiP5eBjLAMChJ
VbSkuENch6J5wZp6afGorlofsKCES8W1njcHKSW/zjZBbTEuLDRzxS7PdfcjGUlJqtnjGAh+EiaF
ZpHPA99xhWnSUv5paGMt8vP3Rep8xMsM5StQv8YUSIIcPLIxsI1Lls47xQabCAVk6si682emnoC1
wxY6uKMIUWDitlsN1JTVBYk8f//2cmza8CQcdjhxWX8iyoDE3alt4aClqADgD+XrAuRsVS7h55QY
j57gGMGMJs/VQ9y1JHGY7Va6WO7lFgltUiiurR6L+T7xAPdHaR2tVU5TvnDkTWeU8X45py6h8krY
93UJRLeth3cefllhzid9Uqk7lewqRaSkk8M7n7yLBWfCI061DUqQGtmU3DgNZUMicJDqu6s9nccE
q6xM0+0gWzZF7FRsjIPUHu6wrzw6aaYuJuiplVkvP+nzoE9V7sVo4vaOueJupjK864ge99TVvdYC
YlsxKGI1STB1Ns+A6ouDP322aUDxK/7iGnmMW1hHsNgATsDEaRUbKM/adjhQYUHuFxk9p7L+adnI
gJbBuySKpyOy9O3KXNqbBggvF5zlZNfBzIy+x2v8/UO8QLfpBHwAho24uuSXlmqyDm04dGs554zj
vfSuLqz6CI/ugae+9M5c8B85wGH2XoBUPRKSeo0HbCRycJzRGQs4cxgUoeEZbEaSTXzt3VsbzfLV
jc32gJ+y27Bt7l7zUMwg0wnRf/9T36o/VRqbd5WNKVboXS/ekfrqJRaObTvyiGRadIGd+G7m7LNy
8lfLn0qOffHFSFqHMywZs0n4K99GP1TI7FjJtmagDccnyaZ9EccD7w1F+TYSWwh/T0QyTkE1Xot5
OtbCujYZoPqlt601UiW1ZXFQbVuuQwDvWU16NunAJG/IyzeHuhzIQJFjQa2JozPvkx2csQcwNhJo
Rk9o09inuXW1yN9tKJdw4somhG996pM0nq70h64mC+5NJSyqxx4fzekpSgCnkBz+FMn4wQ5fah6i
JlUbNJFpUqaBdanSAQJzhYSb3gpM0XQA7NfVP80hZtTIRp8paM03JYC5TlVjLqk+KAmNagFTbHj1
PuWqt+XWakF/ZVQzT8F2dswrme99U84voQDEbdjiWOXESvkIHkgwtzS2p5MysMNOpf2uCMevZDPU
t3lkJY8UmE9Tc86Xaf6IglJwpHTo9Ridv05ocKB5rJL7OCufVFkML6pwr33Ppaxr4vn0/RL0z5w2
etIbAM1TStXunz/kQRI2xmDjGNB3LmcaOZDrKkVHp4JQzwwliM/MKAooOrp1Qe344uoyhqdrGTVv
rVQXNUZd2Yh0eaOPC+uY+ON8lyr/SS+rqp6Ma5cVj8oMD+YQ1FvMStOxNPxoM1rvPQOOxzDn799O
XFQ2/pUBNd/Sll4JApmfQhdNbBonqa6eGLqEsug6Sq+LKYmuqODfYMzU0V0pfdWfe85+nCq81/7b
HpHLC9ZGsV2oixbE5V7S0kBgL5izD7oyk6N83Y7BzJIwham3ImK55t3SHCkW1+coa6MjxR/QQUV8
DdPmq4lweYRO8urDcgR0ESyw3HgsKbyg2JGjxgNlofTieeHKEoSKjy77jOYPz6b8w9pzvsYZhaCS
U0mqK0KAJ7zj3AIWHseTGXOe4kkoXJeJDxyYjYvvU2kjrOEDpqaARNB/3JAYffV1OWnSNSWXvtKs
i0uDrjDZGmShS022rje19Jz40I1HkdVMfI3xh8dzTd7Jq0Oy5Ynr15bWt9zm0l24BIYwBEozummN
Ad0yLqXyR6jLVnD9WCDS0glcnxmp0yd3cdiGzx0pDfChV6tpl4vhjtlNVQaciAYG+A7+BPgvuuil
K18J3a9Zl8BmXQdrdTHMsKxnuD3NR6pLY0ZFfSzWRTJXV8p8XS6DTt2Pj6aunLEOpn0W6iJaqStp
mS6noQbObz1y9TW9tVQX2FpdZeMM2b3Yut4W66Ib8+p1r6tvkS7BmboON5kU40Af5BtLl+V00oJo
UN68Kl2lazifrlkhDpxsKNplunJX6fKdq2t4YfSj0N287xdwj/yu1tHU1b1Rl/gWXefr6fX5uuDn
BVT9aFpk956u/426COjoSiBXJTA/MxnS1h1v8qqz70NJqJrDVmYL49piJYYUN7CzKI21GuLs8N8/
Hf2/JFByaNH+y9PRU1p9FvVfjkR/+2/+diSyTO8PWLpCcLD5uyHpP1q54R+uK0wvZLgI8U6flv5+
JAr+4JcdNzR9GqrC013evx2JbPsPftlySEYGni80B/jvAqn7Gr9oXeGeQkWFeupvP/+3aijva7iG
2JD+04nIdDzPMoXwXAG5hz/HX0u51mSYxNXT+uTMlrtrC/eGdFEMU1Cy7F+pJVTwLSriAnMc8h6H
JhZG1ZMnvS9VYKpU03yTzyZoMgbIoHZSdzPF7kuS+M8IR3iSrm7sIfsy5lHsUufQTcVCKjH8Fffq
w27hJX6/v/7LL8f9Z3Kx/nI43Lk2p0g8iN4/kYvZN81JGA4VrcTud1k1Wrjjv0wTzMnO8a+1MEBs
V48jzan7UI2YzfgD1aaBV92tuvsieyj8GmpZHcgTY4Kfitz1TUdTRxETPnF526sZLaBf5sEhmFDe
ePzt7vGp/9L6k53hx+Qp6CZsJ1bTPHCYPM5ZwKdgGPGcGfk8J9Rx/RBw7DrwnL/vZPURzVPzVkep
v3Y7jjl8adDW1Wis/vX3xuI985f+9Z/fG8aAvN34Num32z/GX6saK/wiZHUiGsomUiyPlRIfoiGL
JfHgrueKPiJ1wmkXd0cjtIqzEsNPNoFsAAAeE/hMb//1H8n+50SuyeycT1hoBfjBHLbRf/0jedSz
BiOi3WfSMqIMoYKdsA2Gvn2OOiaUIChguC4GfSY/ipubeHRPc9WAU2rTMy1d1kNx/ZtNIUO8KMND
AeDoxDQ0WqdICw2h6q1V8tAweQEWpeBcF1VyAEDlPHZtufnXX4z1/Vn58yN3+Pk//wcfI1d/KUSY
fRv8jenrAvw/eMj6crSTuqmTk9eNcuuEP1KWMkc59mLTDSi60rpIDyOe4q2DnjZ+5vaLrTKQbrMK
i75ek753tllujHcBVB9qbcktnVtKBsUqae3hfWnUb9u9Z1PSkiBkP53F+T2TW5TUw96YGe2Rw9k6
Pl+55WMw4wGV097SPpB03dQB61KuUG9m08kVLNl8OytcPyS4skPrqnMweB8Z6ZYnQpbl2ouYUZSL
bMlbgaBU3nxNRRSsWxfuZxpOBWWAzmK9aAJyUY9xP1gHm6DjS8jgDcxOcSLuS1lWwEj2Q9HfstH5
ijqf4/bUl/cowE2C/ObWNHm2qZqgeqMsdAnsOXijtoBqysLeZjAkD2eS/aP46uLCuJqKIS+RbKAd
L7GdIP0mpUcYRj0u1cx6yjolfvNgh5G9q3p1l5d0bf0BPmVBZHZL5Me8YVtovpvtvlVUOGcasU8d
BA3yPTyckcfB/Vl3c37uWBusrbQbYBC4JlGzfM836cMCXvaW9PAoASTj9G2RJE3Lu9WON7VvNOvG
NdWJkGXO4Wttmfx74SgE1oW1FhOsh6UNXv4vbztmRf/0wfZcl/dc6Ln6UwSnQf/zf3jfQVteFurS
DQ+NnErx6EioX8R2s8mbNgPbJ65STUR0JqbppVgHhLU73A+UUjg6PLRd0TwkNCjOS5Wv+RtiqJHU
Lq3b7HdlkmIXo4WbxRvw6YWJfQxaYR/BGKLjLIlSSBrj50KkI6XvI1uUYWctDZIU5h7nuPAh0Op1
IBKhIU7qDysOTmEcskCPjNeSW8NvwQW440YQdq79u0m2EeVNMG1M5ZBZvnquN921eRifVddd0yTa
DAmLpsEvf0xVVlDsqulVO0az9UEZVVHz6IT9/Bg6xp1l+qeRdF4L4k32O8st1GYaPJB07OL6Y6hf
sDdjR6EGveN7rI6Ofvn+UZxM6mhOyUzRma5AlBKXLRTFTuGq7NbI8xwrMDahP38tBiQ81NR6areA
eq1Iy+bBZlhYYEhCM83O862vNOp+xKVq+QpR5LjwL31UTWCtAYRZGzfzvsyMMlbDNQAu2Jxz2nWx
SCXppU/zu5AVIp0qqxu3IyUx1dkPXR4XBCrSJ5jSv0RT/WRhiTBqLp79mHNqIU9l46mNy83dhRsL
eG43iZwi9tK9xYu5ouXlbI3aW1aLmZNdyGJ0vMbvdqSWmC4L0ZfK3zhDS2zVA44OBhYx3vxsRslP
lma/YqSkddneONLdsW26I7l4E7jdq2ryUy4jew91qUv1V7h4EJCMh0m5EYGMX24YojNGCA80+3NY
inebHNYc80Yj+m/3oH3xyAE/W16qjhIW/MgPN2P0pFQk140NDSoG+raw3OiM7aDGbGW11d0IVug4
BuE7mOq9WfD1BiDBAyF2hcFIw5tdapzL8mNBJAkWQ+7qYJxv2SLvJ1aRgxo+lh51KMmu34X0xmu4
APLJHGelBH9VHJJAExdmjIOr+dtL6Aa/pjgjQZiS3C1IiYdpr4lqQbNqW5hSq9RwIgY/0kDiPQWn
wPmSM8eKwCB3V5bCx6dlMGwIfcauxYwWNp1CYyscwnJ4KI6eKaz7vhLtM0fVlwhfSz/Z6lAK+cRJ
jLuI3fP8rowtMY4rDzxYjGq+JqL+eqxMKMDiyPM5crmtWPEnYSzuiaKd4sicLm7mQ1s6dVw7tpkq
UP/Rn89UPK2n2qOtMIQvWFqZCrISL4JM7OelD/aNM8zbZdmAAi7XVsSxNXM4jfgzlCbSBjMh3Tw8
x3P+2Av+6xQixnNX4aSjRlptvWJkUm1/2jarqLCMefflXGioH4KQ9XPx4mLkCkxO23FHLW/iCJkL
lstulF4T5LLn75eovjDWqTY5afQNlaN+l1tdzyJz+mU18ZEy6KsH92uPffaV6In5xGLcZohhLLI7
WsZg3SP+7vZVCSvXD8GotglPHFIFxtZoRoCuMssObC1Zc6becMOc84NJFAiphLRBYT1jir9POvGc
RYRhjRHqkVkCJRg8jIyqAqlIa/ADQUG6cTq5dUnhrniwqnYTUIRNyGPQtW7yTQhbbC1yZz7LBWhj
5HHenrHMZMNNTsH7NpyN8FYxEuEuU5ETGuJ0nUJ/fIJnCIbLrvmnQ5Fyaq4uVEvKi9Xlx/LjgOXG
fSk5WRK68oIdVZGfMycMMAAcbSV/xzm31W0rjOy+JcKRZDnFw9RpHgN2q2QH5Gc5VkTPapZ2vpFu
ObZPj3mdk7l34ZrWNDOARccObBCmX67t7OJwrncdyDCb/Evbg1iv60SsZdM9MUnm20nWrHVHIu1k
E9e9MVWrKZ/YiC4MJ6GO7WRlISJfsgsmkieXI8KzaAFJAE7bWvB1ohwNcaCqOwDh8S6bX3w/7XdV
gpkEVAPfugvpNm89W2l0tqcWmRxr5ZiAygsl6ccuYiRUmOYPqKh65C3Jx0hv7/Wyo5WF8Yuhgk9X
pophim3UmBb3HBtwn6ED3/CQFx0mVb3nMumJCAz2piQdtlVQcQCdlOFdl9GFXEp1W2bOKwHF6Sav
/Y0YpmFN340W5zK/wSzt9gFhW9b8f3mp8553n+CQ0lUMkDitxCfDaNJDFaUPAyl+ObJr8AO53Cd8
kk+Dm9JCDdy7AB+E4cCO0C+LnLiYSJolxGqoO2c7xB3DjjVWuC4E4nSe4bLlyZ2jjZcyHBOxQ9GS
/T4ntCKH81nFt87AA3Zm7Kl64gFgTHAvBkZ+aMAQUMZVRsWjhPlrUWz2IEy9F+z5Y9PITix4ISG6
1bBBzlGczcUZLmVCrSmAeCntfL7OlbfLZA7AOhf+qbCZe4UZo4s4uqnT9E4adrb1nD7+1A7ISfAh
shLuICSvjyp/mGYvYRkn8OuRbzzlAFfHdHGfpmzTl+YP6G8aJV5F27buodfz7C30S9Qb+xk0PguC
dJMURnRmv0M8w8IZEToXNdT9XaXpHXXv3ilHnXvzh/T8Cb0vwrimA4xrtvajUzeg1Dn9Ti51LnBG
6cb0iWiD3b5ty88yMDBX1d+vAT0zlwgDGpMyozI2xiQ+4s+xabgbdX53IbnRY4UdegwlmpwUxwzR
qg0Zifrg9pc8JFeRsejbdWHF90nFzT5MUlBRGH0LkrDM1ghHSSHmG/Jrgfl/qDuzJseR7Er/lbZ5
hwS4A3DATCMzkQR3xr5lvMAil8K+O9ZfPx+jW12V2VJpet7mJawiKzPIAAH36/ee853iKQr95c7K
cvgxgyUCiamam4WiyERGtGk4VUTlFVOsQwdaaQ/bvcH7QnxEdqxNekVGQzILIGWB5jl2xh8LNT/P
IF8+/6uJwn7jFFCfOadzDBBY41pGCE1o2ZvaMW00o2G7l6V92zUP0l2mS0GD/dIrcrY+/ysK82Fb
eXe9MT6gtSXpq3Q45RQI92DwrpKpezaxcX+zQ4NQPCjLym8+qhblrVv0B5PEGspuBYEBnweSZn67
CFFv5ZZeEBaeIhA0OcEfX09X29PnF6Tixa0TN/Ve0RJbff7ZEiJaScfypphFFKT4YdYjJNis6g+J
oe66IbMvKJe+QXmy9nqZykvXo/3PY3ta1d7o4GBY7BtU4FtSNzMsHdizGLxu6kXB1vCX6nnwOmtz
HW3vnGKh5FDOcwSt1iib9WRV4zuyqG7VERZ2zK885rpLgU5y11jkIUUNgSgFTP2oPACU5l5w5HIQ
/Y6IuS5ecUI8IBOZvtm5+jY4JBBQQcudKKwY4PMynl2BiHAY+9cpmQbmfoW4Y5DkBY0TKKe0yDo0
bw0ne6ZDtfKTqtwsjSB/YxyQSzhZ9rWsnfYwk/+ARBES9Ly4W8nFBSmFN1On83PszOVrhUinSSYJ
gUpFezBSxEQmhCzRof6Nw7k8A7lgkZ4xsUJNG99GOX7niiG5jvv0xodUFo86fW1QN7t8avysuIW0
ZOXPje+ejDmX796MuQp8Ar4T7OhPle8ifUzs96rCpmOYEC0mTQKEMaiXLFzke+P5Yk2nUwKOjKIH
v7G/ff552fcNZq+QWmSJo3ubQcPq83+Q5Wes6ML1EPh1fEc4F5SX6ysjejUxN8XdbeuIFLQjv8o4
5/PBzZ2zTXDrmtZOwV3GxMYFo+QpIn3ZTTi7t+mqaU0y2KZEnpXbESHntMyqkFcd7PmMEKFecYj0
1lWjawjRutw1EeW+sAZSNRietj3JjLoIvV1o3vScrFPEsq1nMZ32+oCpKzlwrgzyPvuaFYqXVd5a
l/rUE5G8mhImxlRdHC/CWxPyr4R/sI81H5ZiiF7Esb+Oworli/bCyos4xjH+uU0g6AVGjF237JLg
+u9xNyrcJwyuxy/qKjS2JAGJHY65TefpFNAr4Qq6aZpzWtYL5yfAG3UHRKOMoTy1H23fDsGiQlbp
lhZ7wVqYlenzXDcHXCTZtknMeW02pdwh+H7gYh5mu9/3qXWuJO4lQURuKqJNTGJHMDSaQxBTtHVt
gC+2B8wzlVkGeAERZA/TjLCbMT9tuEA6Cwup090uCtotwSnfIukYN50r2K/y/JhDytLDurLS9paT
PuK6dsyIBRreWgn+gZyhWxoJ5VGNC7VqVPSPwOLGddrNJMQu4K/7Ng+/opK7K7hjjkZ0FdvKegnE
bBvnRmX+sa7qGB0h40RoKQMYolHdqfxIL/cyu3TYcu3A76Z7tprHqNojy7g4g9KH0EtvM46CQzq/
Wdq+r50IUnnk2Os5dUlLhPhzophcQ+8u9nhtX4ve9i+V7Y4by14IJYBleFeV1tlaWBLrOTGxwzKq
VRYQNbIOilNC6s5mJNFiZYuHIeru6zEzt2xHCn3xVyNP7Bsz9NaFZyZH7jr75CHVpC54tHdjM3RP
3tJiBnRMOilX75ORQk4mZ71ew0V7aFSxo7IVa1kyUZPYhQ/+d1FducTJ8mW5I7Z1yxQFk10Ea8VM
bIZW4XjABMmsx5eMjtJhE0O4rfJ6XHH1m1HWF0gpsxksyE4RnEwnRXTUKYYTAycKG3OeXFof65PL
9rvmIL+fMWIW0dKsjAoWe190FAGIOu0EbWxeqn2rvP2UuOkpMbV7Q4p0joJ8v0zT1xaufMDESwEd
scMLuJ7khCn9oFtZPGIgJ+K6jRDKob+0lii5D82CszwlOb1rRjaD232lCinIgvIOcchG65eMbLBU
0oswnK++Ntp10mm14azJwahyJqITmc9V8xLAo2GCKkCygWU6sppj0xqqfUkTKh0sE5BOnTKI8nHA
Fq8I8cZAOOg8YXjsMcPn26Scsr2pb3L2mo0JcCrwilaf8L+aWXSbhqE8OSXGgCSCGNmDNOTQFsqt
2RLvo7r8jZYAiGa0TCsnJXlWtYR5FgpADbLCJEhgya8LNzLvr1JNIWW91xOBPdeIMdTexR6r37np
WpQEZCAEZk9kKkPLEcECRl968+BKCrVNOn88lwmDb+XMBMVV4zd8VHMA9BVr0BxflFm/RVWf7Joh
IeoDoDEByP0qIQ18g6rqjWXGPsjoNROQw/yo/+Gk7qqDMBcNhhtEIzEVkoAnhDC5HQzCPI+VDTIn
G2jnuDAZTVBYpuFBfFLmrqWftZoi0siKsr2vMdMQlM5PodhfK1Llb7MMtHnR+AHgFT4ONwfP6aJ1
JCT8kG4mBxRvd2XcZYP5MnjXCAwCk/sra2YJnd9KprIgzZ0Pf2AxyIb83I9ZGhRzziMtWYNjwgr2
ebXsmeKXj7SWgrgoxUqyjcIesFg1VZN/taJk49TAsKwUS3uWERcamqb9WJB31HJEXad9e4LWaF4g
MME1t771cwXSnAA3yGdU4Br7FLYq+rZpoy+UevHGk1YbuJh1lQqxjkR1s7IqR/KBN0T3TumqnBWt
Bw0eL46rH0NJXgMG9w1QFWJnRuIZAR2otRFDRS6r6EKulYldzar2TDUL7kq6acR2gMCw+DVndkO2
C3Y8IuRK8qioLV29Taxbp5+u1g2C6yK7O9Pqa7cpjMG7DiPscXSvj6ZRnaeIcbDFycLSnIQnO2cl
wksNGn7f2llBVHJ8hLg07WmFPFA/4Rdx0YKUo1f+9cMWSbxtXGfY9TJ5T7gXRq+xngoLKRLlwoXR
2W8zY6ohMp2bWD42jrYvTmzMKwAH9S7qvZc67HYcekJ6uMAOKxndlCHsS2Jk3jzYDk+aghrP8Mr0
u4LcGGnu9KKh5008y0PNR+nA80Jkc8liWCFX8rlqpL4vQIWgO3lok9vZLP0dn2u1Tp1JPXUAPCkn
R6hUFk2MdpAXAKYjjmtexfKd7qyNPgpqB/Es8Ytd0PZTdgoHm7u6pSHjssVN3nLCSLGZcsM9O16R
BUwb/XVv6unBI8YECVh1q3TlH5jGgB0fsAR9j5xsBionVsQtd3clnc8bg6zLbjQWBhVcgRo71g3Y
ftJk69HArUYWnXKrB9vNitfJipZgjkPvlOWG3rlxekYLBhhMlHfxQEph5IRIPxTXZipNtmpWsx3Z
IO/wAPJ9bkHXaiwYSrMFH9D4rqWpD2lPTzkp+i9GDJKHGPBrquimybS/T3o8hVbYvo2lgbfDZUMq
LLqUqQw37BkI7DjXDwlzBdw0HRmcc+epwPLSO0LdmgBx3AF5AFED/L0ZaEYQxTxtWbsXdkZgBb2e
NsUtNkdEluXz/MGc/EFr/WHM8xtEmwW9PzXfqM1sJxp1qeOC5gEepTcnM+9n0td3vbssR1g2LKMA
J+UylDu/wBRc+k214Y14CCE4OnZpwylA0tGRcWUgmvD7VWOFSPvoEB5btyXREpNWzLDCkenWkB5s
KEQc4MY5vgJZQHMJIMbVBXaTFYKhaYcMw+A3RCJn2OM7BsKjxQdAkZ7cfO7XsBDnlf/JEM/aNMjL
6m5wopumwdgO++MBcsy5jzv/QYikWHedB9qvJPUp6umvjWmX0jkk6KX3npdJcMQZNeHnWMmqUnw3
F7JOiFZXW4H0hPqfHC7k1p9XC48f2x8dMJ+6AlNZfwgnZrJZfxXOTMmGht79UNFTQ0313RHqaVH1
tOmH9ivW9G5PgkhEK5QLik/hOTVeaKsdeYw5nnF2CZYeAIX3NuQgbxa7bA+oaV7GRYL/amixwgc4
ZaMyN4j9iu0IKmGlSZqs54k+zgjAJV2yDUyN6n3meqrUblA2+u1lKoyzw3DqQuroh2kN8eFqxNkb
31hmV4SxxTt/cpJN6nT1TYbnaoXEJqGzLpN7Y5LfW0y4lwRV3nqi6Nig4eiZpDlFQLgeVfW0F+Vk
/ha1OlhEkX7POf/h4AN/oeQ7PM5vtHWpGU2XrbSjq+Z3dOFVNzylwwQcQXkm4+zsCylD83tDuFbl
588D3mm4n/K9NMLHtEHJSeBrEjjXTQtJ7g8dfumWWjxERfLVNecPogOTh2tBVvjZkz6519epQ9IZ
0CJAs5cf41J558T3FxCN+fWMPCdPKaiItd8yPhvD4aMaegFdrDMOjPHPXedE2OWb4dVdLMyB0GFG
+hE3vh52OUElDApb5yaZrEdaTcOhz+7BzvCDIoKGDBAjdTgwvQwbIsbcGhSFR3iV13k3IBoVhWI8
PeOhCakhhr1Z8Q8dois5x+XTNvShxLK1uEwOUvhEFJaAWb0L7QCYnkrsK7MPD0jeXjuOljQDTu0o
ew43y31nsQjIJW2OEeqIhylVXxakctniPwkM6HAUdLWbqavcno6sGeojhsBsV1b9VxeT8tVDXEmV
PFv12sznGnqjLh89MD5Hzx2/dEAOZaiIYzCJytItD6ApoLZJvbxYIDjYQszuEBsjBtUKhpOAAHB0
YJwRM0UhJiL/0DXeTCoeMEzK9qCWqM+gSXsXksXuYu+eYWh6RybYQnDvyADVRsxkpRSL0AAlQJmE
vBz2jMBL8x/wz5MPH5eRqDPGHw0cByOqX/GjQa0a3mjiesemGzxI1nxbwrlbu3kqT70zcP7tJMeR
6Ecy1Pa7Y9H9tWgX7/22lq8Lj87nn+uyJlkXm/9hGGz9Mpf9rsFPfrugjEEtD8k4BW53YX623MAm
4oiFxPAQjWMddGXzksaifRPVvkFFD7pu8V9TXTAFc313Ry5x+Gp4I/LEvLkjoiF5GkkB/Pxb/XKl
eBbo1Cli24AOV4f5cLhZnMJ/bf2GJ4ZOOyK96JwZHpTzVtRkkgn/va2pGCh/vzN+6Va1P0AM98xi
L3tX762kHR/oE5xEPtyKKR2/2+MLOczpbyI1vtpuP72UNqq3BcH2tmoKJFqoldeE507vZVV+Qxrv
B+YUzTvfpmj0lPuWtjlCmKqGl1eSgIdsGTCDzvZxpxBqNmo4JxOuuDkloskx620xsJDVSZNt6P5H
9y5Qmm0hI/u42I4OjJnTcaHdeTOQo3SxDAG+tsny92Honn3RQDXkyHhjTD3HaYsGaiXQ5LQOSXx2
cquKAZWLadHM6NWhjPuWM4XvHtLFLh5yDPYY0YwPAXTw2INFfraSck/Ipnlyae9shutIMzbrlrNy
Uwa19rLboTDMXYUX+JBN1T5tKTlaMbvvVz1k5opdJwuLvg9t5KYabitYvFCJgMpwaZGq0mz3PC9C
8rIeUMhBxPKbI23Bfp20xZ2VNwitBTWPeY0UnCzWRkteeWWwc1dTalkXbA97t3AvoVQNM7ZgXP3W
oNv5EWsawFrgghB91+yynoRqVk3SOqrqtDTYUuMmMV6y4mpdhNbwfYJxa9m2fDCZVK3TsVj34YAE
gZTeYw0N6ds8lm9sp/IdXS1iaw3bv0rkc7wMu6xlYc9LpnNlmXwUlDvrsCizByBDb54GiWR4SXq2
OoMhpc7Qt4P5XakkSsGhP6q2vvWLqb2Fh1+RZkop4hK1ltqYKEKCw06iDhaUJ6z+g3oGowMYy+Q3
RHJsasBeTlS5d6U4ufGCe5L0u6kuLzy57c4w6GZnd8I2UGo3Ppt1Zbb3SxslB0INxK7ArbktIjEC
csLhXtcwazJJUACReUGas7xNOp9uSMAkHwiRBCZveZPFfk2KZyme7I4mxqimeTtRzB7cevZXLILe
2WzbR6wgEbcFSlEmiWhvnBGjiFudZ8ZKTjIs36E/fLRJvDwDzey2EWh5IpbTYAnhaQ4jqplPpcS/
/qQO+6v47RuPUptEsf7l23///ykVBEPUH6Qgmw/98ZcfpU70fPNR/Pjf/+s/ov6j+/aRJ/zhj+6P
pqzPf/h3/SEBH6i9wB7SG3Q+FXF/1x+Kf/EcQZiLwAMt8B3+rj9EZOhaVJ8MqYTv0rH+XX+IW+tT
doj60HZ9JdQ/pT+U5Jz8pEpDfuh8CiSpEpXL2/hZvFKUIVNfv+egban4KDLT2kjmhmvPnb1b0ARM
GRlWXanpaGwjz/3qyXnXStBnvs296GWvVH7Zoa1MNr98KO+FQ3e0qrZXMtWWWd50bGBhM96an7N5
QpQHowShWPM0kAh5gzbP4ND9QC4XkR01gF9LLPmOFIPkHmsv3BXfPPgLlCIHR1AVYRO2upoy2CNy
GV4jyiEPTnGYJCuLU/z9PM5PsVukq45d6A0Iao2bw6cAexo1wjofj3KT0cGvoUB0/bwXA3XcjLgQ
Jxbypc7PkA4xoF7Vck42k6+9R1F+WGPic15k9jNV9gwJ14lxXeofjOHbL5NZf6Ghs56KDDhDLvHo
UyLTLM2a6qZU+CxjjA0baTMuFnrxLkXNmmqBs3IKL2YWvAiyo8SDSnqk+0Vdw+ufG9Jfl1Ua1fLN
sdbOggbN9BHyw94m4HZ0+9MUDtkmHiH25kWYn7jN6lU7zoc4DttVxJTn4lq0AQfCYM5mRGqp6ZjG
tspxyk9OeZuFXX6nmcRcyCp6tnu3CUxDWWvja2ub8jR6Q7fKGpjTJgLoE9L1bpsPk3NE4vndcWZ/
GzKP2y0DilWdJ+W2dbaddUXa9OaXlCP6nUMAEd3Z7RIix5/DPL+Di8lbdIdLX8bjuc8bpA8NCA9/
TrpzTNlp+llDUDRjv9XYQva1TNonfezYx5hx5uAW9cldYngw7dA+IrB41oN3NBNTvExhdyQqNboX
WjkbpdHHWc7Y7P2IsyWqDLmXDV3ojoQQcCJZs5gkjF5nxzOAFLvT9ileqP+g7oSEr5IIQHZiv/cq
bvqm7+IDXiVaG2J8ijx/fHDxJYJclE9qaZazUwKLd1u3PMEftDitGc+IDuoXjMLZlvMUVgnkT1EW
XT6/xKaMLkQCt3R3u5TY3Ov4c5iYc1viOcmY/9bW+DKM8fcxIpecEPm7IQx3U9wsD1W1PGPkb3a+
0VdbM1zmi0FlUNB4ydZ1mz5kk553wPgkdOkYuBxuhqu6NTVQw/gLFnEjfZnhSjJVZlY+pxkTAPoj
HhNjOu4P4ZIDlVmm81wZ9bZmuLbKs7S+iJx+VZOSChxWyVtEU32XwiKm6+fxcjJ8aXNR3Ug6EOsG
1tWmp+d1prP8z28g++Ah+LfrlvP3LeZTbf37d//tDvPTv7k8bp9+/TE//VQ2rr9tbNeF/6dvgs9N
4OrLnR9+dH2u/1Pvff2b/7f/829bydNcs5V8fKeA29CRJkpQ/3EnYWtAkvuvf3yBn/ag1Uf68Zc1
e9BvVUtZ85fHvv3Hf/73nQi5u6VMyzH/U7j+93wqy/kXIUyT/QlBMDsOm8TvSnjfR5ruO8i5XeW7
vJ/flfDXXc2kmWVDPTSdf44PfJU//0G9aypPKoVfHKOxj/ReXTeqP6goHW+Y3LZIzLNMq+pMUs1z
XfnqyPhHbkjcFVBatXfUHI8QT6UzCh7/zCFeQm/RzkVBPkOjyyymxHzxh2v6X4j0rV/eGg5tVJ1c
O6QV+AFc+5c9MmKgm+Amjs4k0HlBfJVcDTPgWoICq4BW07zV7kQ/LnKNA3Ykmpz3bS8f/QwfF7L+
a3dLNqe+RUz85+9MXCXNf7ho13cGP5GAAkv5vsm1+/miwc1fgGyI6FzPHLcmMSFayOmz++J5KHos
KuG8c5MmOSE51Ztr/g0K3/BAR4lkWr9GvwS2kj4gGQH1aMGthKaxgwLub2ABwOBw/Xxv5sb5z9+2
9Y9v2xfKxZLBMJ6bR1H5/PGzXlKJvmNs5clbAIdjJg5XlOYwHtNQ3BoF+coziQDbwbcfVWhD2ESz
CXreuvz5+/h8nZ8vH4Kvq2WeUzm3ufrFrlCYOeSHarBOnltVlDzLQDtlAQFcEOphTONTXcG4dYrK
22lXzgeV4is1fLWLbBuZhssMILXyQ9lb8dZFc026ffrYetU7eVLqEGLI22Lq+jE15kOKIu8we1iK
HX/IDr5T5hsAS9ZaKD4er3LPtV3FB5jF6jp+HXaFYMrDub04FV0db1JXdXCLyEKp5rS9sSaFgqPx
t6bxI7IVruyhq3a40rKzV5Y3lieLnXZQkAzNaO3oJXerPpf2TSTyH7XvahKZTO6aRn7pYKTFIhPf
EF/3K9xwMpb2PndtA7xb6qOlEfOJh/ZkFEBDlokshPmGV1eHuBYXw81pMXaN3KZjU68Tp4n/emz4
6dTwR4uM9WuFakoT+w6qVD6nayn9y4eUzouS+Wgvp7yDJFhUfb+1gRojQZuttxgAXRbUddSeoNbA
/2zTbZ3gFQHfzygsLwNtpElAu4ZTOZQsMuXd+a/Mif/2HVJy//IU4jlidfAFckfupV9vZ1iKSAqj
ej4BGphXPRT0nVr0YULOe0OiC8KI2dxom+DySTox2cDTxe303WTJ/g5CYRmkhv+1cRss5LHXfUAA
/c5jyrFSaHS489eUbv4qJsVi23d0JyBvVEHhV/M6FWTh9HX7P/hC/vG5kB5iP99hSQbSID5dS39Y
i02XYtVRy3ga6ispc9kTk+JAGLV5KlIOx7NbP2okbIfFn5lN295WYRA9S8T/YNCsvURE/jyyLkJv
/VG3qnygjzSjCiC3NhR4QLPKua/KjzFC/gqyFZzYNbPHeiGWwXvM8AMdy0ixXtGmSEU+AXeLljX2
DuRPVUFwYUPUEXZZyI3+li6ju7UMGDyg46mZeao3Sul5PYoKp3p1dWIDzlqzg/X3bdOW+HbxMut+
uHEytFAtTY3A0TQ2dE3SZ9Rb0NHtNr/zHBe45JCmH7XWW5neeVrpb1InPwgyG+6AfDOrkvll7rjx
OOG7h77C7FiwVZx85J4u5v+VuALDYL89/vnS9V+4ifCMsYBCgDRd3/r13CaXqLaWpRpPjkYlt1R9
dCdj59I+VWMEyQ7vIONLt3iWyKo2RN/sHF90hw58AmA6UkIs3e7//C05//gY8Jhii+NB8DBU/nrX
1PRZR0uP+mQNMFSJuq23oVeg6CXX9J5DJhF7jZHvr2NSps75fajLjWOo9hzrMD+g9PkQ6Ewf2tiF
mmTHPYNwsIm1KIlSRgF86VsGxvPc/4Y1OFvPxLQ9EKo7r6qk8tdS0U3rm/CHlaq33JJmIOe0Q5Fd
t2d4rzHVMhOrVoEkoLXRnXvD204uYdiRhgsCmuwaUNGeWjHFsPjDGSnHFYVtoQYYuM60gLUDCyxs
L5x3x62NUjchTSfwk7J8idvoDqmQHls8s4lNrWzGJkDs0Aj+/Bpf9/OfNixJL4CKyxP4x8An/2IX
tDmZ+zjG9GnKfHPv84R63bTGyDjtB1SRJGY5d7Okb+xICLZ//trOdVf++cV9ugU+QRC2i23M+mXX
1uYgxl5WzclgMWQwYdLHLda0kd1TKRDLtYANb7PZ3Ukw9W05zXsfhdPWWcg/oWk9Y8ht7gqRbtqm
jl5DF9UhHNM86fWmSplU9RmPqkd4G0fpej4P2S1SOuTGrrfRDliwJqmidQ6Kea0Vzvg8E1smfqjQ
WgmUxXXWHmsofM7mPlURebcqyV4NCQyjb40LJFy1DjETnfK0uoRWDtGz0Nfeui3W/uTeaA9Z8xx/
6v7rjl9r2YPRFf8PF9Hj86PSFh5V86+72ZAOjLbroTjFI5BqoVr/ODSos8wqhnigqkO5ZPYqbsGl
VI617OHnMzE3JhjWSmsc02ZxbybR0WKnXaUw296a6aIBGR/Znd7cxVkuY70Aoo2syzB31XZwQAbI
ueYX51PQyUtct9R05k4wEwKCnx8zlSRPefE6p4a6oc9ugnoZpn0ctYCXUYYDjvQQ+Cx+9rignCGP
mFRk0/g0pbjJq4eyDOC5eYHqsuwHsgEoj5qPLrPn+8L279ABqv+pJvCd653+082Ix1Rd7X6+CdVI
eb+Y/SRrtVGPMjq5zpSeGGZzRJXPEor5Za7jO9vL4YO6iGvafh2j3ITBH9GJCdP33AL+KvPEPzUx
RMlyzsIna9SPEE7Yy9rY3lVR8zTWQl6cvAv3OkZeo7oao4pf3Ik5frBrL8ZnK4wNGDErcC0QpBNZ
T/c9CZykP7jt8fNb2xF8NIpx+ODGAbMN9aHihwZT+Du5jQg1jOaLMSbum57A1VlafzXhBTIDDo2L
pfLkxpZPoVf/CA3HJp+TLwtaXdAMAKuzlOO+Yd4wn9dHCD+0yF2Xp7JCrVmrb77WEfw4lE+x4AwQ
O3AW9fTYgnc+DYV8n/OmvGCLIL/Pu++vUERiKtwvsnBPdh27+95SY+Aw+TsVUpDEUhTfoRO9JlEl
HgQ6rbME8SFYgIcsfZP6LjSG+NhRetK0EcDuWxbZAMoLCdtl9+y1lXcz9l0Jv55sTCjg7QsGMIIR
5i8deV3n/vqFk5dBpnnHft2TLWDF7sZ1EgMNE9uvaBNUXHYqL/OC9JGuvAlFlNGubOLiJXabH7kQ
6W+OcZr8YdxHoheHzi5fmswxHya7Si/hLNs1IbflpRAWmvxhLlGI9iVCWMBJYzXcybx7cnWVBo2q
+/ulEN91JMNnFGlMPGNGOANXmI5pjRch9G9zpMjHbmkfsqEObx3/tap65yYq5nM22T6Ba/1LTHv9
yKi/Ofgx+Zefsuy228E5Mc7sj38TatOYQ/IG8mDbG2LZJv4k93Y0pgcnVlHQOmAW+v61nJmh1TgF
V1kX96+1PU07xD8yKKU6TyrS94tLlLeTNHehVrx+kgjC5tGTTDl7Y1RXcjd53m9mQdreVwDxR9SI
+tgaHWbSCFX1mIKkzA2xUaK0z04jkeIP8FCTRhxiBcVFdoKhlNPviFTPDjnpgFT/4JSWGu4JyPoL
ppo9tGs/QPqFNL0Z6EQqIAmZ/czQhAMTCk6lkL7Wcjc6bnumgUa4XEoQ2YQ3dt36CpUo03hyls1j
lcERtzOJG5Tfbi3MzIKYKbDL+oMEQcUQeNAshwRdfCMsE1kzTMwAFzPZrsnMBLsFbYG78Bj60Xvl
Ww16B7k2Jdiatu9JAhulRfalzxQ0cps7hYIuTKb67LYRCDEC7qqpJPDCGu0Dk+l9Z/urEdbxRXGo
vNDc+9rkHcciSCz4WTTeFDmchZznh7mjaohU5TyEdUy2kcfElAjG9xZz5G0fLu5KIO3+GMvuixPm
UH1To91AKGzWnYvPSCZJ8WLn1XM3CDYhtWTnUmp0gVNQPNBejoJMlc5hEA2A2La7hm644R3BAmLv
54veR4t6TWevPvzO9O9wcfbVeJyt/ppxhgulFPFRjmbxIJwODsvQ32oWqT2d7uQ2v6t0767qjNWA
mTCdSqWHM0kQcmWWRf0griGFaNVPGBKgoaZ9SOd0Gq46VmNTGH0SDDXjfxI5vRWQ9P6UpMn3XLsw
h9Mi3jG0I8TOK6e9QasK/0goUFKqKwMobzeKYddr+TiNjLy06WSH2XegnWY9h9No6rZJBExgRrMd
xB0XwAc+tAbHXR28CrC+nagSsrwx7olABayZ8PAbOJ7Ae4aQkWi5Vjd2PlZrLTOfnn8MYQ77cg0j
9SAbSVmJE3fdCKaG0OufOQp/WZK2PKjO8kFWI8GCjbYy+ro6RZPyAxusKUm0s3Ve0KiZTUXDPKyT
k57SLsD6ubYqOCBLzcdXR7W3txsQwRBt2hPAlnxt12QpgOWKNiJrq4Ceeb9LxKxXmZuQDRnF8SbW
9TdCnM2DM2CPtOR0aMoZNhBC3rVKXbkfXPQNNZLfI0l48ELjfeNF6SMSrPuJ9kQQLmV3m4eZvSUd
KOhhJwXIyK8+lWZVGbgKp1wtK5669pLnYwAjIcb22qt3hbZ8DSMKO4SCQWdVyXNvudNaNNfg53Z8
KErIlA5M8cBoUMmHbJAXRKrQKjs8m32flDsDK5qoa+MhqztjjWAqfbMs7nAqt4aVdU6OqtDdSUfV
smVCjUgf9u8t23EQ0QC50H1F07t4ZPdmz2hNUbrE7UJ2iNY7Tzv+ysApsOs73QSdU7+xU+yHJvQu
DUYjs5ifbJE+F0Wob7CglsIEOlHg6i8nMiQqxvCfX4aSYZGrT4KhgeuUxWPT6j1eNx5mj0ENfpv8
5NqvjSROEdJOevZsziFWOH3AN2Mkjtr00nXdt3wO/W+lTxwL9p+y0Hwerr2JK5QM2eK6aK2dO7Da
Lzoqu9cwy++jwsOl0sw4aEzb3aNSP8xmPZ3rrKuCDlEi828dHdESEIXB0gjHsAz3IuI2jzR+Xd/t
mn2H0AMuYeysmGt5RKhN8cHMRxhnsYGNsG0RBKD0IdMsPXicEG+7PnuKRPrqAar/kpY5SzSJJgea
nz/SCjJpifhjl+WxuJ8tskvTggUqGaKHAvFI76OD6qolJdx5IYonTb5GQ1wzYG7K+97Oi31rVflB
sv/c+plw1xRgpNM0HsQO+E7arEHUkRV8XAg+YMbOOmCLrmAbiV16SqYDLCp7VFeLb22AEZ2yVIFD
IShWpI6/F2mq761P0H20/T/snceS40gWZb8IZQ445BbUIigigqE2sEgFrTW+fg6Y1Z3Z1d1T1uuZ
DY0SVIDD/b17zy3QL6xMH61Um/VPMeU3t9ABWLX5RSVzZJ2k+F7TXgNACNLiEY3JK9jzrYI7ktU6
5pMoTKF1d413qJGqBnZi7Tu1GE5Qf641mldtaOL3VlE9DsYm2CZR8MoEtz/LsSEJFgX1ISYSE6uK
Gl6yPqGK1mApG+QDHyre+KjGU0UaT6bpPWNFuGRBEZyB8+5MneIVWVXKimIPoulRj3eFUFimoDXh
j8rSHbHXJdwtB7fe0ogEG7FUVEFWhETVzwcMjtSCbLsyFjKHZw8SWh4mJbeXvf4KOyhgcXHJGNwA
ThRfaqurD2S21MuRitlCFo3AvxYFz13fQfeXuGdGcQVfd/MzAzIatOMHXKocQrpTqO4IMu2qRNZB
6WMDr8Wgnnq1eFT1Ntp1MayLMuVJ/TjrNLQG0DQ6E4UMp9ypoxWmlX7XCYPubFDIXSbUz6SNQLRL
4R0tO115mGOP9ZBHxDkb2VNv9beuzI6IwrrrdzQiJSG6+0Sfyhtcb5s9ZB2LvH27TwOkvWfUM7ZJ
bb8hALOe7TZZZJXlPZiWdfAmcCqeORiX3IL7mEsWKIqGsqI98o2612Ke/o3Ij7LYHF4rg4CfIDip
Cj8M6V7xAdg24T8kplFtmy7ETt9CfVBYLOn+UYPZMYVyWkSqjUtODSj+t4wVomqmN8RSZLiTvF5f
MGZ7V1sMz+Pg+I8RVSmXlk+Nsg9NVEa1xjOTMyf+fhWpaPDpWT8Umh1usgzBzODA/7YCbMGVZnFa
KYf4kRQfANc5PFJOX/qKxcrkom+s940IPyicD9vKjM5+08c7exyLnZ+Kj0nBv5crk7UfMS0ROA1P
eSxgS4b+R2exilMc0d4UpX8IGwNipFN0W1/p/D2xEbgUvDJ6IMhnaTfx46hkyhIq57hTbLVdEVTU
woVL0/6iiBL2heoP31jb6iQ3mBiuC7FNi+Em+o7dRKqjW1v6vsnTm2N3GK4yRj8Mg7Qqhz8vRsNI
QT+qf3cfdkobQeT8Os8OcRr+10389sz/fPX+lveX39/3ftMjdCtGU8nn+PXw/Tm/beNvHv7LN/vr
x7xvzXR8ZzkM/PkRpfNRR5LVkCoYGt/GDhpHVTtX23gsmqF9cgro6WYbnxjPaB6Lg8FIv4wKVD+V
0IIFYQbLGCUoZhszWOvDZG7TIH5BRTTwY+9zVJ6Loh1YHIZOuuE4lKfe1i2yw43qTHO9wF6/E2X4
oiNCuiHNwxDSfmuFGr+20EJDA0i8aoNtcUwXkkaDbt9jouAnCJURrrl2bKZuVjMdyMt8ZSdGsY1M
jgjgIwSf6OLRxn6r445aok+zVr7Vxg8jkreFFQAPUGWtHm04/K4vmcJzJks2cV1jWpYd+Uj22bGM
alP0gbotMUsghSJwBfQ+PL8BmYdoiWWxiI4JPYQJVTiO29pAtJCUCwSBZN2kXr+FFhLMUxhs+/k6
QymbIMM+EnJ49GzH32I6rZE5vGIwHo6+BAqChHCOSTHRN5j1qc9sFqKyJNrKWVFXOeIlfSJfNINQ
cJvA8jxoRA/sIN2d4JfTYut0FO5wcxdaGJabOlNQnLDwfTZA6OeK2n+0wLoCFdK30bXVrebUCO6l
2dUhsO06bIuTxgyWUfTRtkaodphcdySeE2xIvAcUkVSJgbAG2bKsbA8yJ+lFvuPdjNADqIWqwSgC
ddc0RrIicmdFMSrf+KK2l/isH3TbeDC7trmO1kVTsaEJYyTZ3hnLq1q/ogQoUEWKcqNN+S7SUv+h
Kgp9F0JiMct69lgb3mWOaXZFmxjrIvJitgCDwEfc3g+l/01X+vdRa9+INOueCuzLXVNeWtaXp/6j
IXTmAHtS2zJde6Kyr2ya2PbXuF9Wo0NOmozxY0ApWkddm2yHmDGY3iccZWj8xlHgAnhLHEKpW7sv
AF2QaGTGzqmf9GGF3rF9rhzKQgGoDvd+UxKut2fC6BP4ntrHrKFMhEyeOnQ7PgQvjaIG54w6wzbs
s5uqkzi0IFx2F3mddmANrJzr7toXxlpxEGjDPzHfe6rE1ym7KLWQD3HvSUi85MshZ1f3TQoLApw0
4J+oW0d2IU+N0X1i80w3fpw7ONRksso52UHIIH8afZOzl2Lsv0ZNQIboeMzDejoQ4ArTdszJ85E9
5cqREDXOahsrXxujrX7t7Hw9CZ8UocKk/hK+lznbgegIOhmawnKomtaNRBQdU50UKBU4rdS85KTV
Y7SjSr9s0669Wom37k1WaRpEkYfCT1dJXiXryvcM7Ja22AdkSPrC+xY5DlQStcIgMufCDw2rLIGz
149H6kleGmC4SSkTGTEdKxF2rl0STmcbcbVkwU7PcugB3BJJtM3wrywQa5J2U9mAHLPwnXU9dJ+x
HV6JNrmKCiysYjYPoSaTZeYMApYis6POAxoJyxQQPVrqNMqnM9D5W1sUIcaNoNtk8MJnd3zyPKjR
kg7XcB3I+HINOx4o02CKJYdgxCZh/EBTBMJRJI9Iup9LTtBHuxxTYn0QyjZ270Ce8PUjSLqPDiqX
ng5oZUpVOdoS9XCudN9USXiMW5GyQnjqDGRB7ryj3cKYQxLtasQVephIpWF4C+1DW3IS92dDIAK4
7GAgosdaSgGwgBWzlei0QACV0W5I1T1d+eIxEDhUWiTo25rQrbz7hlgweIZ/MJuU+01rB9cwDKtj
G8NKnybU7vSJ8eRWhMKKoT+KcduPdn2ClhWdoeNOLDSDcdX7VrISFh4MxwCVW4XStXXSHocIY4CP
7spF/GN/YvrD1CS3uPiC17br8QUSorgAm866Vle8rY7Qb5HX+rGzMvuI2SDZlgk5rcCY6ZPopCXl
qlhKXzHWXhHt6L3GV8r254jOwr7pLP/MjwkO3AQ0PRXxMyk33anrfP05ttjr7f7J0aL2mikJTBUI
K+veUJxFKBC8TYaTn7sQUyKmKJfJMjG/Xd689oW5CkqJt2liZWurTnKGtkjQXPiIGd06pSKABYtz
FN25rAg00l9i0RbvVsIioC5EjbMirhlbUdJbFp0AtB0EoGM26jFRPHtGiYPFB+dbYy5nvIkJ6puC
dGvSA9UGb4WDSluUBuNRFXTAcEosgmZLUcIufwxN0bipZTdHWt1vkWNGu8hI5BEqrViBbAyihZ0a
chs36M9bWKUMq4yt+GTKjTT97hZt2rw6a7TJrzGEqyVcPeOoKNnHbDbb6n1FMrOsnkyWxuivInFw
xg7onqZeGDPyg51mBAKFK1pH8jCmmICNuHjrU4dO7jTUm3hIAzpphby1WkchmuqB65SNvkjIDV+w
iymE+EGO6DLYv5ib3lGIG9fSHws8xOtpKnDFRZG+zWPAUkHEhEJYwZGAKLJ3tcxCc5g4OycjvHrw
modJxQJoCM0mpzRLNiZMOY+G0NpRnYvaGNpW1NanolfDbppQFDByUYMbo4NfAnaO6uxbOzi3ysfx
TrMwvXStdI16UradXskFsHjsPSgwmaWDyRNiL7o6WhDlSJxg39+UMOj3wI89uOcLL9D9baai0k90
4W36TGD5N8IbN6aLmTmfVRl2q5AD/Nhty8qqt760EhA0gAIqUC3L0B4IRxJkglZ5InYI2Z8aiCNr
HIzXLBmifYhQG2lcBKXDF9t4BgYVSnSVHkTdqTP2FtliR8NMSSOUECOMVFwlGVzPpZ9emfExoelE
9qkk2fuPPKScoXSoYavGEG4x9KE7GXqKJMy8mlCYTWb9Fww23UaNKIndL+CWKJv5P+3JUl5YYVbu
qlJHzpHrERx//4WTD3YzGWgfgYIu3em7Df31ZiU9kGoidPwLSvFxLfyahXtEwGkG1+N14CTkqwbJ
b6p4kHDFdgHh3st7zAwUvi/1OKp0ny0DCzEM27Tum42GCOI5S7NvoflR+8CRTRxg+VxBkJSGoCwM
0Wa0seM1NNKf+4wCEHkV19bWpmWoEl8VTc3nmNjBm48QyzETeiFZ9DqmNBeB0FT9MNHPaE8Rseq7
pJHlcawJWFOrDCqaQ2GzcpQnJSl+oLqomK1ExKOGCgOjVOWh0Mx6M8f4MIY61bGj0lsp4sCg68pG
j899p2HygbTAWMdq7ClTI3q8eR+fIxudBoXmoz/kI6BE8bUoKcKBXugfRC6HJXEUxpIjXT2Qo+Bk
XvsRi4AgFYWyDw4kCoRgIB9bGyaQWo5n+MHlks0vMsgPey0iLJDZ5+IeI4fhJHP89BGS/GNUTOM7
qXPCbxz+B5F9qUr1AIRWEhkFdBgmj3EpsBjsB9qC91s/72LTilYioSHxb523pfOmCmIWIcLJwtnm
OE93ah/dMmCTDw0UJyglQpKom8y7VKgTAkxqwGHGinqLIqxdxFrTPkkm76D3tncw54v7TXt0im3g
wCaZH1RtGBtqnVwHUVYdSnIPAE5N6GqBBXnXOc4AsSqbffKoGbyWCD+NueUB+diJyaw4VgrogUpE
OjZ/EOqJ6bUP9GYUN9axOGvwAS8m2L2HyhgWSWiFlz4RFamtzaAREWyarFp7kC1py4IL6e51pFew
Sjof8l+pWdd6bOwrbtZkMWR80BiVdpRk8hwWoqcXhnozphl7I5La2caK4i2oPXP8d+Owz9pqEZl5
i/grsa+S0duumf5lToCxEHjcQoW7TwqUxeS5kDVRZ9qD1pVUj8xMXOj/1q6op2LdVJRiECzF73i3
Hlt1cHZa7WuPaL9dfS7U09r9pjtk+c2uW3jqb4Zu4FNui33pYQOVMnhTnIbpAqXHNbEC2bpr669T
bNUbyt7ZPiLSZ62SOvJC02aJdzc/dilTc4WIlXllnqEOKTsEVl2zVdSc4luGT5+F/+hPnwXhAF7s
o7HBkbDzRhz9dOT0bZqCOrTS4JLkEGwNeQmJZr54/i4YfOUCMslGngFlTSeic0mVzyMtCZscqQzX
CH3cwugJDGN+JdelYtcYKR2xQnp4Hvv4hQlEsrJrYmkjaazoGlSHwBJip3MS3ORVH1x8laXnUPSo
o0o8UH3HD18VBJuGyqCvjEgmm6FQyfxyLJyBBtUNL1Jm1brxoiTl6EY6ogXqEcZIHkfb+yymiIZQ
sPKoUtkrkSPP1ai94mpOWHAF+QtHgU4K2VKoKsTGQv1h6xwNbbhGryGgcsqOGWhCTKiXHx1Nybed
0UmXUnfvOhTubnFafgHPNxJ2md+oGFWwzAAG1KNvPdjiC80FCLSOF54UjpqtY1rpXsF16YIaKGf2
q/PsYzed+CS1NoWHyYGXSnZmu+nb8kZEu79oBpzqROWWCwdd5ZKg6zjoIwySlZvn0aGOmeXQmUSD
BZuSDNp8QZicTrxqqKycHCCEM9zuiwSLUsQGt90jAhyFGrzHLAD7RxjD94nw9oLmSPod6iNaagC+
1NTrHij3rptBRTkYtaSVhibQAUJ7tdgSTzbz+kyE1jHSBntbDYvCi37cHZ9GE6FOLCll6UY4T+MA
pTTK9NEMdXOt6U0Y0tavTYk92O5fal2VRzQ4+ZEU4cRtQ+0NfZx8xJuhID3QQ6zHvk0uqZnibg98
Yn0bAkXEFCYHS8Vw4Q0JVNCqTmZcHeOJj9w0dprhUCNIJdzGemjRPiISSFZtPU0rjq6PqVPTM+gk
fBPBZKwUGaUL0rXhOM4XkLQP8djIfTY3DKfEfyQFV0Ec11PVUIiGjq30mcbtDDowaRnLNmVGiTyu
Gg20iV6urgBL4NfGwoheY+JaWtmvXsf3k52mnorYiLFpMi2b7weTGGIZMKKFR1rdK+NstjJZf2p0
kDdp1savKgO7qw5E1xKKE79WobYYgYg+26UMH5koHKKB0zg7vXawSY4Y7fI112hwFz4KmxDQjzLk
5hu5s9s6MK3v6E3OSiSdt44p2zICwXqmvjLtZhX3RjOIKEDpYK69BlENNaavJMEoCw2nPobxWh4z
7LUrPZkeEYOZB4NVGPaKUr3E80GqFMV4ZsWIAQ26zklLCCfzfM6eTh4ZRAJlEKR7c48L2t+kpFSe
2xHkSNE6ZHpH6LCDquRoFDgmcKS7g914YJ/VZWVHQEpVI1+bRr0jGyA/2ZNtPiWkUlEv75N9VPXk
q6Rjs+2nelpMZT9eHLVbB4WRniAufiXi16bmq5a0r0PCc/AA3VB8tUfd9pnPRzD18lxyGosKktk7
56vSRbfCovWAPQhieW7eQsMpr2lWD1f6Zs+Bk8OhM8rE1e24v5gJnmuOu27OolrZvVZ/CHKOJW5U
e2ZI9YijcfREw6OlsCDR++GNsdxzi64wL0mHzJKz0TeSlaPD/aKLlb0RjBT7YvtDFAXV/7j0TkSR
Dlv0s7NnMSuvMBFo1cqL77TvGVPXXQU+5jwBMUFalHASHrLNWPTDo5L7HzAgC9ypMHLGqhafZQmF
uStLdrlK2ShUrIggldu60qOdmRR4KXUSsUu6XReo29+R122nbrQP9ws7zMKfYqr/yVH4/5YhBG0x
qrv/bghZfKbF96/B999dID9f86cLxHb+QOxua/g8VE54OAj/GRHnzKZDG8UvmirzT6vHP1wg2h+q
ahG8o7JkQvw7mzP+dIGo1h8zOh51hnQMC3ng/+QCmbXcv6u6ELOyCCU8ABWpppt/FeRXOVTpTqtK
Wn0dmpNu18BJr/X6LK30b+Sq//5WCERIPHWM2Wj5b7JyYCc1oRt6voW4/W7Y1mfjpc8S0xoeGPNv
VH/qX3Wbpi5Rr0s6zJxihKHPwXi/CaoV3OgWidzx1mbun/b5qkM3HSR07drwEuK8lmS+k2kwKMW7
liVv8YehZAihn8JwGrdlHyNy0c9JVd+61vkbTelfZbv3zyaRlGqGCRL9r4rEOEzhxKhqvMVtyuLf
BPxb71kar0SUn/s42P22Q15+/pn/oucX//bLs5eoFnugwFHEfsUe/fuPMfo1DrUAwp1PfcqtzGlb
ZGjfA9t6c6iIuRAmjr3a4UQvxQpJj7MosWGtOW/nS4zzX4exoW6iqUdtKMjzGmwkJF0KygCahdU5
VCBNymeA2MRECHzVUMwe9HoZhuuKue4uZ/JKT1geMnC7nMp1MqKpES4iK8I+MKMJrV51W6q/XmA8
TikMbBjdsewTPLJNuAe7+ViMCJJalIfrsXFogzYIUxPaMD19FNdiAmQSFFsKMnDVDD0E88Elcghz
2aXhHpYXJiIIMjrW3I0flp6bUrYgxWqREJvjThHMLSVz6KkUPzIlxbjQ++U2iYk9m7E3vnYk+J5+
fwOrMKgqB2FiEzwmpfdWN0aFRfyJaBmCfq28XxHvEC5A0muLlB6T6UO1ZVYyXobKhiGm9M4q9G7E
lqpuw0Jqo48CxkA9SgSUCIKUG/QLBCcysxdgCwXLYz9Ar6J9B6Eol2T8EOFewL7tmuLmkzG3ZEZK
phi14EXmq8PfHEZ3t9m/jg+zXdlyULxjtABf8xf9M67M3Bz7Um581RrQORB3rQ7VnxdFZCUzYX++
PQEWcn897klvkWXBMAtfiXkCnrlvrYJn/3rK/c77i//czq9NTPUAA6xO6Mt0fr6PbJntZVhQhe5h
I6dZRELi/EBuNa8StTumHIn3ar6Icum5ehGhe0Ntufcj+p3Z3Fi8X0tCcgLB9pSkMZqvbR1mUJDL
bH+/1o5TtqcPW+wS70MQfkkpe37T+1uNWVeuJlv7lmA54iCih+xWnZZjVuqpwt03APg7nOiVsdX7
hW1EXz1ExCtwYh7RhgXx9joTgPkdp7nzen/W/dr9vlK1aa0Si+ztqKnW/9zOr+fe74smihk/3+b+
CMgia+GI+KmO+a3RxBd7GH381k1VVGuy0R6VToEjDFF4Yc/9X5F32R4/lB2799vFlPEV7lfV+UeT
88X92n+6r2+0f7zw5zbum2tomaOqnrf860W/tvbbM389fL/2c3O/3u2327+9018/4v2lv97tt83/
9r3uj6sB4CLaKBNYh3isv0Zl1HwG7aQT9FH0c9iW92BVNgBDQ9SfdDcfEb02z2XtB3sfHTaWaV5g
6k96K/0PZ7IMaCVlu6Vj4bwQDbi5P95m0HsBxIdH3SjVKymosOEo/H96fAg86qK+WGZMCUwp5M93
msziYeqs5taAF9ylxF2u71tKnoLcSj4VhHPrbNLDnddH1q1p+8P94aGAv6KmlXXsw0S/hKBk3PsD
+gwcBsJfXEm6r4/FPIm8P6Cy4B/8oHupbUA2mU7ZjJlA9yH63f3xVCJprSnX7woUzc8OlZ37/YFe
9AvTrMUDIneLAMVR/PxK05T+yAOMIw1pxdjH8XTcXyBGZxWY/vCqKFGE59uPN4aFX980EP/OP+IA
DnlFUb3Z08Yynyyrvd3vj+hELvxubIHl5P5Za6kv3P8NkxDpQRHJkzL5NO3iSEH9Anmy7ppsJeeM
BEx+9rnSmvohZaHupijFDp5p+LY7hSx2Rmb3UNs7klPI9/EvzqidkzLK9kOuZDuUx91Ji02PWCKL
5v44LwDCMXhqRaFBPAgTwpyN+OeFj5F/hzlAg46LsDMph35/v8aaNpj3L+4UIoj1VfbPhwIvq1np
AwoAtCQPKKpLytcBGHp4ic08ioE+OKkNcYwxSzCKS5m/NJDyvnwqG/DrAfa/GvdtF7GLqh8B6CyE
8QxedAFPJRHiwRBdOqdzo8LBjZRVG6M7QpLMSG044MqzV4xI7bKqMhayciPCpHVjfpO1XkNkbu1a
2SOhXs58tp2GIaQutC9lz4BLhMSxaYodrIQcCITiDqWM9nart3ChPnMVb2vL4uoA1QSKT5DOwRJ0
0aM8xhVL6ZsVeE5Nt6C8sFVCM97S+iJQYCwP8oZm59A5KWAlkbx5CMZo2jbvcxj8EiE+6axGQ2Bs
CssFIDRNao6kgkwrUjwQVEpK8bGqcay0mPtqEAPTZz97JwYTCJrZLHGcuJY9s8KiNl4RO1JsIEP2
9FkzSFriA3DWxZh0DtthVxBKAPBffwaampM9PK0dAzmwNWiYaDSsABrlxjkrolcvduZQjFerYTvG
wVMO4G6XOV1BnJH9SpcvOMohrl3a1vQMOv0UI5tYOIE37LrGOGS59yBBO14U0/IYkQ0UmwpE8N4W
xVV39NYdg2TpcUR/ifh/3DEZT1ZaDhdLiWgeobvq7BKpuIBP4yOn7NQGqEX4mTlgRMrSulUhYGQd
/IFtlOkixvODa9Ve8X/7m5YAWHyQQErD4CUaQH1bgfZiBx4fECdLFLb70jJOMeJSqGU9hM4nhWnN
BTMcYT5EmOjz6YBTH4oBXDuOkEvFdDC6aihFaMHveryg0BayzVRAzdB039homQesaPLh1g3et7zJ
qEwSAFZVw8pq4qviASkNIK/mdQYJVSzgOu0NJAcAdrbM0OvNENJotWQtUJTVJpKPqAGXAeTaQGlb
9qG/jvGBbymsjWcjAspaTOH4QvX7NUIT4/R2/d3Wv4VUhL6qHuvmSNGLJdC2clWgwnvwU9B/sWrH
H0ING3isrTiD3UPsBhRwMSgIIBU6/h9aM+wbmt1uqY1yn2qNfgS/RTKAHKFlpeazih58SRPgPc1z
b61H1Tc7qJKTsMuvZmJ2Dz0BwS5MPn/HKo9syrTs3sfSeOavbklApv6QkwP1pKiNskAb120gA2hb
xQqGhZVqxS5QTX3h67524wf+9JKsWqYkKS+HMBavhWZUC1/Zd2k6HCqreyv7TtlMCQWYQdGUjU0F
nmTV6qg1ebKug149U0iwSCGp3ih8ExlCqPZS9/M3P84eNQe7fBC2nMRbnDDDjU4BueFevwhl+6Vr
deqYMiPjRiU+iprbpiyUDb7NNxThkWs0ANfrbMBEOK3sgWn3MEb1WrRmuIgo0qZhsbLDEfgIqPSx
VCrorNpeJZgGPU1APFKZqVufjktAs4DS9E002pc+wZzd2h+FRu8mdatWQJRyppOiDSShgRNXQY40
kdaRwQSeday79TChZVEV5yCd4StuL9UVDOYIobWTClYA9ShqvTFcCErM2M61hAFxAn+LCIjvkL/6
RtivWRk13FVsu5Q1xpj7zdKhc+ZqAfMzXHP+tiiIef7OLyXcMDEg3TGxXE06JU6yVSJTpS8fjIwi
fraHNfbYGHWybcKrkqeoilMQUU6nnLywqTZaBXAyTQn0BIS2asbEzQydWbVSPaHI/WEr/avX9sId
LGQH2hj+ADdxkvqUbcy+3SoKzC8UQ2uBRL31s+8C8S6mjeiYVF14IOUTJWhD4izgK4CMTUKZCX/q
JAUBgUiazUnS0/JiqLKFh+Qw1B5gsjyHVa0fUit4MSQmiKqa6I/FeD6bKj1YtXHOqyEkwWoiDdu0
ANlUdIgFPkFcE5tAySqi0KkBtsEymdghNFTbZdY+4UIiXii2h43U+3DV1Cq2P6WLD2n73APL2CMV
GRc4XVWInybyBTN57cdJwUoqsTX55oM5mM7SrOhkRmWrX1S7B/JstfqSfAC86DVU4JDYFlSunM/1
2gIk2iDWj5Qh2ECkczzQsik4pKxFnWKawxcQegqqkCpYZvC7wJbJ+S/WLxHn801maEBQNbFqLJwc
A/LmvpAC8wPAnyhC59C4JoZg9LuWWzWNSs5L+60E37Mf2/40DNqqndT+QrdpMY0aE4x6zBYdNPld
R2duqfTJSyrqfDPnKopi1LeB11pu0Ibhg+29TN0lQyb14pc1DChPLNgWRUM5XGOoj8cyjn7IxNfX
U1eSKRNwTlFo+S5FygK07Sv9UM8XqX3WgYxB0PUdVPXODxLlm3VSVDH92ko5iDM/J8Lc+cLzQFPk
c1JFyPp6sDS8u6bujwv4NgrcR8t48MlAetCsAZcxBWomMMnwferwN4NH0xdtSohcUU+fo9HrmM7b
hRmG/XJI7fAggLQtFQLN+kiq716tErgTp6tUpY8F2+ZW1sqwrsS414N6M3adXEae3tD8CwGazxeN
gu3fvd82vCo6cN8Inh7g/f2++0V1f07ZN+EmV/t0Hc5LLTyx2f5+LZ5v3q/9egDcwX9+iqERTtJo
AaaNNnzmU8OShfu8GKLvOEPmmI7gK6X4L9RhX0RSceJptYU6wLMl/xutgF2cvVaHwZr4b5AJ3qcG
H71GrhoRJ98NJcYpiZl2iY1yweCjrLHdnybK5lE5kAfun9B2nUQ+nL6RTSRWY+8N2z7RthKoEdxB
xp929Ml2q/FcU0ZfYfP3Z5n9ctTSZ5XxJGi94DjJcEsMxtarA/0BF946cRbKMVFTNGUAUnF4NBBT
1O/gVIZPhRQbl/NUdhFgIUf+0a3einafh1HL0ptAhQWijz9v/3rEdwL6Jr74nJfMG6uxJkzS62w2
ucYEca/Cjjh1hM+zzw1Sa9s2brbWU7Rvik9CVWvsLILd2kn53na0pUXC8Eg2T1U6xFj35Eqh5j8t
G3g8inON4F25nj8iTyKIPkp0d1CbH70oltU8VmOLftb5gVH97VlcVavUrrehJMws8vzv0M4fxzS+
USiisB7TO4s69GQwqIq5LayFFChhi7cq+TEwzmM7OoZoctCWGPamxpC7Gm1IyW3YXoDLvIg0z56b
aCp3RYbFwOOPO+d1TA6NgjgjpUOh2qSbO5IAz7DHJNkM0H2z4lmnJiBZkV4n1Z52qS4+4R2bew9E
grpFbgInPS4Tcy9b8K1Nka4bS15RY2E8nXxz7+vS2Df/vGaKZZ5l7Z4skbd76fD/1/v/KwDKtOcS
1/+l3h+En8Xnv9AHf77kz3K/I/6ArjPzbegFObNr/1e5X/9D1TRLMynE3iGD1KT/LPdT0+fJusH9
uorLQFLB/Ue5X//DoIytU8B1hGURaf+/4Aflv9XFber9tBME9nzJifQvpWCCS+zUJjtzU0TYgzyF
+RLcfbUm4S1FxpcDgWtNCgyD+Wn3zXe7IpDbt0wcRwiqnqJMWRd9OCEZ9DLgwFi91fpJtgkZXKWl
rXTIMN0AYMhD2ih0AA4IQEgvp7tohUaTuulEAsdMFa+1tL6Vxgdmc+mOtoyx4EBwavvG2jmSSBm6
3numJOHfEIgI+/z3n8BWybLF0YLJXWp3QONvrQE1mYYRpXq3EZ7ynAycZwzn1sM3rgbM5nSwm4c2
f7LDghgXjkaL3uaUYVStAAwmp04z9wHLwlIN1w21W78pHqAfbKVNesjUPFWyWKGA72uNGbl6bGgm
B0N7Civ6iHX7kQfydg7U+jPWyzOinF2gNQ9RD6NQ9Zdtc9QAqpjU0t97MkXz2DwliH69khy4zH5r
dDLWw3Azpf6m6bxN4LmQnI5ZqT6o5dkYDERUch/DXSwsZR02Ocv/fh9YN0l64cgCaFK750kD71Sl
9A9xGo8QqSz2hMmclpW0zvAkN7GUsI39ZR9/d6L3yH5Px5sMlzhiSFBNvB1OA39YlcNieLIo4n8d
adWaTDtOXk1+YjmbWfmy9M5D8VwZP+C8u0GRu4FH+4EVeX2FJz3oL4qzUZ1N5XwRyhOnc6b5B9nt
8cIt62CbmwvAfKAOQSlExdIyWMvAwiPxiarbWtrNsl6E+biNUK+3wXTIBo09WXntypjs+WgpYrEr
dN6hPgRav00ncTWR1xdhsjJy+eiZ+XNnyAcVjXjBZNvRd35s/R/2zmy5bS7Nsk+EDOBgviUJgOAg
kpos6QYh2RbmGQfT09eisjuzKqKjOuq+bvz7t2WZlogz7G/vtffpIj0gheNmlM4eDg2Kfn/ri/Ug
1v6Yp0ZYp/azcQfWc1PCR7ttcFYWfe8347GHcWDaH7GiXBNR+Xb51mBTL7Q1cHHWxiUVYnipepuZ
uSycJ5WuLWQLHv19l+tbVgYiHYp4kKnup3mKCNzDAV1Id7y5NUHdsKCdK9Y+Zh6nlZGHIq50lW+0
uNw08bXvXoGzbxL2sIHIps1dyUmnN4wvnrNeCNKxj0enBJtQ/Bqv9NQmANEpJfwupHpgZfpKY/zI
DlTl2KVhkOi3N0sGQ0Zt87etnLijk1vK47LwdomP0WsfE2fEK8GR3Xgxm8s8bs3MFy/4YXTjs1Tg
ZOsxrOM/+Gh4d9jUfXF0y0wvJ8lZa2/IpdtVPo06rpnC2VA0g0e4NJ6H7j2fXzKXJO5Hb13HAWjp
znmdYq6vg2+Wt1RJfDKs7J98ssQ9cFPfEjAVArvqi7F2YMjLHeOZQNhHyt23mRuukS9JvfLFLHD6
Re/Wex0fDP1aaO8mRRvlpv4Y6QHmGN77A3OsglIDs+/2RgshxDCX+2uJymE32Ak2pzTUi4q1It5B
Gtg1ucsnxytvYk7n+qZ2/cYa+quSCtIzr7SyPBC82Tp/hT4Ec44llfapDKSHbvY+8VUvw00Yc0YD
qXfgv/wTEVaqivMH6q27X0B+VsaASIVEu/JRqSe4gaiKsePEEFYjj0GRBPloBMD9qT+a8YhkVIXW
Xp7d6pY1lIXOoC6SEZ0HKxxTeePXrgyVQvWY3e0UxD1qEo4MmzZE7YtxDfuseXAq7WpFVtgKCRsF
StsgDuMd2zAYTzgvg6VEHNLa3US8vEDAuT/asULqDC6rRasKTW2a4Us8qxQA39kFyqVMbp2E0r5l
pFKTmdbB4AWcnbI+4B7ZxadG3aC5C56K9ZS4HxOWpWJ5FfnvVNMOFvGKqms8cHuBqSu7kS50c4jP
Mxw+ugs6DtP5bilHiiR46I5z4fDF7rJXbOAjkkUUvVdmGZCppupyWhBVl+FvMc/Ks4RF6LPMUGhD
aqctn7o8sW5wEeVG5JR4lsjYbjnm/tpgPo24oxR6EkxKYYTtqNEYuHZfeb0U11RjEOjOU9hmdXbK
uJBtG+SzUHMVahSdktBJZzw2KN+bPlLDOV3tUKmcGiE7UenvS3aj6qYvhU0BWGu7oQ72ThvV9q1E
+/P7KMuDrnaJrnaEinRlfG90BJ1KuWAhwF4KA2Gb3puWW+S30e3ehmEoQldL3V3HHPtNtRhhgl4v
zyplPK+IFpufD2uckaCikhEbv/+peKbxpkz79jhC2kbenNlglmMmEjz/VSdOZZ3G5OCnV322yluN
g3FXCPzmszDGN6OlD7ifrBcqWlZ6pgwgT7lKPx6su90sJGLhYj/M3AUfe+ywSzIgVsiRApF/Ddp+
pm061B5/LrPzz6/Xq0ss5p8TubUXdkB3Hj2L/RyoRC6N0WgOWcxlMFUwHP57ZNdxJW6F4CvW5x+R
StWWo0TaLnJEjZSUqYSZ889azP9nwvfzB39++Pm1f//vP0eN94/7+TV6zoIy5gEfjLrmopGqtOAA
GkHKiJTV0wmNHyibqQ9LWXJBw29Zr1u70+/bZOXsfn4rvf/+zw9JVfJKfn6KjMjH1701kXGnNeRn
7BkpBY7yVH+wlCpo72BoOZBsJ3NmoP12N4tPXuKxH/GKz6AEwN9vBm3274T+coiBiw+EZQC6NYS3
O579eHiYBB4ikhkZhY1SLGT2mAjUU6hWIlTEu0ThzbTzxCmRNPZDyegykvdBeCAXEUTJx/2WFA2G
PxYFGSXVN1vDN5LluW71cCr5FtAZtnYNC6eLMW89wJoJqM4LdKpSyFjv6MMIuCcdQGTupegYyePI
bDkL0FLMclUbtteq4D2AkVmNvc3S/CyANSBJYUc/UVnq08+HwG+xCPa+MhgBOnmAZXoX25QPZ+tZ
hUdBsxctVaMHgDAweH4LLKddLjdrZQaakVM4qQVYRIKm4Vq3ZfgMscX6gNByxHnmu7Il2IWPOIM7
uSph3cLFwZybpNa1MbKLNRuXxeo2MzdWRV0QVu+g+/ZQ0k9sqDoxu+6zLa9a1/0qJPtUtL7G9vpl
Fi/SHgLbcU7c3IOR4DpwnEuiDGe6IK+pJcO4foDLEQxEh+7fPDk6O4WFDylyTyndaerZNXq2G+Fu
Ocj7YnkewSuUZg92uyfSMPlgtrxlFFRnRp6Lkb5plC3w6j1clAPP/gWOPLOJ/M3NlieizXuNvl4Q
ignCveuyI/eXBO2k+Jurw8HmmYWuEyRo02mk+rnEDNoB0EYAVmdS/JjmaXRNi+Zgs6ARdOGOzBBI
J8qJB3pKTN6pG8V00d8a7x7AGdx0U5WnVeU4pFPzKt5rsj6ZufpisnYGNGPqrjcqQDk50myFNhYv
B6UCCwr/aVmcHVxPt5YHgTPCisYAaJjv4gU1a9bmt0lzrpjoNiPf4VitA4VnAUS4r07Zk8YLnFQe
oaGnaoSGSxmIOfWZsRztxTlpSuHbUBOJUYOYwrUsCNzyz5agZivnVeWEocEqciVtK4bFXg/MpkSd
GCBE3U+rzuRrDsl/fT7WFob0HNXVnsFMXNGC/Aq05+CyPnD+Nnu5E3QRM73dRqvho/3tJmVkgFxR
/qb4sEV5Vd026oKujD3AkHz18tDKCXxHgcr5xW3VQBHLyZ1bzpoqKN702LUYzNNiZ+HyF6kb1Bzu
OaGGxge2RIJTzJtjmgdZKLGVveCoBhIxHCNV86WDKxaRaZ3UA32BviVu9A0cpoaApxh3rfxwoZ/O
DbM+ws4u8a5FTZ64UbypFAs3dfJS1tt6ai4W10IkIp72+gVwyK5slz3VX7TY8ZJHEdjTU92me6lX
O6soqYhC5hlVL06XvTBqjvA0nQy4U1GvqHOfuojZAdrRutJhdlPU++DSvLvXwzahgYPKS7MjBSYn
7F35wdHjx3poTubwS1mNUzY9cMv0Z7F6xmpT+sB7TTc5+DhoTtkBjySHHgvjhLFnsw+WbDn11fSM
LTqo1uYw1q/WjFKbrY/xOv8urC50JRlnt73yHRppWZKUmNeVHtI7E+rLHPDdPCadfeuwPAdTrl2T
PCaGM/Nt7cgb5QQsrV0JTWjUMk+FHFVXUKF6jLvU93J2Egagp1zZr3d0Zuq3rL+xq/iKwwrTgHyh
46bUMBxzQCqxLWNCxlMUFiyBmX2zo9LTWuWzdSMwhQBUlCgURu/T6cqBi+8ja/MCMwOnt1w3RZFs
RGEcSOzS+9RNzXvbGRitlrOMRIjyx15yKIgxsr14VHv01nJkEsGKeG/2VjdM9TZK8abzBrnH+Xp7
N02Z39nLoZ70S7VcMG3/naYnEkNXbqsbo68eF9CxqRPOls746NoaOQxlwlXG5K8pCHn1S+2s/dLP
oWvXO9r2vEnVke/NoK2JRjn9DqY6a9OjRZwRl/WhbKgKtkkDYZk3bcrMxIm8o5fsU2EQMCtPwo+i
1Y+6iTOx3xnjvoniIC55A68MyI3mo7uDSukoo3e0sBqu25o/T/WuY8BHJdnWUgnuV7an15iJCNLh
1Cc60nBVbYuzOyeUaKsHYein2U3AZtEK6NS/xjF5yWf9KTGwD0XUSdIsJrKHhYOHEYFgyZR9W2bP
nAdvRms85sZ6sZjK1+4jBs2LqRYbMttxdHBgZrm+GD7UWPcsGFmTxwCaVzznF6d7cb+i6ZZxDcXR
1mVMqo91EThqf1Zpk4ZldFLT+kWxy8eekXFl331X65EFOUxV52AMJcRO+w/B0Hfi15g/skPSJX5R
1Kf7/je38nDXGgqIt4077G2LF4N+jFPsscKIMvdPDSuH4lUxjTjErEgmbMex4C5i7vsnQ+lD8ta7
VVkCYx1CcyoebSIvFmgSSdMbcNBnq3/XsnWnjEvIcDJU1QUFhOrEnsSpPXiROR7MZggRiVVACiYc
2iVKL0NSvS5ifHCECihg3bXCCbpoRcomXjjuy/m91l0qYuu9EhV7EzgaHgM/sS0vL4jMcti09dfi
uVvZ2818R161Ij5MHrQkLVy/rIZ1mafsiG2B3inwVw6G+Cmnfzw9Ax7BRzQ+dOv8QGHlNi2Bbpl7
DpO7kYGFSt2pXYk9Ms1DWsWP46KFBFMfG2W+NnTpOmqytx/XaGtU+RmdnYmyTiNlE3mxC3uXCj2D
+osOj2YDeJW4K9dz5Zng0zlRtH0DZMyJMTAQOpii6FnRnFfh6ld7tB+HmYbjNgddSDEFELExveON
h1tZuudST/arPkCjIBiixeA/s4Du0Svz1GPcqX5kUl0rhn1rLw+xVr0s0XrLs/XELJWWw6udGc/Q
uU6FyRmu0ENj4hbU8oAhVKHwS0qUJjt+lNNyTp36BEM1XLuTM1oHALCBVmsUibUvEKBeneh3wcQt
ZoBTxv1Fw5g5T0FJ6W1RgYKw52PLu2CCOWqMBH1pHpP18gu45D6nyTkqq3ccfb9AGt9KFfukVj/2
Dmev+0qZquAFcWXU6jsr5avLqc5sI6ho+c6a2qMb9e/WGl3jWIbaQD4I9lrdH6gKuakDHPKEEqPp
E77tw9rIa1/VQTpyrkiasyYyr2n36lRBRJJ7phxP0u5ubW0ccgK7amMctNZ+dFSLz9K9Dnb9IKTh
rUW/KbIQd+d+osRBZvENyXWXL8VDp7iHPtVuHZzcaL4nrJaTU1O9rlaPEKU+qsQ+WBz1729xNSMN
YI0hGDZPmwgsAlKd9VAZhwMZ4qPlTqT+QCbb1r1DJZznF5WtUVatX/EZUAl/r1V8aFq0CEFT4rw1
ob5qPF4EQXwdF0oqiLPTE2nOX4V8BbMQOtTCTGa/l5F9BNDUT0S9Lb7zRstE3RSYdWlKde33ztH9
YWlOhYEmYIgjARFCdgThCNiPRfJr7NM3KIJPdmwHypRtVmO5NPZz4ZhHW6bn2gEUqRfklSvCGfZJ
pW0qcpU91MxF7XHfUGl7L/7TKLqwvApWtNvOgf17roW/TNSk2dYWRrTX5etFxuo14zGOeUpX/UVB
cosTsOBRtaGpOiisPjR6ZGXVPsJa8k0nOucKMXOiQLH1q7Zseq5A+A9c8X9pEM+juQ1UTvDCoU1b
XQ+KaB46dwa1pW24420zsmMAf8h7zw86oyI3o/KOQ+uK+pGuR13vXmnSO0xklZU25rniCAgDvVSG
0BqKEzbtA2zBafFxhe/RcPC96WyhqelrU+QtQ8tTk4TcfRVbu9qQO1v8GK0jz1pfXaiSDLU+Pi5x
HNIi8mekFz1PhsccmaJnaqtHYgux4Nq76sXW9Zei0Finp78jzBpVdU+NVezxRJnza6EaYVGuF0PN
zzId0eGAXLYJ9S1l4U1lfVNW5wXi/GM83OFeir9o+SOJ7mnU92XBZDveUOpFXm/i4o7aXGr7kVwP
SubJqCYvbwwAppy1e+NgmfNxLNdHjU5N7uIPRZycDImVuPtkVHoaI+N9IWhtSvHbHsTeMiApjBHl
qsZeHxk1IsuOqTxOi3nItF+KHInus4jxD2io+5Jy5OCGtzIbjti5miPZvKMtaOuSzs5W2sCQNtta
dcoK9gQab8j0gGG/zU71vlbKWwrFW4liD211CRQ8Rshd88x5a/aab+zmO7JSNqKbrprE0lafZiUf
E0tgE+cehMXdTT4QcNpZFrpCq+wx2vu1/lcpv3taFKgzhlk6csAwfavNfaoMTKQOBQJgDG4q6n1N
yL0NTSZSmS9yCKba7pjfWqP+bJM4dOBuMH4MnJwJX/rKM3hkgboKyUiz1u4jxQAOyoO6VFweHxyX
3o5c8bXIpA0SMw0xJDGjIVVsRRZHDMoWMlfbm9rn3EYXOy/P0dCf8onDyrJyJ+NS3yGgVLr0S1pA
t0qc8MpMYyfji1PgeehKFiMz6x9VFRoAqoruLfpk71YUaxBHE6PYNQoMBbutaz+ac30ydCvIbXFK
9ZauTpmwmxnQihxvkNgsMM20ZFhjE8RdmR8G3f4gJIKQ5uCiKL7WFinqQXPjAKIKRUa0KReKqWAO
IFBuWFzzjfUt64zTHMESqdLe3ubpKOltIm+gapXYqrm1jxrGMVKr/sYpUUDhttZN6qt5k3RuTMmc
XOZWMW9LrmoXuve2P7/XZEO/vXf12i0aBCs869CAp3TOsbWln3RkZhRmUI31c9qSCXqJlX4bWn7F
r7/hzk9TQKof1WJgq9a/o3rcQUs60rVg7NZJeaNmV3CsrSkrwM4fIW5aHDuHrsa12nwwZ243jsif
iep9MK4ycLyLbVZaXxxImt2QlZ+m24cWvStgfM6ThNluoWMPmnsnwsiLwnMoCTUc5jm/VVrN6lJa
6sZyGYWYKlzDFf8Ld9YiedLsyz2o75e0ro3ri4ZeAuFuDOnkMzaLOtKQXhBr7wdG+vVrhWy2Ra7E
u7N+6xGiq6L8sZrJhC9V3ephwTpiVl92GcU4kxPW4n0GrDIdzP1k/lHScfKmFu+exVy9imuKiDOx
zWkAsxpOkIsT4+Tvqu8q44DVScy4dgFKrcNDA7QZn0cpHnpTgkNx+o3BBrYVaOibps2+lA8oLE3c
fxT0znZiKbmmt7PHd1OHYFnYVyNOOT7hrWpA12qfpEExepqO9FGtH2agipsVYuLWdcFtTIr72tV9
890WH6mWZIwBNIDCVu6T1gvHZmjPemkP+z7Crqqt8Yve1WhQWtzv2hH23RqJ6ShS61nEdhoOk6LB
8xgVzzKaoGwKSRjkS0PPvZrt4u5Kk2jLukQ+8cT1IKMUemFBHXU9AkrU5TU1hXVstWmhxFk757LE
Gjgb0y9vFtl7O1vZq0Sl3zN6ACild8wj6gitPu8fZozFiOO58o4ssO/6NvqjKvH7BPHwNSpR2coi
Uo+6zeG7nyaxS23DfuNPH3OCIn+cvnmqmSpQ3DX3HqCQ/hQDoThBM8i9tU+sX242XH8+VFN7iuWc
+m0yM3roW9DDM/NuBMjO2Q/yUxNNgjCb5J4yqMyGaugZWFu2azOnF9MEiWdazW/8Zss3nDBSxfom
g6R10RUgHRx+QUrGcM1AwayvXcuw0Jkd96yoj3GRamdj0npA40yGVPn8g5yqlZ5kUtpru9lJGKwk
tHVVQ8tkqG0Lv9YIcHBd4U1U6JRyF2NKPAl4yupsYhIT0i33+Fl3U3Pv2iqZCCnjL2Jhf9NOPLcj
ayEcCMQhkDwKj0Nnfy0Df7SETiiF4aPobpnEaTjtGPku+W7GEbfTHL8vQWinA7BZK6G9uunel2Yk
RR4LTv6UXjqS9l7r3iY379o791PnvGi49uvQiyvvF/L8UfwnnhODA8d+cEnT6uRJY6eFVTgUyA3i
r6BeFJTO2GwXsWA7o7j7sMI/bmOsJ3MtWQRUlF3T3oxi+O1aIBAicXfllp6x0PQ2manjO6kL1uOg
GOyGk85OGmm2P9Nju+mbF6PipZG9Y/RrqsxtIrXcQSD+WEZl4Ns4hp3txkez6d3tUA9okFTitSgm
GaR39tX8S0U6xGVU0vYd26+0yX2LmuGTPaBRlSMPVR8/9DUFLg48ciFzQHjEsfDT4I3r7s0nUuoH
htsbu4ouWXymtX471smbW/EQ11Vb+XgxR1/HCb0xFyus7OZV9vNvRdf1rVDss23T9Feg2HjmSqdO
Y+Hw5NqiiL+Gy7lystbXCcU1nKcFxIHK4NC22DvlYI2blmtbzMsoOHKnEJYq6WC1zqPRW9nHT3rT
kMwXxRlOoL6xKtzNyjBUdIF2XjE08ldfjlc4Q2cqUvNzkaEb6/ohqqKMuxEPtrHwA6jacac28b1Z
YWN2WhVmdxV3mQjJxcZHpqlPhQHnYXX0gRVYx/6f86ZJY5NggZpgWJ1Bg6XY7Vnj41dbyT+drGSe
ECFAaJrZnNrEQC9oKVKlk5DbyVtTTfF3TFK7iefxtyUGY6OiYT6a1Mr7dQq63Jmy/uw2U+mlIukO
S63Q9O3UX0on0yfVBe/a3ok7FeuFXJYl6EQTAU/DlF1MygG6cfJVaGqzxR61PLD9ELqpR8yebd3v
R3qfdz3nsLucCSd2psK+7Wf6EE0KtHpzhr5f2NVWJFh+9e7DteCNzRbFiuvLosSGR5tSsQNAskA9
rYSvWPHiF1rdb00eXc+1DcXr6k8hZe8lxX3CDoh819BS4MX62WL7rvRl3E5R11C4gHsyRkTXKAK/
aGDoJk2Bq7tk1inxUPiLoKJdeCOlbYTlWJ4dE4NpZRXKVaFYk30+N72U2vttJZXk0bZHCgZpl/AQ
YfQzudirZrRmyB4C1UCxi4ubgG7WIa7MaQ3XVsjsxV3pw8x6/tqxAkjdL7UbGvSwQcyYuou9fBUG
2z2Swm5YdKZDBnMfuqzAuGVu5oEayHalVb6vESBJi7Zuri0IhaUOCNU9k0AjCcvz67k0MtM84S6e
6CTc28g0weB126rIv34YMuYovk0NFcPpQmY86LCl6y+F8pvLKjYG5VhGEcVAFW6MCgUbGGRDEkXg
j8jA4kzrctbUdfKr3m4DOVaEcOPoGuH03YLeq2DvM5OBwKeuJ8danaCJ8wEzLbBCAibVBqvptZ2F
coKLofncFokfDZYNKeSOgqvvP40dXgdua2tvN426n1V8ypKhfhlP3WeC/T5JZrROlVUL6VPP3AlH
6JQ8xF2+BJGW+TUdK/uk0nDrkqnfddnoftgMXGziUDC5M07p96e8dcyHfuaOyn4F8UvJkBJnOih1
OVzMpGEsDsZ+K5W5v6k6bAi7XR5K874hqCM3bQs5hnTmVpFGcYk6WkBAm2yUXmjn1nyBARwhCWH6
aDtFOzd69Qf4f/sgLazgFXfrWADkSoYQ3Gh9s0w5bVQ1wypgOofeyvKHEaL+1qUFy5t1wzhW92TM
LAcMlONZLcDkObR20iR+qRFEwkKa6lZhKUBkll5nMIjUG/QoR/bfE5MSLLtuc9Wy8cmEGrgbsIxt
lYqninNa0JqR7VuW/GOvADkUXcUG3JgAktgjhJ770KFAox7XxHACxRhvFB4sgHudG+517dLNSbX5
+ZA1RxWri10SZ01oFimekIR7Ya7yDk3jeKM62GSdxTjoMYmsNF/9DArDTq0aG31U/+gHfCV9WeLe
jCcLm5PBJmFuBc5+f46wwLQrS+/PB+SELw6d4sUA2lbWtdFWzM2QZTqY1CiDFMXcYR1afNct6lhs
Mn8ylfqbKlf17qyiZntM36JBrM+NVSXYW1wrYMJyNGo1emVQ1546Km3gwdMmHqXWsasswb0AsCib
u/qaMbLVMpuXDMHGS6ZxkwtIHpqtj9cZu82m0rT6t1n1HscssiFr+Yyv3yZqUFmHvEnqW03gguBd
p38ZZnYp9LK+dLL+1fXMWvBqKfvSzbhtqcT/hgwAEcC5s4BE+UtbuPnkKla8ninaHW+N3CYh//Au
7x5jR4c+UXcO1SQu8R7F+oYf78ErKF6ysX8xxnkGpIMKKdh/vbaLjQfVstV9rzA5qtxMnovEMLzI
HfqnOKHQnJBrwxRWr4JBdx/jZF6/zfgvwTG4ajMDxXoxkj8KphXnt5gd5S2aHAoeujZ+AajMQZUj
321MTcXLoql4kCPwNn1Om+OcpLjYykXfD7irSpd/srEUFcq+Ot3QoxNC0AOVJO4qN73myE8Hfb+X
YGHV+bNWnO+1H8y3hS8Y50aRvjg6dEsFfNdtbV1W4diaH2QBC5SpsHlUElPHtDCo2+iO+Jd9Q3QZ
0mvYmfetuh7HUGZUD65MiUNtmdRjl6MKwZgHVO/UzR4g+3rq08QN+llFAcuKt8oZtGDpyX/+/EyZ
rPyfP5v+9Ws86Bw95pz790pjLqcu60hnIwmgUcwHyOPjQS52G0YQC7Z4rJutExml37fsHm0cQ0uN
TXGyRCRDSKYTY66+IjEqN9od5JKKarjQ8TQwRNdQ41NYuTPjKM/unQW7Ji5ldbbzrznRQ1XUzDy4
NmwoifH/11D83zfKcpTGzPvfGIrrIi0//zM+5J9/4l8lsvo/6HqEzSFs4vemxif7V5258Q8LogOF
dIKjK7bef/uJaZ51QY24Bj1N/OxeZvd//cTOP6g3d+9FTmwGhHP1/4mfmL/9v+ABoHiALuHl/b/x
IdE4jjIfLS1Me/MoyCqCHiSdSy1BLf4/zl3T4kX/17/M0nQG645lqqZjwbHg9/+TcbdtpqV0JLHl
0UxQM4q7y38k0l6tB2hy5nHhmMrlgEKidXkrZfanM4a33LnLbe74GuvDb2XN3mSsyF3dFFUY934t
OmOnNwm6T35QXQBPKqqVpLAc1YAgfAtObs2RaEHuUB+ZqpQfMnLi1lYJcm6wJj5dq3mi9ukeX/wV
I9Js5B1JQbMmxJ+B2FbcEWHLQPEs3J/EYv6mKmcbldwvzcRdNiuvzhnfzTvxLkvfRM8cUWo6Vt7Y
vmL0N7COcU+Wb7RCORtn1TEfqvO1dtH6spub04JH69/yjCCUmQikoiFXY+qHrlHeQaO+AKV4JIDk
yaq4rpVFNXoa5BgP61E8On3/biQpDP75aYqKXY1QqtmUDhQxOjBXgh5JP3JInWmo7ioJtiEN56bB
noOiDZFJwKMvfyX4FYEXpSyi2ITsXp4WYoGbZWx1TzeSUypysBsM782WBqOV7S2wlxWLxp3h1xJ4
4yaiBqYfj0WHL8MZNxVJ7oKIRwedygfmNOGVMLPZnxtFJTSbJx6vkIN9zK3GKK3phMWaQ8OEBHnf
Rbm7fLercteIyN8VKRnO1T7ncahGdvslYuyLLHaUeFhJEM83+M4UXGl8WxJCg0d3dhecv2xNhLNe
FEymdz4tBGGQuGCbtGdb5a7EcC8QcSmO1NkyRiQ/v1u5fBJ2E1/0qx9rlcl1bUvtudXjNTAGVvcG
Lrno6RIb1fHISL/xbGnvq9lBKaGPZZsYafRIjnP15wTXqDINBz1RxUvPCwnrCDCbyyAn6532aSHL
+tS78bitlowrGhU9bV8Y2AAm41baxaESkEjLZbnac8IbRJv+ylJiCSuixUs7WvvW7tLGkdyQiYu2
vbo+8o728Bw+F/HS7YFYf+kGhm6sEtlWq9Zt3KNTj43S76OOsYaYGFgMnwqHSODN9U1wp9uWy/ji
pNktBqmaZSETn4WUXQ1lfl3NbcroOnJ66oLMJWVawZSRW+LnytFms1j2W0KyzGSDnyCtEtfG+G2Q
9Gw9KrFR4Obp16jxkKx4n8i+3SrbvFUttjEQxuFIoQ/U+GhbVxYNbjS5gDz9wDYXDCqAyMEwMJoV
X24Hkz1bwwE+okz/jhVo7rq7yhWTRkF0dbDiZxqeyXHHo8upaURa24maOE636q84ofONZTgvLRJ4
BQRUAec/2w+jbPwR5PsCKmgj7LrbNTqH8UEFiJ4OzrbR2+8iy56qtDpRJPWXtTxozPnFzvdZ8Wtw
J+TyeP2qV1a1gVHjJqseYkvdR5THgLev6AgmhF3LP+lQ7JsRTCGwYrCZ+6avOnpkMFDrB2KHCVni
8o9wMn+MK/oUx5zDZfZulPZNw3/TE17fMI9j3tj3UA7J5Y0xYL5EbRnkQ91MP2dr/Vsm2iPR0c2q
XzRtaAk+uDjfxKeped2avtVMh3oF+7OeWQf09YdEJU2LtAWuMhE7AYyVPCmlRbR8WQQxcVJvWW8O
SjkQx51av3XjCtydhGgnPlGZWRHMhbM5rlJTxYxcOPIvaDix6TsabFwUVr2NTPKWSFRzoeabLrHL
HWV9RHhbROOZjg8LByWNZYEl5G/Fsfncg3W5U7yVYQytjgQ9lhTdnPca8U7PUFeF685ib50jqtaN
LpnT6KYHrVJIobTvhTP/aVI3FE2BGL74fYF9nEfKbKXXN/KopW8cudF6atCv43feDJ7T3mdSygVR
Mai06HIvz8oqXD56zIj0Se/Sr3vmj3dtLrxMl3vNDadR+1iq8o1VkZYlbX3qu/zA8OS41i7zdOvi
mDaYGmUvixn3Ethlay6+FVM/liLQowjeIh6veDxaJVol4AcY459MdX7H7nTPp75kg2R6Ik8sQhLk
tvmlsSRiNNc2ZW7dUn0KTFSRqGJInoPVV1YfnCmJXdp8dYY0Q3bt9W4/64OPenjOu+HQF9G5x/sl
tzEjDVXLDhRwbStDY15ZbFsLJSjRvEXktLHN7V/VrJlIFmfLaaqdYWIQKZ2ZySwiut59Q0L+nCY7
mJqGQ+olvq8JKUbAgYEX3ovBpPprhOep7R2++O1/sHdezZEj6RX9RZgAEiaB1/K+imTRviDI7iYS
3ttfrwOutLNSxCpC73qYCrK6e2iqkPjMvedO1i8/DxTsVueVwvr48wde91j7Zx2hR1uoXScAJg3B
R8Etg/HxA6gQtiXfWkL62JR+IAn8EJ2/L8PiWfN+g2V0WepBqzYbN3i0b51hpo9Dgq7enOAgEGIx
0HY0NC81W/bctV5bu/QemTQL0M5U9ORENAdLAowah4w7YyxwuHKjBQ/R0y7DRkXNWO0DontpIYhZ
HY3yUee2ctS1EEtmGl31zuYYLz9br/rGEvWUuAVXs2WcI9deAasm7YMSZQE25jgWTECmOnjUtArN
kcM1huRHa5t7GJFpags2aBPBFb0RiNcssPWFHuMUDS157B1N3oysm9tl/aPyEnm3GbWGRf02FJ24
D0RNxfw20rApkPf7O2JyimVvfhJwptaT4fwj7/r/fYX/1lfo2R52v3/fBqza6pON17/2Af/4J//s
A2ZYoG1KEFzSMeQMvPtnHyD/Mkyd/sC2DJ2AW/OffYBw/kJ0I/na6EA8G7L2P/sAIf4yMSMKFyQh
OVG2/D/5Cg2K/v9ZnVs0A0wZSI0nIlafu5F/rc7DMiStNRYoyUb5lXc4emXd6zfMhvottGIsSE4r
MMfM0kEZo0Ku1YNOL2u3o7qwmQhuRRgRtNbpDsAJhCAQHRrImJH+8PPgJV1NYETZ7H8+lbgfNujP
rEXud9YhsS3UjJFiwPT35wYI920n4uPfT6mgdczlz9+G6Jm6a1uaqxij4G5yKv2QdgmrZLcVRy9L
u6MCl7JBejjsmYndBZXJxsum9GkYNfxke5/v8yhUUEQrCHwBzgzyl2b4tj1DuaPRlNWCCD25JkEm
W/w8qU05mAxlc24BoUUcEbKJ89OjVQTk57qh9e57c0hJ6nW3oB6da5rinaMaM9/tyUcLrzdPgYhD
ZkehA56sf88zmHBG2zHRt/KAbwf8RtySpibi4Cklg/FAZJbJzTmy3gz8H2T2NNXBDtjid5y8OkLV
UziyOimdNN1rE/IT307OoER2I5aWfeN71KOvPkN0SER0D2ZUO+eqYdajHG/rt539KIIH4bbRa2NU
jGDsACZpJ8VW5eVXl4/5lWEEnhG70j4N3b+2KqyeyZP6lEaFihfyD0NPPHKJWV2zVEMD6pXHuqfF
UVGBwyCb7T4FDcMYDO6Ng/1eZkPwXnYWwDHMtg/B4MyJACm8EFHcZNh5S35faSj7Z4+d4SKQY/ep
T87ZjgjpTdt0NkVWu9BRxtIjomY71XV8VEb6FTmxi2cG/OWUT8d6Kj6jofJ3LcU6XyB5j8foV67l
pChxvFOlV4gvwJePzKsavb0EsXcr8vrKFKrnVYD3zqzv+uL3030i4xUkXezwWmXISI0k2/qudieH
YotSYzWl7Vn6kIARPSMTNdrPyE9QmaFlocryUR/l9oolzLM0BLbA3kAk2rNZcCUj/HYzTklxoo+h
C0pN4gHw8FkiuXWDph2EHAn8CaCRFyF5VChfF0Wowo3bM6z18k5d3L57kmZwhctir2u/AYcNfmxv
4k11Z6LbMNFmxjN7z5tZQHYw7UdNwfIyTIM0s/Dm+72BdQUIBpyAECuRx34qJtDvkEbks2Fldzoc
eXVK/eHRK+cfdYHbcxrb7pD4IXfYiiDZGJWH3bL8AdMAKMstimM3vGnM1k8/DznMtH989Pdzcdvz
Pa7rwY93dhSXp78fzNBs1gXwRCa9MeprVjPnlj3yqlFDTa9CZeH03jaOpUY3MlmcA7k8SY9r1dSC
APOdmd3yjl1MSVlIHoJaurIOt2KUa32yBhDXPHSoEg8uQjv2a+g+9KgjuNdVZn5ksfSfD5ByHiNN
SML6XP8QJIl2kHaNY9dFIK75JHnJZBQHmYsEKAatbG/k1pMtmosYbOtdYI5YBy2yL+TCwYPpoWEg
DsgdnHdHQ/sYJROJQ3bkvBfedIhdT7/3BUlEVS63pd7TB8u6eXfVn84mlnPgSDpUEBsmeJVPqsxX
Tlh4aJV14j8HrTrpsUXfEsYHJ2vt+0CHoyVO9JnFprukgp9ODQylh9QHpRjqkgtDOeGNk4y8lyos
riVc0EtXkCPt+IP6NLvkgtVtlSaFeRN9dENU0h7hpAWLKInLd5+qJnArqiyyFl6jAigoaTLPLs0J
Ihio5uHw3bjD+GYY3smygmotMR6eBehv3qCIWdogLPaCzRxaQcpXX75z1e2rPtiRpxetxdS9pzOM
CxpRAXR7UQ7jZ1M2J0IHX0K7ejRAoYalfQ4dOeJ88K2FrRX7kAagSu23HvT6QqVsVQmubHmLINYA
v8BpGeXvDOnfAYOQjCXB8XjICkIxRQs/tMF8etVBWp12lTN4Dlf+ztGtj5AQi81jbQ2vlRaguqyd
faRTFHqpvsp4rVcZ2pgm1TBBk5094UsI3J7UVdncYPY/S0f/mjPCQHEce9k7O2FTh0ZpGK+JakyX
VRXqKIy+fRfBV6zccJGaKcW0Eb94CtlQnV5Moo8DI4A+NeFLhBx+JdVv0dt0XYhAd93JnjcrGbca
WaENGqKVz27Lmd5Ci6VmWzAvjmIyOpPuKCo6vjSuCdN1qk3Cr2p2RZOT6hXPZJkWoPvJt0Qcg7m+
1L+ZRNdvJlYY0p/lwtA1i21cfqpgBl8iX7+wXEPLA1Qn68uC6Qy9Q9HgvMrigXwUCyWXNvuyDMkQ
e6G5gIWCOfdTltM+T4dxgaXsnkhcubHA5Zn3PAUBq9hRI6tdwO+zsPamXqhPGMeKfCD0UY1+rgzC
Mh0NxZ/OORoirN1UExFqHCqDy7Ax563f9drewoNMgmJHjFnKjtB+ySH/L23NR7NJ4Fc9ah9NoI6E
PL7aXlyvieqdFhnZSf7Y78wEBiJLrRMVErs6dqHLLPXSZd5pABHMeu/V7tZzkZHKoDuDIv4T+hEx
y3JR5sWzPhrbVoCeSXkvrJo+JaCFUDzbaAbO1cBg/++VH/1gPIdGYyMScAkRwEgvHC3gGg2+G9mB
2Ko1dc0HHTgBfOMncC6XgkA+xj491gcRr0KCzBYo4giiGMa1I7oI9QcJR2LdGNE9tzTM3jm8q7E7
1130zqodmZpV7noAL5u6xcs9uCMK//SUcDu1fbzX8NOXZElcQMSxucdZx2BSlEsNQR0xK1ytYywW
YIG3PsBX+pZfcnQIpqjGhTKnb5Se6BDAEJ1sEnCJnS24i4OE80iG6sNDlMbEYEiL4EsEpUDQXHxZ
kQDoQg9Mcu/aENY+RknziKqYeuUE9OpXqOmUiJ7b0zqJ9ZQP45PNEUjQkl7WD0YRNg/ob0uEKx5H
208JmzbWziYpbVnVLW88mGmnmOBeAhtNC50heoqfh17U5SlnCat5qPwGA/MpqwMjzAs2tFAcRr45
EkzmwjhldW1azdUJ3vyyrl8q1v4PBEIdfz4DFz+sdIkpuiygLwTtiwvw9WjV2rbUBGvixqj3CuPC
mIfx0igncQYfa7OzkW9VH9crV2Maw/V3YzehbTEK8bv3S3zATaYd/HF6Cw7cw8rfJeF2dRZRjfjO
9OxH7FaLGtP7JAOsCbrzK0YVb4ZvNQrIr65CONRyj4gjlnWcJN+xr65e0bnLxsDxTe1FzAw5XCud
CUOrkZYg5lQEPZj+BLhDWRtTQSqiv0gwmNetGTyoeHaEO3Lahx0eqWQgbqBTAvKF6cf42qZwlRKG
stYR3iPuEu3GnC2yJGyuwAZ4i1IDY+mX2Jb6kQCufOQE14YqvYXIQpZO816UKdfJkGqXXpP+Px66
eBi2SOGiWv89YIE/O6somKplbqIaoTyBceiOzkUQGJgOVM7BAFaA1WZ4JoInXPcCCwHj5vzc5HqO
J2bmPHrp8e+noioH2FiGa72pxpOC6CRFilSRwkbi1qODWATe4KxH+MjnoYwkdAbjgvO1ZMAVgUJw
ml9UIcm3nK6i6onR06P+wWt1Y2kTa3NB/CmOcJiqtVkX4buW9dsoDKZND5p47wCVW/hFqpbwn2bb
HJBUE0HORo+rB0IRqk3RNN67NDLeR5b32VBALCovR9uTOeeiseShLkaBrxfkrWZQcnTuGSkFv5BY
JUz11IdRm/bNMfXD0DvcJsr83XL9BdM6Iq7a6lkg+VoS3XsJBs0kqPsgsuwYNGm+xhT0ms+ZbnZh
v7muk68LG7NzGq0aBNlX5YfaKh6IkMH6j43SmkCUQeiMzDg7yF5jtULdVkTar1myzUS1+bTzXZL4
9S+7RmXrJ1x7yljZrY0rMx/OwRBP29FjIhnmMX46dKqeZJ8xtIAh+qaGKTXrCxMiuY2wZ/wVdL9b
rcX45rGIqMhi9rFrjUrZJ1SXW7R8Dhl6SPfCzkBKn9WwOJrumE+TvGYl3S2+dIRz4N6MIQ/XSGJc
FroLv2+yZVpWXzQy2wkh/K6ZUPbl1VnMRt2CGM444WAd8QEiFcCMVrnPSI2HXc18FpCNIIl2tsZI
zLkiFVSglaEeRYr1TkuJvJpCzHF6XO8wGFGkElaBZA3rNqFF07kizek5zkvBvgtxGY0stUmVA43o
ZbeJ5498hYehS/pwJ1KCTHNaUXhEcAwrw1k0fWM/mqHgs8pFmxl2BwOF5zKeFSCTLO/21HpX3yh2
jqWnZ1TTz1MaL32jyh/8MXshxunQmp25z606v09Nn2zJ/dFXQHPSVTFgkemNIXhwkQYu9b79btOp
2AMSJdwYaPYnpM09fLn4pRRDuo9Ai2x+ngda4Jm5vpRAdU/SjP1NOc/VvSzL0Bp3xWOM/2ifaOpc
ynpR4zQSZgmSPi0uWpO3D3auMN+hP4eKWixV5Wy6vtEf0bph72rz30SDvxH54Txr6QB5RtBFFBPq
h9ivuxcfs9IUas0nccxkCXaAD3MLI7EbAdMojJSvyXQOeDRpnyhudy1nvOXXYF4lEuxCeFg4Y5Cz
+Zs1VH9qG2e7elQ4irZlgPcZr1K2H4ggAzTjik+9vA9dubMyfuY8r796m11Rk9ffo+YZAE9Y/hNP
3x3coalIIsKFE7rQUirTz7d2XM+mQ4YO2nyjkSMIGVJ5DzLZeago4QCeuqG54fZSW03DcNEwQ1kO
Ro45TOd68lVwkHFinMnYvVfFGK6tGhqS5lE3OprrX6Gzzvi6EA8bd/pY57pNdzHdDROUauPyRt/m
XmYuFbskzkncoJV2V4rjiojz4YDamN7WIWjArm9jhOPFKBttlaclQxByQJHZU7sL038pJXLouhOr
KGG83Q6aXBlVLA+6ckdWRBpMHDPQj8rL9/jCOuqMEfRe3V4T1yzZ7VpAHxDqtUH1NpFAoDfqTxAF
cjVOIGZanl77eYzhtZ6wBZR7R8b+m2QdzCWOgAJcHTAMZDWEuljbJLQ+vdJvqe1JeZ8yzJ2cpbgd
EGOkEL8J1PnQCi8+teHczUY662RU1uBuGWl1fX3mnovIPQJdK8az5fnvgTHZC9LN8GSFdfqaa2xx
MbMSalieixaycNqw/k1DrcZ3frXJNYMmXUJsST2ajwK8k6RIdrleR7NkgkNB1CQpA4PG2PXZVB88
WtcDu5H64Mqy2vZ+ec7b6ZbWg7ktzapa9mHvsQdky2tr8tBapn+AF/0Lcd2Abi8zpnWXUYn0Jvoc
SqGwJN0pUVT8VXJP8iR9SlM7eRKYmBdk0p1i1yf73bHrx8gryxs08qXJ+cPeGQyuVIp7oNlHW1th
d4Q76a3hf7NTK0iEqpwXkUKcYp96KFPcOEXmfXWd/tt0COtOahSVRgvxorCac1cRc01DW8NsTb+9
4OTSr+F7UN++7iDUrXTCb8tpfsPjobc97Qw8P0L4m03PkGTxOarOeA8mQDgpa3zmD6QFOTmUxH4y
2s1ghxsOYvOSojYgUh0ghVaHt5+HjHcTMT/XVg/IpTbiYymC6dYVpFsJjkZ4gw++VoT7tNACVGEG
anC3mLEAzXSwMK/9y4Mzf0rfXG/NpH/DHsWGvO3bZZSTvqvl/Y4IutdhwhlcQaH1KGqufe5yD7Sg
zuZDy0VRKQYoQ/YOlw7jd9L4K3gLYtWj/L/VhCPbuAEhYtxl4ZdXq6kQyI9mhb9VomO00BTGuv6r
8gfnKfa1R62v9Je+U+kKwu4W4YOPPBWKEK/quYwTGKrx1XYISULfa+Ypjo4hu3oxAyJdJxe9RFiE
VvPBrPvkWbftJwPlxbkkJsocDRxUk3vvYuYStdZjaNUHtSTDCOGv7k1bLkzq3vopyxWr04Y+hz0q
dMeC43XMNzmalk0vkmWh0K5nlpZvWoivC9DjIYDVqn8MHC1c4xnfAjPzMEZVn+j2kImGZvEYRJTH
BS1Q4WoRkFfEZmUUP40BPpoB1QmpqeFvz7Rn0xg8pTz0rJdd8qEDK4Fpn54LvIH9nCpaity7QNkk
a0wr5FPFEGIJvaEE/IZpyuVkvkTK8C5l1O6ianQXQ2Wz0MmeuCLHUwG6cxk00col6ufeoVwHdpJm
G3NgECNq2Mgx2Es/Gj/6DDJdY3MCMSDkPkTo1hwHnzIcdp9rv7jF3G5VCN+DC+nUVtmHEeKQGVqG
M7Kuor10x2lhShVsCgWamDRfGCBpmS8aBpVblTrGrSp0ijRlfNCxk/6mP9leyCg3MbdJo72KghWm
0/9BZkPuY681oIZLTmjNyVbwuL22SU8/D9Dx7pGL976jRNAqEFSOHkJbmpIrBHj3JVYI8CANW+Tj
4mk3BDdGX3xaSVfShEpoBuRnLJR0qmcajpEdcfwIe8Y71Y4N93s0c6BiDe8wELTLaJiRdhOcgHZc
D1MjeSNH7rYNOrFxZh140HovHc6ncAj6ZcxrHA6A3KuQSVoTH1lerzRP789mmhxxYLschBP8vfSm
z0UHlFYbrYWbXwdE6pexqRVY2+buVoO2FqK52USVrYVZPNkZJy0R5Wu9DF+KDmFQ0w7GTaXTwc1x
iDgJ56WSAeJxZqLLWhMe/GcXJ4Gj4blD/YKe1vzq3F4ei6HSTqSV+yccTahgOh2qgRs23OwTMmE9
kBjXLgDDb8k/ciwClOA8iEQPrlMA4bR3uf2EJhnTk3KuMZLBO4OLb7RR1rIZ2o8OgyAmhU0m+Zls
7s4jijN0sf2vph0B4WsMBx3X3QBY2DBOrhnR2NtWeu8t7SmbXhyoYx0hyp9lIi9GMOe96fYDGHTs
eC344yYqPwh50hYhPp04zjuA0/FFugKcCia2MT2kYf6uV8mnUesb0yN0xB/+dAOMeWV5D9I0L+Bl
0EzR/gYmeHKgJq5Vv4KWJE7CpBmyNoHMoQM6Gy8u/ky+ol4fnwef2nHO21uItvzq0YCs1DS9FQBT
F4OvfXt4sEc9JkAyJ1jIxDu71gizQEryBoAH9ni4MTV+XjPMj/7kDyuVVEc70LZgvZ4jowT/UBCD
7CR/kjZ8csls2MJ3fGjTgOzkDpmDx7e5q8P42pbsMiRp8DEpWgTUE3c4RaAP+k582cu00rXFaPMT
IuwCLzZiliyqcq3oYIx0+hrLfDMyHoHwFMQSD1CwyKwko9aTLeBDEoLjIYsuaW2Sc4AceyVJBrz8
POcRyAqi225Xel6OB8tiMm30TKan+eHnoxSszmaqcXaricG8NvIQRDlze1rXYRV484a8ag9ZMqOM
5o+cFvjvv31OJcOdoFC4djaBCD0XITHgzAHMyHp0B6O+l8RJLwpCqY5TEDb3hpjUdZRw0/j50zTW
IEABQlqEpLmeM9vDVoTZX8fXeOccbO5zeh6eTf3y85nXjAb9BlLbRjniVCQl43iNNQabcPWID9Vc
xk1fvjotZhpQRMUvutNt1VstAVHJUwf/ehl4JEe0dQJlo/RyuAjzg5EFzaF0qmpncOdd4aFDkzGZ
c8+VPmn+0N2cUH38PN3oDuJmauqNwWThLZgNFIUlwmucB/Z9NOv1z19LAEYfVAS1hnHoLrTqOVYw
qw+MAbTHslfNVlPJ0RzJGWbL2H3BndyYo1+8ofrC1UZks4izW2Z2rB9ifP/Kqs6j5WS3n+cH/PaX
JhkPKdsrr7HISA3ltXWNNzf209daxsY85sR31lXZK78ctHPgugcbEEkuOAJEHzz9PKT9NO86k4ef
z0ajMzZ2FXccs27wVDYiPKQibQ+y6NVOD40vKw7lOdXh6606zHGH/9cG/+/aYMP0Zvrsv1cF7MLf
n8l/VwX857/5L9zwDA4GDowuwELlS1TgP2UBnveXawpOYsvR+XP7b1GA8RfPQr/Vkb6xyNdhAP+X
ONj7yzFcB6kA+4gfycD/RRzsWXyR/6bYdaDfuB6kXQcEvieNWT78L4pda1BBlWnS2xnSLbdanO4G
xMwLw+weo95/xy6xbB1uF3X87rXs/sVaCeZ2KZFoU70BGbwNYmNdgJ4lyB5lENNEe6ERgOTT1Rq4
i12B3kWvmK442wYnuo0qE7QCO+iO+HTwuGFDEHVO1CkQj/JupsWutW0c2pDCQxMurYlyipBmsF5I
iym9QM80Bs5DRlJWuna6Ydtr1KSRvhzMey2eRM8IQNs6fA3CfhZpFTE1qp/Lamhm9st2FHs6I5wb
NYOYGRrEMesuW6KX1k0rvIMTFC+4z3ecV+Q7sKhfTqlxbpipnvXmq+oIsHMQhd0SD/aAK7/0ksNp
nIZb3WuPjeqjtTEKdYwSZ2cP9EioVi0QXl8EH3CrQE+bF7/wxI7b3A6e9SYq1twJ0r0y+wLbPbTN
ILTLd/MVjVj9nlwNAJW7IgVb6LEnfSffAy6A3z1UUi504jTOY8PNOY+7M5DnmORcGW8KUP/vRdY9
GFIKosXY9oXQLSsne8SoM3yVtQ1axVNnXZP3fHKbG1ZoPDpMpJbmPGwgIv5MTmu5i4HrXTTHThDe
DpgcLJkvKTDT6+S9R57mfIQRLgR0gGvgNu6xmC1ffQgPOOt8wpJwXu2CdsDxxn2QJKgBL/WEDAzb
y5PM2F4401QSUVRkT4yG8q1JVsA6ji3rvRPPqsRCm1SCRFUB1SbW0xuZIorJzrFjKoijVPQbSQe8
GDRmRgFbJzMX5L21pbkgAXTnd5Pzp8nyBRmCxq8OhwaaOwCf4FKSVTWW+xixxVtVrUKnKN7SsXgV
kYeqpe6yu5J0/JJGkUnE8KjJ7tkcIRNaQdBvzZgpBPNvmuC6AT3NDF6qpiAOu033vMTDWWuQhylx
0pCrqdIrH0DpdVvT7VuqAts4eU5jLUmGeFdTHJ6s0UTYasGujyz3pcL4951aCxCY5nStJab1hWf2
J/whzVeAApv4n3J6pZyj+/RF9tRKxqoereLVa/t6W1QGQGMgZVLzRhbgQIkgbxoXTdOgYCbi4JTd
9NTNRjwARO270HUELu70mOfNN4A0Mkhcyfu3t5MXpbFrUG5pPzCxFSu/6aZl5UELAwmnb/UqCjZB
knr41xi0+okVMdG3wNNmqnrE3bsec76I1oknJN8zLJyx0ASYYtmqcgRhSmtWrDrunx8kvV8rtmXE
blX5XnrR+IBKWR7suiK1+fUngwwMNGAw1RCdEyu2SQpTQx2y6NWN1vldvtBoXiBrqBPZEv1F1xsQ
PfMDVlnUmw3DBdfQ70UxM3AGEwZk0zqr1u/LNZkGbANxIh7SQfiPnv2bVIDtmDGnQDDxG+IuqZG9
i+yoIJS0lkqy97SH01hos3o66e8Eii2UMfds+gA6I5AmiSihIEVkXpv3qXMdYyY/rFCybWIY1tK1
YICktc3gICk3RdKUlxyD/175BCkiro0QrFbVArHZwCprGk4ttocVflhYLp5GNZ4oNYOLJ8rm4lfX
TPUKP3O7HhM/PsW+uWOuRpYNa9he1cO2pUDbMmImLtsdmNw3JC3jJwrzZRVNt1yVLrShrLsJrehX
SB/j57ybkLNqOJpzup5dx0sXSyyD/O/7uv3V8l85su8YFKjR3jU4skvjHSmDCSCq2Ljwe8q2dhbM
54DSpcaqa7m2nVtet9Wm74Ktp2kXAjjTtW0XLzCIMAFsxthfT0XyRFTTNjTfcjvcSwBBQ0Ykra1+
F0nHpt8mFX1IkxfzWIvgFtVsEqJULeJeQSqA9UNBbVfsYEV7E018l5OH8R44PE4H/KRlAFRRRRXt
ivtkF1p5QP+GWnco71oW6RAVo34h8yg81WUbXac67XESpzs98rOLibBh00VkJFWZ28FvsVLSQZIb
czMa6oKiX+U52hAXkeeYieIFOkmzkIAyPhtyQoZOHZA7OQctRK2DtN/ZgghHGtQN4aaNLq3CRssw
u51z6DCxBfolo0KehKl9I3vAVy+KLzzDEGzZHEzJcxmb/sMop+lqg8ZccLOP3mOhrRvNo0xFvHWF
xVBfp0QgLbJ5oUoy9/aSBLbjz0PhaDkNrKjFzorLrZqnw6WRuzQMdr0eEeGc6lR+lW7v7KeSJA5F
zwhw2UDoZBosB0kNv4rMSABl0a+XlBmwr/AYV5FfcPNMiifDah6lb/Zn6ACcPzED+gRlycYT0BGh
rHVPOIjFDc/5Kk2d7gkC4hrSGyk5vt9cuir9bJnVoCVGQIE9bliZPcMD0lS5bBNVbyblxhTZgtHK
wFTG1NWGCE+ieMwwuOdt5QLK9S9GLscjHkSS+X4+hBY9HXNsJzV2QKYaJQ2xqZZ6i8FBMGQZ9eS3
XvnPOEDwCAZr9B7k1pbDU+tytbZGwl0w2E2lfXDi4Gs07F0Zfo70LXuIiaeaHfmi5d20NGo001hf
yMotf02h427GoNtMk1FcUWmebUNUKy6Q3zVrkwWjj/7sheKxcoZrSkAOSege89PyUIdsNUnEXMz3
AVnfLZbdNKYdGyIqLMLLuJESIc9k9zgl+rmp2vd8IBoImbXaTO7wbUXjscxAeebte6CKZImIFXo4
d0SN8XwQbO2q3Bk0mAuRRf6ykRU+/OxmTR0Vw5jtHIZYzPXAHjtk9+LMfIuj7iEhccET48by3Mdk
8j6RJcYL8CevGoqW2AwxvAzrDMjyCoH3p2uqYJmX3jEQE7+2WSo9JWfRohhndLSJPH3hlqBO9a5N
obQsnEC/jqpfGWau4FuEYGYC9aCZhgDzy3TODrs/YHqYi4bmh51QXpYBXqzBORYimZP7UA0V0kQ6
MiLEbFKjXja2xnnmfTlBcpr8ul51DTQgzYkAsk/w/hnLrKxCPpTVtOfaihdgt/iFpy9ZYt6J8qvo
ndFEZFa2m8C2KS85Wqr5TPRn7VxatrnsdWdaKIUHYqyBVSTDOR/EUzEiGET847I//9RUcHJkt++R
rqLDYZZqJNQZGGd5hbx75ywSKgDi0uKR10FdQstYBV20qTV/HY7sAo0+OSfM0xYWP3va423AiHYC
8fskUouUTjP3dmwRjGUppmM5qle3lnB3/TZbpRr4nTK8Jt74h+HQ5yhIWBZm+DB0GKsn86MpzAJJ
jLbUkmLTjsMiMp29TBOU6npLJazshxgPhjcCIy8CkwgLsrvNNtgA61m4EGgYggzGhigE0JTpWxNM
z3DBLmhnoRvkCrRp57MMcLYAWrDSeBniAj+G/l7+MnySr0tB4IlL2xAH1Veb4XsSk/Pl8D0oZnNJ
EN4rS29Wndnv8tI2F33TPGHBbvdSN9QzXswlc8z+UadueY50buV9AxSS+TbCeZKTplkKEqTIQ1Bu
lqefTxmL5LxZKGV+nmMHl7Gel3a4o5mLVqKjV8ew/WqbXna0bERK/QhPgqNC7qRV949NnAPWI3py
VMWrGdsfNYBGWFglQjplsuoTZfdKjQ+0vUnHW2F0S3SUGqMYx/8S9THFvUwY09S2vwVW5sU4xiw9
pgLWG+h8zG48gDDPVz1S1YMGIFgmTfPm6xC0gzBnhef640dg0X7VWveGVhliTsgQqQ/s+ty6ycDG
00oPSWBEe0Mqlurc34Bzo+ygpHIubQ5TQKuJC2FneAoNyBV0g+Ym98tpO3TzONlVy6bRw1s+pki8
mb5v+6y6aH7/broOoCyTOV1JkqhOyqYtimPL8HWiJj165Z8IUGyJgDqjJlgV0oIMyaAZf1B+EoHQ
HvrPsRPLwiAgBLx5ui88UCu8KfGQpfnO8tALuCGuuq5ktUbG6KqK2/oCKHGu/JxHTtVuCS4NpCU9
7s4Uf5JQ1VdWOju2GFQinRMd4lZOm0bZ01I3tynihUPQYv0sdZJOwA+8RF7qLSI7zbjzglkqrMpa
YiSHjl0SgoVBddE7vU1onO09Eab95I94upPOuOWTrWgP8mRp+6RLSLOBjYHSAAGVW+2UoRrs6uwg
akOyIsrAWXtwBePG+F34k3ZsU/eEkKY7/EAsbDbimMDkA4G/NiI9LRHkdxZ801VKmlo6JPAT5N3T
OzQ+PvwLGWHpY09Cq6k1S1lbKWMnDcOiJ94sOap9VbNwdgTUtMjM9D3KbA5vlV+BjX2MNWNIh2Q1
NML/wd6ZLEeOpFf3VX7THm2AY15oE/PM4JSZxQ2MyczEPDgABxx4eh2wSt3VJal/017W1mEkk6wg
IzC43+/ec/f8xM+YG9+gFJOa0OHsb8+sFfdZTrCsNgAmTx3xsuIhD4YCMy+7LY/1TtmV3gnr2rdZ
vjHgxCZvJq+kF9s9Jh+62GVPzApEDLUIQKWpAd1XGDT8pSmnfzdhpXiiM/FUEEtl22afpSlfU26w
m8yZ1Bq+RH4pElp+E+Y9LC/WgqXkPppJwqicY6KM1jby5bbt/Of/07r+tdZF0sRGnPqfta7b+/Te
pv2fEzB//MzfIzD234IQ/sSSeA+cT0nr7xEYj1S7R0MWqBubpkjSMX9Uawn7b6ZNXHxJ09h4ivx/
qF3C/JvHLC/kPHbYcrn+/0bs+m/yLw5pe8HRFYiAX3GpnfqT1qWyvMm8ppOnOmIBl9B5u0oEYRVD
H13DwHPIoHE/DtUPTfQ8y5jv1SGRxqCFGE+/zg7OnNokNls9wwJAK6tp36Qi2TAK3Mytbo9jHr+I
Br+Boi8ciMlwSazXxoNE6bfud6Uoq47kOqlyKiF9a9zYNl3UaR9+KXIB59Ror4nDjSEemU6ltGzS
U9dUcbLTXb9qWmzXwHofs7H7UC1Y9CaPKHEYuPyODWJL2SrOufqe1GwiGJyHjyzJqpNDKGVV+PNb
mUTZxS0tJg+mgemy+AIcW7Ikio+REULWiSh++dPhcadOPK6r/1ep8l6nVd/9+7/9tceLRA8x2uUN
dLn/CvcvVWaxW4zUmjv1SRrbsf8uh4iQds75LtLxzl0Ougwq6E6aH//6eT9Vy99/neOPf/831+KJ
oTGYPkqFAH9g/0XVbEu7HWYTe3djJys852sBz+1U0Hu4oX58rUUDsh4L7G50IF+SiJHLPlf3v/qq
rME2euZuzrL6kFbh6l//av9FcOVX4wg3XY+UmEDZtf75IAyzskrFRBeD62PpSAZ9tgybYewS9iv8
g8fkoOr6ZNOq4gOLlyB47LXc+oPvXcAoPmJYqQV10XnVsK03B3Nv09VhmKQPocehyFoJGtv07sUs
VGWjfmGxTdmuhlzRrfK1yqC2EuAFRemMp0in9xIYHNrlW56QVmk7Q25yNlgpIVCu7yQpUgTY8TLV
A1GvEQN7KLof1RXwirP91y+N+KsWzUvDe8aDjVjuh+Iv+bRMAaWpAh+ow8xs3C6ZwjUifyhj8yvM
+nqLiemY89eSx2dZVdjbgnYdq9NAJnLP37SioY8BstzVoEAyCV21DlF6qRZIUna/6Tr1C+tY4xAH
EiAuysZibmbFz3/9Vyzgjn9S1F3H5/jjkUud7QSCssI/X2WcuS7bJk7TE+NoggrxO4xQsKRL+nq2
7pADpMcK0DPtd4XBgvdKfO8r3C097HMFpvX/cw5yYfsvvxC6lgsPkgd4mX8tFCxc1DhADzRqkS3q
Kepas2D94XpRve70W9O62MNoQd3WUwcWqjvYLCUPmPTegyE7OpgKXqVRYFLHm5XSXuZWej8H3S8d
k/cy4/aXtHdWOzy1sOwppsYhPWJunMQVLAnj54LnI7t272esO7LWmKjVR2Z8R1XySV0Pa38yWBVZ
NRdUE4ZBeTLb/mKYMqdqEIPu+FrNrv6Vkmd3+EXjCnaiBwQ/8nBjVTvTae7LW33KqodeVu7GMNTO
xHW9UmfHf+xs/9LU9gfGYYctYP0Fpuezr/UPmYwjmjYjDa+bXhAmr6JLvuQyPpsd2WF42jZrlzW/
G1uP+GlaYIlCWArrBM3Q7Uur2LArglqb2smbQ2LHP6M8+QaRbjzDlz6XKY0JM8SyVSFpJpvi8Bnr
XgOn6aulgycZYFRiYFfyXzf3uWr0CW2JXYVXfEtpvJ7q6DGwanU0DkblR9sk11+ibj6r1BYrN6+C
bUPxDMNV65RJkENm5a48Ts7e/CZmY/HP6mNepeZKieghtIpdGjvPokXeb+jSinHCkgp5qRvrHck9
Y1Dje+wqKHKhTPUkBFjKtj4TQ2zYf6VgXRObPcq80XHz4nZIUmZec8DWIEQMir3mRZ9gIy1JQZLO
Es/e8MOftAnzGohZlKVPZGoSOt9Rg7XvbVq3eRtqqglzYyMiDvvWF+venhtOXzAjBbGQDOmFpWNs
mjUWBfyfmc6ohwvVecCFtRss7pNR026Z117nsiz33DhLHKvjq6/pZ0uFfozSnNACCA/MsFAwTe/F
VAHkawYRw6xRkkWzjWxAIL2biG39rAZ8WUmO7ZoaFXLYTYHSUcf7AbgfEM104CrbvzcVv0fddd9y
20wxrsFXS5q3WkQJY9vwCecNoDYTuJ6Rn+fR35mQBVY6dcZtA6nQnAEGLItaY3nooL644+BQGzPk
l3JZ535+pOn0OLoVuLwqSB5pf6SwCTxlp3t9xIjevA6OvvZy1i9O7vOfwozGApjLfUH2dkb0Wnkl
HYIMEO2LBCGzHdEmlr2yvnyyWEjfTGdctaTBlA2h1XrA1zlcU46uJ+XhZq/U9FC2Qc1bVtHs09l0
aw8+fetg1DrDOdu0cYdq7um45GAtHDjuNfUutlWn6xx/spTPjKyOrGpoDmzKb7zr+NIliG3c3io6
6EDtLavnDB/OjCmAbHu3jgocigKB7Q9EveKpACYR7Xv6uCGMkVsJvrmDoqJTD5doxJshff3QECYu
YV6sNMmI5cc67W0C1JkkDbGEZO2J6+zrOA/HhGjHym3kbQ6ygymcDwdK17NFsSYxkTlsw0OT9Bh6
Gn2IR5i8um0fi9aCBz5QzSSqFKO+n90pVO92blsdxxYnHbLvT/J8+snGRhHDqM0IA6zjeKovXVvc
x8S8WWkXHYB/ThCiJ/iAJtpCy14woV5q7rde1hEOdOjkKCG1lwZeUTi31W3OFUc617do2dNN/VL5
kkVvbdOGT7YnTgHvztfMcx3iwMQlk5bsiBtz7o5h8kwWZH7VkzfvAa51B0rjtu2A66pvLOPJaRxM
HVH0w5JBe8mgFW36ibYNf+gI5n4+ZM1b1pi09Wi7uY9gWvDPdt5eJNcqr9xvghpxs6jHL3Sc0czR
Gx8t4wW0xi5+TkXE0FCOeksrx5WB5EwQKSAblYE+M2myObg9tANkPfam+ZCc29ajpW8c6Fpzwqc0
M0waoyLCLeTVXt3K/iU7IX8OuLvKIDO/k7Ahozu06WPUEqu0h2A+MEVh0iRQp7vW6A8S3gKb8bx9
9pcHK3PX9EUG988vmZBdt0NQ4Ede/hHl27hTrL7mnkz8oA+qjcSm8UDVtvUgDO84LiaK6tNP4S7W
CguPRbCYLRAq1GkK+vTkLWYNQiH02kc1xQ1LqDtI2+Ix8rkN9gmkc+GO9oZ2Debm88pf7B7TYvxw
FgtIv5hBwsUWwuvEiYJRBF6f8wU4osJBMi1Wkmwxm8yf9hJ8Js1iOKkX68nn12MLNwquFGexp2T4
VOrFsOIs1pU4Lc7tYmYJFltLtxhcssXqwvMe6F1jjGIDThGLUSYVLVnh2Xmx8i59AMKcr1wrKL4B
sSGPQgH7/vPbPFrSfRjA99DGT8wl9PefbriBbTwK1Q7N4teJF/dSujwIW+DkGesw2fnNUmyunxFL
iLKPebgfLCk/PIVDOXBC+ZXQlL3uaad7Mts63VmlShgUYiQyF0tRtJiLpsV0lC2GI2agj5+fUenY
vzi4kurFnpQtRqVmsSxVi3kpXExO+WJoUou1yVxMTnKxO9Ev06w+/5WlpPPEHXLVfPqjJpxScrFM
pXinxsVi5S8Wq8+P8Bz/8dF/9zUSRm+VlePqb5YoIVVt58QLH9o0nZ5A2TRPrGkL3222ZJgFS5cM
EV555UfP6jRJMAOX8sWzZwi7hhofgtFioeA9AfdvWUX5G0zL4lfH+NDMpq0Ko/SXmr66XsdsM1nI
bu5UvY3tdugKeTJyz1whnNkXc15KijUzJmSaPEiHs9RZiwRqe4Ql0nLlyYDsyvJGSmwCNByMSC8B
7RCzyn6xaXLOrYdwyiyUeRVFM01XNFS8gjnt7XNQO+pu6rwn+IlTsIcZfI5CjIRVCbvIq1zjaGIr
2bQOY44RKZahTpidTTfbJlQAkfPHagyHcX6tnPid3Mr8g8TrNl3Wd7AYaEuaWL65lM0z3Yj3bHme
B7cNLrID41R0jc+0vWX8MEYob51vvZi2Q8ljLe5Yu6MD6MhyXXQ9U5sy0c/lBKOqmeOnz88mk0Sc
K+VbgSF126hEp+vCKLFax65eCUGF7ByZ2dXM2uxa5Km3xwP/m8UehGKp6QRBOdvZYxJCfoi242Ik
BTxWrYfS9911PAvSpZl9/XywrfRA0RfdWoxIL61nzavcInVhgIjNxjl5IK2nWbp/He3+xqwghjyR
AWYitclLR8xCO+H8jjLOtGVOw7vlFv2l7adiQ0ovPHVZDLsncZpVRwX4FQR/9aVzii/E77oHY/DD
B2769ymxH0KoT2TTYjgE0EFxqU/dWuLPPRmGO51HhqErz09zmJ4WXKwQmDfekecib9NrU3PrH+wp
/ta75BgS008PJEPUsXBpggmN4XGGc/8UFYG/9hOolCKDbOdy7al1B5WMgW/bRiSQquRFmyMDq3D2
tw33gsQF9+wYFmecsI7C0M52IlyWlQPks4Y1b5I+6yxUW7NcJs20geWOSfAY/BCxO8DsBPX2WWbd
UzjAm2aRdhgw4ihmnUX0pn8Zzf7sKNz0TSXfI8/sVkHVY/2x6w+SKeU6bfJg78+qf/SGmxXY3nVI
Y7VSTVzuVeBNN8tKfzMjFewo1kjPTWodlCztTdpCBaiyHm3GoQ7JrfECN813OnVeBFaCcD7YOZsM
6oI4SOazFTv4Ro0gXGmPX13o5Gsro/Dad0Gxszlcx462vLhAlRqylMtEN66aSE1rRDW56wNzHfTx
h5mLH2VGg2hZszxlKJ6tOg8ZiG4YC+g8LSt4txAzUsX6JS04wePRZMu5ZYzo3CWwumXIuapT+97b
vOh1O1vb3COt7zpX3ynMva48tWsoYrDKAES3NO75UoGgoO/rYbyFs1SPeKLvloOKMMCE2noEUTeJ
NR1oTnjwk2ZfdeVTJZ+BaOSpKG+ZEz4Usd2cwtz9MTOEqBxKtQN4S8hXxHELg8sVGzJoFbidSyag
RNqYJ5kOsU/WxWSk1xA0vRWBtH4jfOca5hiam8TnCHGCB4f1ghcQxo1sDEJ17npkFLPT5EFpc0N1
ja0g3WejFOwu97Y5Tgx+6p0Y0F1i2/2eOV970VakSMh+5Hq2d1UZnf0yblemlCnI7o41QOZT7hBH
G4ZhMF0LKj8sFIwV07zw4PXpG7h7f1P11VLlu5Sp2R/nT2Hh/4hM/yORSTim/y8F6Yd3/f7xT2TW
P37kP72XyNE2KVQOAt9GeA4APP2hR4fB31yT9TEKnAkSiRDH3/VoC/6qazPO8xYuk/CX3+E/3Zcu
/+Rhe0e6Q6jmf/8bQdrygkXt+7NQSaLaxhSKYA4Iw/UdfsE/i0U60UYlKjCDfjl+J5JgroWGDNQA
BqloWTX7gK02mP5As8By4SinM7x0I/HgmxBt2meG/dja4qNdas87QYxgVKPYFn6d8A3JU2HXv0IV
nXq2Tgdryth+5f6T57OjAy+p9jZSRj/iqVYS44819MeRF+XNiEGduo+eZ4RXkQzzdmzlsAXgkRxC
lWAQYtpUB1w+YmNKyMxZ92lO7HWciAoYRGuswP9csEtMB1cGB/bw14xowx1MjLGyollebAohTDDv
iM4TO7Ba3yWLk5Uyw4O2PIZHKKBpNZqCv9VB8GuCn61DcZIpwmtY4ZeYRu8CT9+/TJ73WqFdkv3l
S4V0EQ4xsBp9+MuDfFe2DPBJ7m0JliXbELT7quiHknyz513KdGgvZbT9/KQe1bz1HSS52aUvVld+
cFADXremdC82owPouTh+RuoYriEb7XXdqxfZJqRpcAYOq7o0nUPeIPZ5EYb2qbIjcNXyThwYdcI1
3HWQ1tYtgJLHKw7ypxNX8B/dS2CT/cM42zaJuQ0Gy7rqyH+L2QE+gBsKDrp5GeOMC66i+cugsCuW
+AVwQCaPGWUQjESntaJUj3VQGK4ptLg2zk/HjJlaqPFikyUBXJ6/CnsOD3QJnGMWdOcme0V6H5/E
KGgrw72UDq/M5VGTZ9/ZhFMIdtILnOssJPERCxVs2YjmjQEjDVgq5Aj3Au/Ru5hC2vugyt9H5Wy6
CXtYoEJ9+3xYJr63OST2mMXOIRuoqgsWj9XnR9HyURm676MQ4oRhqUZ8kvS79NnaTDqzXjozHqZC
BACL4IY7LjeyCE4Yo+fyy2eSNFzipJ8f/eMBioBB/PkUWH1/tlmbIhixAVaNR+1U0Jo37qAoSgYS
l7A4oFwiMNgbFG2ce/w31ooWiN9mL/5ZuTAZ8dg0+2hi0Ck8GgIMOkcDc04ercoO7962zKFMUj1Q
7qWYvir0uItumvQCt4pz02t/FnXYP0X5eHO8Ak9SmdnbPiEVMAacVNbkGbu+K17zQT3zfm9qS0N+
IfW1sgkl7ZVDnMKizncisnejRyA9u55MI1ysZNc/mQmBFb1IY8AvMxNnNhAon7E2963dbvlWIFgT
dbRhojbzsIixlnXjHG5PbHQHqujRIHuFNyb0Kgefj8VfwUErpHD3nirW8zgfMalFmIdhrwirHCgL
fbOyEppOM5FO1XQNFvO6Mx06ArM8gCgi74Ul5iO535QlTmRsZ3sBxJTDExaSpBpOseO7mxISPoV2
a7Kf27i1KSDIUzzDU3egPW04gcD1N+ZMdtzljjtBMTkUfoAEzbKqtruBnjyO5YHZ8g4HobH2DCrL
6rq8urqxtlpa6kC0XuHljVklHWvtpPux3PuR5Z0F1UjTZKySCe2XtFiDTXG+9nb1RNtEs+7TEreg
VT35VN6DULPvWgsY0H3ugFULiWxEOIynSI1HofQvaGPzGrmw23oBphBB8xTvaLhnpZ8sZYGAVGbn
Oxwj8RbYGTwznINDZX5QsbFAH9ZKIfoypOg3Hk72xzGoAixWHmXhdUDzh2sDgwscXJSGy74sLQC8
WZKhff7stSBnrd4s18quMb9ZfgmVaOKj5dPfP1q+Fhgt3k7p7FXDHYAStxtcYB7iIMMVx6fmiLs0
J3Wl3PFbYaI0FbznD58PzE+wRlbIp/Sa/fG1Oua0PLiueku1N7DDNNvnikHTYaZBdp0v6ONEafvA
pEnBmV0XYTe8SEdEL92wrIKpYGOtZ7xkfk37T5p+r6kt/IRrCRS204xmZ5C4Tqx4ywQBo6EL5BVM
vnPP6Hhuq5MIYn3usvpsmtCkifQu1Q4p2UCTJpmpBjrlG22NFhfuTcNVj7MNPYA1/InGIm/rDMSV
exoukbf016qKjmSM7WMcQl+bA8vbB402bjnr6JgRGh3gmcNUrC5oppx3LiAik8ohWRJIG0Mhtm1k
r72kJOeaD3j9fcThMbEgZiR4HgIAC+aUk+qJeFKaCIONaupzX4XBtQJeZ1GSy5NrDGUHPY/tBmc9
7RP90ABqyxIafQvKO2x5iH0ysVwNhgAAsS9LeIMp5iuisF/7EJY7/IwooXrAb03qTQgM0J20naEb
rJyoL/cGJew7IxVMWsMBMwnL4eTaxu1u8M0Jvz0lCvCGTlVNp6eZE1omwMD1w9b7eky/sUMsrp3b
rjn9qArNjC+ORe3nqLwrN3QmqkkdbAJA5IFLx30QHAlH6z3WzutMJIo1N1lUVP05Y64CcGQ1j3I4
yHhxqifpMZDZjnuVy42neein7iJLSISNyLIndUY+emio1Vmj7j37gDHueuk/CSlCocEuAVzV16ep
GLZ+Tp5bJ5GJL9ORx4IqFSsYqBGnXKWTwzUUVs9iaZl0pOgyk29uuZzKdYdydiu66NTFMt35S3NL
sXS4YDM/Ymy+1Uu7y0DNS+qn8iYpfmlbw7rGBpe3emmFad3XuKclpqIuRpRIhz4h5Af2+GwrWxzY
I7bdsl0UxsaabhStk14Ju8e4o/TZcgYT76/bP/QNTXlcBhaLENdTXcRHz/Zvlu2UD6qQco/w6myG
IdxU3OPf+pZ5fTgb4y0usCGX1N6Bx5n2Kf1st9kBwz5GHQ1nsXwNTSpCJn2NqE56L3OegaDG2si0
eRhYAaNDc4x9xjbEZ2lPuyQ4/KXJB7wgnT4UV1zHoMa15lQEOGj+kUsHUOjNwR4iwoXOj70TX+2E
RiKLdZct61PvUxzYD063qTH3PBeMXrssunUkUg41JSxnXSbVWZuTt2A7cp9Hw+uo+ln+7R8P5fJp
bC//7nfw+ss0AxsgERh+/6F/fOfvn//+rb9/rF0o36vfn8IbIlZynKuf/8G//tTvT/3nn/3Hd3hJ
1x7GrPmicfheaFXrsbtmiv2reVL19CAbh4ZYrX+ZfpzQX2VeydHgP+4RHamkeqpTQBTGaczi7vu0
tHCjE4SbmJS4y/jr7s/cFivOzSOAsxnAGzXpgHEminEpMc0UgaDKJoedMq9dq1onpER9d6dqkb/O
wvwew3b5MWrn5Fra+oa7mRjhYKkLfZ3tVcEq21iaDFcXCg4PvtVIEX2q2QDDB4hw8kOERyGvWjW4
6rM+XJlEpVd6UHu4g0gVzRNtKyeoR/Oe2odhx4X/mgdq6+GRAezaPVQBOOVhEd4H72hUc0MrM41F
Io5ZvY9JsekZqzgaLejusuzfupNo9x1R62sjyfr4FzvjolXARSAj81vetjc90WGVeeew1+iATrKG
EvY++zhPfUKmXMlXy3eV3YSVnMoZL0DFmlPceQ2oc5sJs+N2KNEVZCuwRGnOtVfSIyYkNMmOYkRe
iiEjtNHM+ZWq3wevlyS1qA1IOsjxDmGkEQDhWhZduON++DAs8aMUxt+4jAQtZXCOgaQgLP0LUoi1
7pn0r/270L8KKr18ozmtmE6fA4YCeBLNGOeuRa+i53zFYoMPp/ff+gp2VDZ/tF7zlI7lK/d35uh5
hQvWsaJ1kF/cSSEQl1TM8BevBgyvjHynByOuPDiBS2zpOc1x2MoL89jXauDvQaY5g6MYdlbonil6
QHYW32oro9XJO1Sg/TZQZ96U6M8RK/TQ+DpXtrPKjI5KQtqHTJ29qUW+JOWGzOQmh6T5UsfZY0yM
b4MLirFgTFqixPcumzW3ERTLovhpDSGMyEy+A9S0Y7pFADAi/zHWLl3vNFWuBwgifJvMcQselv3d
1N5IO70FPhfTjI5YHI/klzPrICuHJT7GwU3yTOU6evIuYtSW2hpcqjSxhMhu0/WVOsWwME5Wxhbq
89PE87I1SY34PHfzdISnRjeAKUNyMTy0ADsplCvdzT++ls4w7BU8tsPn1z4flFlsqihiy5TQjSZT
NsTuSLDMHD/8Rp+106XHRAfewatpKHYzQC8OMK6+XFu4xo7L+ZJL10fkNl1i+iLatqqpdpjV21cr
w1w9AFnYfn7az5KLiuwPVo94ToGlCdbuboH1/P0hiYkLLGW+hy7TwL2M7oPEUYgXyXzLm97aick+
DAZ1cew0XhImuDTtGtm+Kmp/3eDlPRRpval1G99qPyEoyUW3rlAW5XRl39Ofcm2CK69dc1sv0TLM
J7CCzW96WRO14fhtFHNzbpA2h1JuscrlK7j5UP4ip99FAc3EsDVwN61n7TS4t6+hwcVLFsHPPGdX
bCv7OFEsSous/9D7zETrdsvY5jDXbbVVJQdzWkUrw2+fvBEPgcvkgyHvyjM521PLJfaX3L9i9eWq
ksUa0xYh0JmTGK7qdYz1b1Eg1aFJ2ycK4oGvBjZ8aiISzONopw8vQ81A0Rgp5W6S8ospkEobn0zO
VNf5tmHx3LQT7P0SSx37n2SbleGt7kiqlzdtjC9lE3YHMFgErtvyUjEIX3GS8hR48WbDfx0CF87o
aPww0w9rgjmMrZ4qbd1/rz3KHBxxMimzO9fXZCq+TL05/HCd4lAV7SHKm/LV42rd6DI92Ayth7Q+
Wlh/PX3yzR7wjo/Bi4BZVDjveZu9M9wZDm1pvrAbyFvuCt7HCHuCRHrxHfPiRtfjsBOgr2v1FmkR
b8cpzlGBQJHoKEp2+Gl/oNODL43EmtfmHWMZpFkaxQcnY4GCC+sVooS5Dud5rbS8+UwrcRrAAdIZ
U1nysYZUjCh1pzZdSvEnWMx9EFIFqdhPbx23nylK5QoIaHOmm5aDupo+6tj/jXj9JQlHl8UeB4fP
yPgSDRhNqH+zDiWlqOci86/NNBSglYXBAiB9NCMUVMwbQhUwJIAQhmHQnuXSnF5erXo2DwZlawQy
lb+lBNXaphFXIfUbtWrUvdNocCH3VR9jo2XIDV2vqwfzTkOpcUyyCEukLXj7uJnbWakf04BdXV9n
H2PkyUM7c7zTWtFQlSjq7W8GubR9PvXPxRy7d7sef1mGU2CBdqttUcbeRUvjLS3coyP77Goga7uh
ZaGBQ4ztJXUHftwedbsQ3PCb68SdDpPSPzMhscWXU7V1M8c7Bnb+DNQ4Og90+frwU3Hcj/PGY/m8
EaYqVuFCb+q4KLKZwr8HlSxegUdpGHeI+jqvjdaKdwyY8681+/klZGJUdf8CXJRMqRccMNaKDV0Z
Yl1wvcR4EkdbObjOrtWXwIzDO7u49TD48dlj/wPyADh1MWfNqZTq1luyfYrY4ANAnGgsYzHmRYRD
h/5VVm1xg72AScackoPI6VHsC2nRF2d9rYIs2ZZVYW1l34+neAx3SWaa28bAJyXs9qkqXGTG0nie
xRzu4mZId2nd+wdCtnAke58GDt7LTufxzZp9+CxMKBgW/CZ5zZig59PW6CiPFu0AFpnoU+JQZkFn
Lz2Xwr8aTkrTa9ef/USMRFmsW6J7b29DbD1GGHW7pFeXTPZX3FH1U9MCwxUNlYpVkX0L6vJ5CCPz
Z+12rLR9nDtFzy2hdTfK6FNCKd2Ng9zYN3JjI9Tu28bVa5U6ct/HOt6YfZU9G2X2mETC2necWHTw
HXLtPHYT0+u+hNZkKsFF16j1lna4LzHixqYe3Pk8ixNMtx99q5Mfvj9t3KXrukii6ehYvyDy53uf
CS0Dl+gCL0SSSSHMmQKb2neN9wyL/RdqWHVuqgi1wOI1pUJ6OKgQ6AbOssMMzfTc68/qKiNal0zf
HpKajHpZGdtUaroxIeUbbasIpMbbhLIa/roxXqeeyr/hTtmZ4Qvg7vQDvNi7Xdvf+9YfntNEPob0
iG+jNpr20nWfuVEb11YTme9q4zn2xpcQTMWb159UrGCrCIhEFXFP9rbFrXbYsQnP5AkX14sdB/VG
hpHczHP7q0ERuQVW91qDNqahSezZn7HUK4L5OAf5lkUIEQU17ZOwCk5TvDDRxpCYnjP/1GaWuOto
8svjOPMKEPw6z+BWk9DmBTMNcWLlwtJihrpEkfA7nOLgMHn2m+avWU/5u9no+ZLIDM9i4s132tnx
wwYe1lKSoWh1R9Z7zioHFXrlMkjmHNvn2RUMnMXEG6+C5UIGuXtfkQHalB73OrZMFlff6KwpJ2Si
LS/MThMsl3O8HvtrOfOuq5yOQTYH2S1g672qesbhSUIiwwtilr42hZcIKBsFNX7t14pcSSnh+fmP
GkcUm+vwElXN20Q+4jDqTD6AL2gemrHnYgl3GmC00zy0FuqYXV9b+zwsayR3ALAquTNomRRHwH+r
0kvNpYE1gloYNBeLncUeiP4uXhC1JLjCnS+Nlybn6pIKIIcZu2d0UxqrsEv25hhxF7MbUE8aqc+W
JD6oy9hhm01o0G7hpIv2XGHROliYSyzP688VUWnWnuc+tb75YQTsCgTDapN3/Uxt6ZDDExi3sZfZ
j3U9b9q4Co45o/C1PSJe2u5z1CblSRnx1gNHtRqd8Tq5RXgx9BBeXIupflgjMKZ13N4Ij1Jzec6C
Enpnfei9zv7pR9XVMjqwl8KnvEF4e2NkUYpTuT5Vuferqn26YbPcfBmZeqynMjzZePN2tgWCsqi8
nWXH2wz56vIJ+grAC9O5lO/sfFLPTVpAFW4ytVfyt6SX3QnYL10Ph1YKViKWuWsV0D8rt5zL5wMG
PucieY9PevDYERKd56LjvRhpdI2IwB6EDt1DGGcPlm/ol8FlPukUvrWR6SYNcDByU26aW+pn5b5l
mYDqfIy4t68rHcqXzg6/ULkHhABTZTHLp8Ep7CeGxjlz2/w1iON7IbDuVOOlN9QPlRXR3iutVwZE
sLpi98vIFHmjpjA9Vpl1jNpMvEjqn7OQs6AnK1vTMgj82+XHOtBNqe/e7DYzTjKv1AVebbiWfo9f
oyqfxmKINqkkZWe73LNU35zI20W7wrMYGVnB19SjRbaKzOQlo1YVStrChIp/aBxQdlXhNgTL9TDk
xGKrFi5ol9SsE52oQu+efrr44qZ5P+tiMon9onXWSkH6tsuP5f9TqoYjOWJoym6WXCOIBxtOpUNL
snrNlhr3eaGgS1WJXCmvKQEa8WmcKHTrRPjHXsnoWCaiW5txj6TvFzG8XdijwIXkyh/dZkctHecu
zLEvdjQ+JVgMz2MuHqtZpI/BSNGSbovqvRgojp4xGt5r/R/snceS5Ep6pV9lXgBtgMOhtqEQOrWo
2sBKQsOhAcfT80P1cHh5h7Q27rnoWnTeysqMCLj/4pzvWONtcdbmcf3CIJvnVhJsHzl3ktXya2vD
kCIrCS+wfBWy+HCbJL57QPo2K5uBdYbVnn1aQD+uEXVq8QDXxHloKzzgKbsFj4QMTHMwywfS8GYP
PxyKxOYqU0Z4nofO1KpMfQTF+dQFdc7NDyE9XQTofNUCuQ/G7AOZ+MxB67ePukOvUSl9NPwYra+d
wJyz4C9zOAfAvqiwCZspDi2OfXzW6R3OCvJUW7V34VtPQVRHWNGPbSfUfQTMP7cmdDG84nebDJaN
Q24HzHafcNtFvowVtDq7h0pbVWwCKDIGkiLofYI+sDazV7PPCDLmonkbQdqd0mteJrsi98S7j0SY
vR0PKIhDYCKK+qav5GWp8iMCjfShygZgBXphXZJUw4M2+kcY2OUb/zgsday0h96srA0O9+VrquHW
VBl5c/wyZEY1+GwFSNh91utf1VokmWUtjuBOjn7sTPfMHKZ7lY6k0OTwS6232nHGN5P25o29Y1mJ
y2ThFm5GI3+0R1ACGNpKRZNQOXercOFlIOM6VGj7jv8rJ/gX/jbW7xiB/nt/2+Pw63vxn+UE//wr
/y4ncP/hCY8xkgMjdUU2/UVOEPzDdC0UAwFwS5+P73/ICfCw+cKzAhPZgEXgq/gPe5vl/cPHLYIG
GcyUgxgh+B/JCVC6/F1OIDzyVwWPuYXv1vb+Zrhq3ApLfWoJdsY87cAdGO0gyr4Ng72vzSB9nlrn
80/iTSyKS8CkJdUP4DEJxXTteo8lVp1w3u6yleuQ/tMIrcs9ey/maPi3eXAoSLy1NJFrkdKv5Uqx
Fi6Tvum1kAHSkl7GuCOBhIm8rONrU8d4xHP4dV5aUQrlswr7tTyy1kJJriVTvxZP9lpGZWtBBScS
YQ1z1szs0qsVlXSKvsvYoDAframsN+hBl2u6fONLsLRb96tgH30k3OVbDhT6wLKO0o5JCHvOKA01
dZ9YC0CIJttBZNUJPDXVYT2LX4OZMSZc60cLweE5kVwXa1mpqS9JClxO7lpycgKJsKIK9f5Uo5Sl
eq1P10KVPRrRBGvxytscI/qjoKWMKu4lNa5rq+UWGew8iI5h5Jh9lfHymg/JK0QZ6+Y5JqUyNTMo
TsLu1zI6o54e1sJaUmHPVNrr1veHFYDmyw7Zn1L8T1G+lucldXrcUbCLVlwakBLbqImhovYU9W4E
b26t9uee/ahdI0b1FDnkCxJbwVVBcqVID0XK6LR26uri1+1vf/BfUgRPeL5oLca1yfBs4zqOTGdY
gxShLGJqxJJwziGotrweO9SU6c+ia3+OxpmPlXmZzLLambX37q8dzrL2Ot3a9bRr/5PRCPlrRwSd
OF47JK8kYKzz0peaChInCCBbW5rzGmEzhKrZUZUaIcPzO2Or9Ij13tmxeyj/NGYVLRoyWPMXa0QY
n3RvFm2cWvu5cu3sUlo8iLvDFW31zrNs3vW8dMOShtBdO0NNixitvaKmaezW7jFe+0jG7x5AFHpL
r69g1DbEbHi+S5R3/FXXJGw6+AXooxiu/elSR2aMEeRlt0DUH7NlPBia+FjVUbF0cAkGt3+2lq4+
wuA097EdwbgR01k0rQWkuaZTDuwPJ7CtTyEaOvrcTY7ummXlArC/J3J8c2i6/1wsE204uV8lA3tB
Z46oIIFvf0YaGWMzo38f1k5e0tITfxs8NvO1Xnt9WDTRPl/7//zPJKBzSV6ZKb6Vnq44FQknJN50
Qp0eNFb+wQkYH8YdKo/61vguzg4NoMNbsoYJim6OSZnnyGMx3TX+wubyz8RinV1kOv4ljMS45D7K
8Cn2TgZMtz3/gb9ndvkrcOMF7Lhnh4TvhnlSt5ht4nth4ruil7R2re/9pBTNbqxpT4WffKuD2r0O
vcG4RIK4WlLS6t3WefTF+NIWLPQhZKVrstQ6uCEJrNyAe+yfMjjjgr1ChbH9gHUdocUKniWK1/lo
K41w8TZgaHgc6dQejXi+jxOrqixYbe25I94ZR5l1GZ3LT9HHHZrumMl8a5AG6Vfbga6DZWGHCiVI
vjVLVpxzNz9JrV8moYFCqxJwQdDq1yHVgijM8mBjyd/bZceLGtXO3q/d+dSC2qGBc5NzsbTxGzIe
B/HmInb+qC6WnPPjUnodgBQlTv2UXcrOwqLBVfJmxQUrYm/4XUcJeA9RnIVhgHLX0fdoKfC+JWN3
kqzM48YFJmC+k6RjXx2/v5bYjWGfk3lWJz57TlH0twjHBCVRfC6HIH4g0iqBZ0WkgQOZ/tQN3a0K
+vjYGaCfGTw00wSUwijeszox+IwrB1fLi4A086QJBpNFPj7ELaHQXVmHwQDjzG9i9LOV+5GZzgTE
ZYnDzraivZ4sex9RtqagRC5jUTDL6am6c88+1l35LSNQtfW7GG2SdG9FP9f7Assy/jYNut8l+BsS
Gzk/AKzYayvcK/TDVvRkpst4tUz1MgqrZa7L9DeRPuGseXZCniO/0FxSaB4b6Qdo6/PguRyK5zZ1
+qM7En+mmZVQ9vft3pra8Wq78L1KCwhyA/PfVDwjxBddBxcHQ2F77Q6MWrkxugAckvR/ZM6+75uZ
hkLx/OJrCwrxwiWG5gyQ4Knx4BHCbsi2uQO6UI1+aEWSRN7aKo9WkzKkrov42eFlMZEaPU0W/wJu
SAf8TsLthS6raOeTTsgPCWYShgvI+2ESJenNpwlzAXwwjnaCk9fMqG+6RFziq3BM/1pEbob5sikO
hS3Zliult0hey4vOs5C/K7AeVQod8FBBl7OxofF0ShYBZ0TkPzvGOYcCtPk8GkT1GeCm8oHNdd9K
OtDpIJZYnlKj8PbegtuTjzARzmDV/GxOj501fPcMzJIlSQXHcrYcllnZCiNcAHPH+ixUibywxaHn
wlFGIsWuthxObdDhEaNBHwWFhuc4ap9Z7gFH5cXynbtZx+Y6Kd3GRdRcunqNJwDyv5csYPf9LitG
77FJm29+UyPXzSwNZ84wQplV5ZbfonviErC3XlstB7jBuURzUGKr3FX4qfZOHee45+vsifwEZsys
iPZRo9k/lC0/07wcM2EBVnK65Gtk2GxwLOvNbCpOXy22aCr9Xa5H0tbdZj4OSdOeM0hOl6KoVegT
T/9AweDs1iyF12AR7F0b+I/o+88S+syOJUXNZMFwDsugesQOhf2UIuNSoKP4IbP6llSOugWI6lBX
IU1rGi8PUbqDM8pm6yVHE7ALGgf3qpv4m4LYn2+4ft6xyfsvHapLdtfIpLQvrG8YhSp7OGRm2u/T
mB1vTljXFtl/dM6G5B47vXctxjVEOIUMmnT+SZfxTVUTBvQklTflkv0yOM9RkhM54Q3D52w4v/zM
Nn80Tnacyu41XfrmGCm00gQ7waiidfJsJvbYWuUVGJ+1s8Bx7gZICjTH+ZGPH/aqyhPnqYuivQGt
eBMkUO3zyPtwnfyWzILJlW7NA8MetBz1yvzU31g/mNe0JByuYsW8i6cxAPCNbqBJSLy00vaxw9rI
rDV7WTw0hpFU1X7OKnmOEneLXAWfSt9AcfYWGu0c8TryjNOSfGWdOsCtmqjFlgffaz/9xXkYxGvv
GSCWGPvrjH1fLwT7Xbt+adAqJnX14RjqpZjrfNvIFq1XTk4n6pyy7p0HVQL9rPtuqxtupGLGYUlu
DBELuN7niykA/gPLOAvNkRhz2awb9WPg/WzK1iVOu2GKX7EHtBaYV6sPWqE2zGEcm4s+xk5rb0BD
GGGcFL8LK/mtWOrtF/3ZI1/ZtbVvXzJjIr3Yzi6DB397Yhj1iiWhv9rguqyO1hiUQLhUjIt2VOU2
gtjJ3Ha95VwyGebZPo+fgkrbP0qNGBHt9b4pMIn1RnExtWZ8FFushKZWPGS5+nTiocE8LEhtECOY
/SZf168xZPi4iINnkcJ/shOnOAVe8zUNhuY+V05zz1tGjbn83vRNGNeFDA0vSz5G8Q1FVvF9ZKdh
LFFNGG35Bb5NflULA/4E+UwovGTi/UwJqgyqpzGC2qUQPGySFutvCl98y/WuT+Ykl7MaujADjDNr
UrsGFmpsiGJmMVaJHhf/IGvJ3Dk0DhHW0L1RF7FKCiMJY71225VXNNs7lZH7iUrCu2UlH7Vl6d/G
QM3PitMLh63/xTbS6nWwZbcVZfXBplR9VuUul777WeX1CXlVsbMLw35u+U6beSitHzMu5IG4yF/9
iNsECsTSOBazLTKpLMtnXrIYOUXZSBLeVGBw9HN1CZatzd7qsTTH/DDj5trEEFQH8ZblUn4RNvjF
xc3rUPPNX1zhN5eqgoWZdu3LkM3J0UEQxBIPUKvRg2xdVnhruWJcxxXoqlZhkG1n/qWF9srLkHN3
A4DVwZepQfLUQWjY9lT959bCgmOSiHAPVIbhE8gbBUH/iKAEJ623/NHgMWKRzmu3LAmzZ863Op+/
G3bxrNvinCWBdXeiUTwDJH9Cw1J9QZhL2pggFwSd3W1ekbfLCr9toOC6Kw7Xh4vrr4BctaJyzRWa
mz8Y/tR9ER9G4jRfPH9F666QXVuC2wWmO3AYEDVQuTGlov+cFtK/VJqv64bYP7QjlyJYBgZDUbNn
3PnBkeTunapKLrPlt3zuax70Yar2MWE+B+0DC+M+IZrStp9t5lljo6dz0c2vup/FjbfmnA4AklTV
JffBPrJ0FsdiYXEazZO4ZBEGxXE6IUB4d5UGFDi0Z73ryV4gaQqFB40oa90CPWydn3VkQFFl0kqZ
Z8enSdd8yINO0KkxEENIHWtkWS5QsrkjcxKP2la3NtV2Q+2u0Wiv/q+s+m5mZcQEuwWAHKDvys3l
QarxNWvyI6P/8Um51n6KekjBsRFvYlo9ErTo5zyH5yUVpJN01oQk0Q3KHZoNNgwdhoC5kuOZGGrI
UG53o/UeoU6RWxv4eXp26uABSZ7aTxh9iUCL2wc1BsASAGZSPhnRwa5QMrlKyi3JYGXYLdlnP/rs
vgoL3LQ3076Umvur+yaQ42+HynVo/JL0bifBS4GR7smCJ1hyHb3xC5Uv9WRvlt9WPLfvkxNdejTf
VzJ5rN6FveXQGLYOPV0HTsrCCr1vvab5FhSfZm06X1JDygMEShNnqv9oVzVm06nxdoshigfyoMpj
wmL/PCS9vhZG0R/Iho2f0SgTJVT5w2cksq9FJS14cNAsZiCgfeVVW9hrTLJrEDO2AsSj8QtSVJY7
BaDw0Q4S/Eey+eDCTgm+Gst7K2T12NfA11zONMBK3nvskquCQeB9Ad25KaJqw2BBPC2lj3nBRAVT
CCLz8jlpDwQKjg+Y13gb1jcvjpyZ9hWAYNa7r5k9Flsiovp0sH4EwCkJQ9uSXorzUrO6YY88hb1A
M+E3CkGAndZ31WBh7EVJ/0C5DE8ILUpma9CcQGJMTTRmY84nxPzjI4BxNhD94u8S/Vww+3wPnqWp
5RWJqb1BkeZtHLIrdn7feRc55cxgc8BsTr2cyRrBAuqU34PGqy9JiXG59GJK7ax8V4ZjnzxuE8Kk
0gevfVNLYlxBNuGyqLD+z1K4qOWsx47ueDtBTwBsaVW3P3+USa1uo/syKBInMVtn17T4IjujvwRO
PTGTrnYOtMDLbGiUtUwOKpQa26IX0I4JTNXV09QEXxsvm29O28DLjeaSQ3qcdiWr5iMrf34uM++u
0PjRBDPPPdn98JDbnH8tg/R9xX/86ka4IDHXhJOqs0OSM6yf2dmyqTLiULrLJRpAa5AZk30IiHCJ
eKRqas5Buwy80FZ3N1R5RjtNLNwHqAvgF4zuD03wc3a7IiQQ5OdYBGLDPvlTNCbtRqo1J5r9QsBu
VEF8paYyrkMBrLXPo6ucEibbkRs6mFbW8zjal36n8DymZJR7pKnNrIs4gyyfhAIH3xtLeYukCtmG
IoXaoMzceMNBjlHcbA7zEhHVmkhva2KA3PiEjuwagUk4JRoE7NFPIysdikHvZ5eS/ek57o1BXosj
nbBFYzHQ6xvd1ZsSY+MNNXKYTmKEbManfsC7R2gZRpGmx+utzHtBWtzGDoB24elPd/1yyki80gFe
+DpGkuLOawEK3YEARfNgqL7Yo3rlwKEI54YRlzTIkTEDJtr3a5jqmNEGaOPEuC0sROveyUPxDkjo
yYQY77VBdZln7p7FcLPTkFgPMIn8sO/1T4LIMtKbg2Xt6cCZ1qu4xgOi1zYFwS+kWKP+kHyoKILp
guQB5XiGPDt+zhZH3SuTd8ATDN9UTwQgqqTdVDGU4sOdQFqgpcoyNI69mvJN0gvjRYGCOZVtcqK+
JdQrAJoftTEax5wPdjb+YFfbHHt0vtshBxduSt4v1mtxW5gPjCvKbQkxk4fqwXeq/khbEB8bKC8s
bFPykWtZf/ZpyoeZROlsktVVj9PZwMXBw5z8iPL+3pfEbxbm/F3IJA3NWO5zq0PzVaK+lJwekbHE
zJYEVSZJJJF1L92Ec8frvvYuEupsYq8yAkWwPHu7Nipc5ozt6lU04L04nguMNL1HZcS1NSEEy1Ax
bWkl7n33tSxzd98HqE+bthoxKKx7T6apm/5X2vvOm81hvWnovfEy9f/rxXz9F8sTz5JsG/775cnT
AAPuW/Xt/8CJ/0+EwH/+xf+7QvFZoVim70tWiP9clPw/R6Yf/ANuliXQJJGKwVriLysU6x+u6VCS
Bq4nfMdyWOP8uyOTFcr6rfif4yKy8v8nGxTJP/FXO6bD1IcgDuydLrO0IJB/Y3eNLcR0NhAzqPT0
qOKEs4wxvnTZAM9wwOPMDdN1VBFgad4vxg1al6wnsjBWLH8KKWZDgsa7irAhI8NpYhSZTuFMoXdA
uw9TAbRpKP3P1Fse4RGF7BctRoQIZ1VqQuiW7wGIcFaJjrmNqjUQHUXmJL/D0HqHXTfvzK4/YdFZ
ScVVvgnaKt3ZjdT7zsiOno2I5C/v4H/B71vXY//59QhMllkuHlmopAH5IHz9L8TEKa8qUigwhkmD
2b+L1hS7ZPdmFrDwu9gQoOIMAvWM8jntgR0y6TpaxnCRPJoP3OhMsSWkPRzR3HTQ7f8FS8/6G1/Q
kYHJexXws5mOz1Lubyw92eK40CyxQ8LQ1Uah2DxHkPC4xTzExzAM+jV0GdwEu41BP/UeQbfFvIto
Rzi04lBFzg+oW+0DyxNUIdV8cNNKnfOWCu1fvJLm35y+/Ky2IwKXeYDwAfD84QL+5aWMmziKPOq/
1RgTM1wxHoLM/iQkgoontgnUGEKTGMUInY+M3GtsuevQwbMeVu9RYvs/69m/jUlTsEHODm5MTS1T
vHlWJOQ56YvuMDOeC5Uk2ypb6DwbK/uupw5TvV62FSR5fO9MxYa3WpoT8J1WbzvWBAzqk+cOGNNO
Kh1t2BwkqH6s0LAlhIfF/erXnY3bVFRv8AK8g2RUS8pCjJQz3o0TQpgVNzBPLC9KDXJwEMv45j9U
LsIuTID3Ji7ONkniNw+m2Q5Ve8PlklpXIyzH7oH5yYc34aEjE5HDHzrERlYYHVgh2bvWFdy5jBux
Ko5UIjPLq9YmkrSqig9oEjcWZMHDjGlMLinAtjnHVkVENwE99XN9F2PjbirBQqFgULHp5uG8KusJ
NokOLBXse2Z3aWgMtNqVP6dXAPaiAwsf10GybQcM/xMLFJo99cyIJDSEzRglg6LtxM2/QB/+Fw+a
Jx0HHwBzYo8cgvVg+sunQ0Pjiw1G5GHiZTcA6vm0qMOUwKF5XthT3hIcxYS1tGTE5ux1zXcrW/Bt
Gq1z+03Qk3EFhvKvQIa45P+/x3/dWnMqspWRgR/87aeKvA6cR9yM68W+LQbIkFXFZzHfjaph/0cz
EqGINz4Q1G0qm6qQWjtPXi3/2Uq6cKyC3WQH+2QmO/GWISHl41WKTeGLrdarVvWYwqOaOBcZYqbl
z9T5dIvfds+KEvRYyQYbG2iXVwe3rw+jKY613QMmB7QEwD7izbVW/TUidXMq96mtLg0qu5wlitc8
KeSzJOjwjLDRWOKzIJtkVlj82KrQ0dPMGIAw8p2K64sQ9BJMVlht7gxsuNgWaHrveo0FhDKX949V
1HyBBRqitttn0cjG2Nvjjfm2KIcrwt7HfrMhi2XDxAjfar5LV5uPpUJyHxq2frjNoD6t0JeN3fv0
qsytsldwIYSj7fIgBhbtbvM42BiTPBCSvXPIViaAfAOWcTfhHG/Z0I3EXligrYhbZYmgz6SQfIfc
xOae0Pm4fvdSbz/48Rn1II4u8UwqA+IYSO42PlEi64xhPkQUgUDsEGCRRxqzTQ2znzqDhdLeWGQT
HrTsgamjOb8hI9tn2O8LuHO92DF+CpdSXdM4302R2A3xFFY6OCxu9FgUJsqcZP3H9zMiISO72ql5
9GljIDPuCkVRGPicxatu8YfNN9Utgk8N+bpuz6gmCGIzyS0tt17fhQFpJR75sXqI92OEhQlNXLb3
WD8GLboGpgtl0+5WoBYJsURcqw28r32HNm3S0RYrPmdMs7WWX+bwHd/6Bl7xZuRlG4pTiXV+piEj
XCV1zB0Mj0Mf18c0YxWX419N+1Nbu+sYm/X0b92ySbZMZKYO0gPeUxahm9ZYHhZd4qPHcSlzeN/N
drYSlsxcwtrfSWi6fpmE2YCJufg9RPXzrIhoQBmfKHEYUDaynhuZwYqiPrml2iZlgdgnuMfepz0n
0CQNnqr6GEXvDlPizvMONZnxSTqHxThuHeIBIlS5OJ4PPn4T5VWh9IydkXKaU2HUHsBYbLB5X56g
5DGYJfYlW84g6TC2/ljj5GgHCDQhOpLTpLnooWEZx7CoBINoviams3OEeW4IhJEzc685PlsUHcxs
ooy5iuc+1k390rlMpIamu6AFxPdp77tLaaKYX4IQjeieeKQ6Td+V6RyMoN+vSpA5IEo0yI8WISBj
TdxXw2gAhkvZbce03JLjsLUC8OaMqg1mJ+aotj4/u8uUri2Nvev4Fw1jqV2HNBRgHnPb0m32BdSJ
HCsi7nfepCTEfwOHKd5VyB9EtG1i4uDT7KlJsguLoVsKq2jE1on3aA8heSek/OH1LOd9WLEd5CKt
ti7C06EjJVrEJ11YTwYZZ8kgTnMf/U66U6Jf7JoYpM7Tr0QQMPmx3x2735djfJK80mmBspukylLc
SFiAt88T2OrPekjf5r56tKX6jFXy1e5ZCnmMFnL/s0MzokpORDP3SEbvWPfFTxKswlham5xfTIq7
SuoDw+oLc/rLmH6bautxmY2TVQ23tHwRwXjLUv2SBOMXVks/oVFfiFZ9a+N569TpmrThEG9qPneG
e4PFv02xj7Unq7OfcmQGcsheOGfPyzhf8sTYOsRe1gqba5C+RBb6wSj+ogzjFc7sjlCG167KCMH2
jiIdmC1thgjjLxogrx+O1C9scYcdyISQK+UFz3QkHqc5vTQIdyOyXVWldjba2KiZ917PUljw/7Ex
mzA8+9G19hH7SmPXKn1WVnDRmXleXwahT0Cnzu7El3nzU5GFYkQc3T75i30avRO2ypCAkGNOxEOi
uSzG7BZIeeM4XB/7Q5lgLdQgkEw8SgxtZ3SLg/fgqInENfBN0cqr7M+NYr/v3rIlemuFuFaBd6lq
64xOcDNkPpHB0aU1W2AdOHCHKGyWr3MUnAm6OqViOPm+Opkxt53t71vZHaaCYz9j2NhdM+PrBNF4
JlSjgG4SuQz957UxJ2hc/jDYNI92t4nrH8hwtHr0rPdyHsivVhsCxeW4YfHkWq8WgeAYV9Yksg0r
lCLfBdkl8p7U+HuRj83RSB6H4VcJ7CJFFiKJWINSYk8h855A8Ll/qrx3nONsJNA4KtYknf+MjISG
XkPtrLsXIy4YFIxTSvIxI8JucL4F+CbeFgbUG3K6f7tpnVIFKoFkimHEQr7LMUUfVjnwf6uuK+4w
UHhCE7ZNlVW/BBZBMIsE42nn4iGdnE/LEQmmmB2jArgJeqrC5VI7pCfAEFXhDHGrLdh+JrNmPBwF
V9TMd5l1p6Jy5v0MoTo0ZfStoe48uAWPzVyQGTikiBgMXx7gDaIaL66xkII1anOJfTZiGlf+YfTz
V8sYVwxpcCIK+lSV8PqS1p93OPq5poQ86cAXB6OUO8RR9Zn9pPMymFMMorS/+ujRb7253AyDmyUW
XC35Mv0qlftYDnJmElf8zttXpnj65Po4tqdKfAdJn5zWIWPTqkPZEx2dpzihlrw2D4IMZpIZoOaM
lY5DbG5oi4npOqX0Cyf2yITNReOwN6LfS2Ixp/TxgY2BXzEensktyo9Y55qDz31+KHL/R7pq4tOC
bKAs07tu4Zyy2WBtOyvhtWy9IvSK7kkF/nslJckvqSRXN11zk3Q1bRiy/4AHiP63VsfSpIrKPOu1
DaD89pQEnV2xv7G/N2yzbNrBAR/VFu8FQvY0tsPYRP4A68gG+sVJnOSGvW+R6e5TWmjDbYGtOJQ5
pW/ey7ZGn4DgUEx+fILTUe3Qjxj7QkEgEAlpkdp17KM3TDt4Ag8AtA2izwqxlXhufJ+4xt6K8+co
ph0R8ibHAVwknp6dnMbmYFRAe/KBgyI1LUZsTXFL3eaNb5ufk1ZaR7tfOO4zSra6qg/sC16yAfG0
ob9aEaiz0bEmNFbLPQbrNUWId3TvNLu4t53jNDEATdxrkIBo0rRJuScfCQdgGeKPMOeU7E6uwVnf
jORJFhkf9LJV2VuCeDLscbDvR8tL3/x2SU7Oh7LzkjKwzjkVfILhmhp5WAsFlEE2gN2U1ywDQbnR
lj1eOXx/FWWJREqVj6Arua2s7M6qtT0W1mNSL/bzzLW4sXyN/spOXxs9fp3nIT6OSdJuImnpdWLr
nMal4Tsu6job36Hshc3UlMdoNn9FwdifIwdmnUqb56nXz+Q1oLWeGnQ+xfgpCJ07uumtj7R7A0Ah
CWXL352k6Nm88EdBrCGFLTawsnjKYIZu1sbvEpve73g1my9z0lxbD6Oo4iIRcJy2SWZ8cflMm5j+
zmbC4Vc5PPnG1JNzjUsgz4fnIJZc9vH4azQnQqSLNN5mgathfUqblC10IHFqkSEVsZaKWEKWCTqd
oUnxC2Nhdxd+n1EExSk1JwEmI6IMmPX7woJYWpXDvj5xcEFHZ490uTdoE93JSYzT2MPrrIr6Kz4T
7yLgzOyDvKXtqVzjauBg2oJAxZVqyzPRlC2rXV/u64qxMsIJ1C3ygKwfW0Kaf6K1XzjYs+9exN7F
KrhYI/QqzRCIx1lnBpLAMbniK5/OVs8qIVg3vWQy8EBOeM5amp1ZaHCW1yhCok+22lM89dWnDcBI
5ToLZyMRoZlhlgNy9dOKBTqYQPFp9YunpO1I9+R0T/ClbhHheVx1pHuRWxGvIBGJFv1kuzubufot
qwE2157J1DVPTrGJHyMoXvRESM5ize8g/y5GAOV9Kgqy1QQ8Y9u/YtMAnQfWhGz4pq+ICAywdw4E
JY3cq30TeLwbcNtZMEXH1Iu8fRKcoJnFTfNcaXRVpHcSSuHulJq4Tzp0TolJtvhIThk2MWAqwFuR
Mi14ZbWHqwBaMOhaGCMZlzcpXL6zdafuPnlYWPIsml/nggetEMEvpgExQL6iOJEi/3t2I/8UNVgd
XA6T01BmXwjrVHdiBa9TDLvGqrJXRUFOngCAjTnWewXA4+47U8s2zUfuUSfEdVYxQaLwY3navY+Y
DGm2Pix4FwKJPMU1lg31phw43iJhjgeHacLszfFlXP8wBw1enHk2R0PCleC+EzqCUmEaj5CH00uW
PzAoaPZ9vrpvZfyRsYY/G+UqS1bIi6vx0PQgm+oCY77njzfZJr8aotHYprL2a+ip8woEdpOEaZxB
q0lTdbAzWvABB/RJudGNhTfTLi1zAo/c98hRinDJ/oR6Smwix6y2fieuxsTKU3XmKXLLLx5bkP3o
UzfGIGt4kyN332KPBbRPJWYhgauMbLp5mfMN8UV5SM0SoF02XQQ/3QZ2BJqw6f3RwQoGLLz4RvF0
nKQzPrJ/JMdVJm+OAC0jF2HQ3rbuLmpGAgBVjk88m35j8GQ/1n6tXAweDTElmzQaONFICd0oqQNo
cyMBw0V3rlqc3hFe3V1pjZBgI/+eGAwRBsAKfVbo7zpDFesgeB6nT0eZX6C+siIj1XEfm/mBAAHz
ZErrYnXsRpQig0o6M2ZmJsESpIwu9MtAJMDWhK3Bz5Dvg4SOyrQeQeqkW38of8c4Lrdr8Plg4cL3
GYVE8Iq24xzdV8TELsO5pJDW0KGAdovBlfKaDkWYG95vG8ZTjtTyqSnLMFIYNnXnf3Et+ULBqD78
gVC8rpg+VwVQKPwh+4DYw+jNeOCBvhlqHA8SnAwFwgoMxaCcyB/AuiL4yyMPuG18KazxMGpYRLxL
WI6U8TSbKPZchZRhQIO9ev6/Y7V+zEBtQrnwx1MGgWGJ4oWw0wl+DaAH+j2yGtA9qYGfnvjR3wPR
etgMAI+0M6iQ6kKm2xtbH/rP1UjmDRbVq8WbOZS/cBp5+xbWuddifGaFQ1XdkgZZnQdm2mcCMPCM
z3R+kXp1lJWHRKl1Lmlzdl9fMOY7B5Uanzims7DsR/Qx0r9W2iECQUUYNnv7Fs3+uUp1sa1s6E6t
2wWv8EKJj/439s4kuXEl27ZTSXt9XEPtQON1WFciKYlSSNGBKUIRqEt3lHN6o/gT+wu8N/MWlpn/
Z/91aCIlkRIJOPycs/faVDYDk3NkXmZxAuCN9gVW1ka6ImInNnkLxx3Rs3VM1wa4yYeWAJ1VkU+P
leHl5GFpPmBeuScRdFrHA23/eKqKl8lgCYLyY9HN38jGGk9+rrPcUklz4fW/uOkd5cbnIqJsWvhS
eo8a8rIlVAqgtrOGh94gWzA7kmzrdP+iWenFFeFjbxMvQZXn7B1bsXMQGia1stjR9JD75hRARNhH
vl8+usiuF2loj5/RrYk+8qrrv5s/G8lVtM8DxhRW9YFT2FzKoEofiziDUwxlbBNh5weCuXbTrKGE
dujsokQ+tCp6MxLmdJGRmSum+PYizAus8T0YkIRSt2LuECqfXhXNAY8YPEPZO8c64anVd9J8n5CY
HLKUTp1h9BgpUo2DF0QGvTt6iYL5K/W9QyZadk7J4wHFSrxlzA80ZKqsY8W03ZTWq0rNbqeDRcOo
Vqw13frBCoCo0sCB60RPZjsYj2z75LZF91zZSl+juiSGmYU/Fe+OrVUrQ1LqWX5Ad7jLJYQhRU7A
EITLwocBPx/pHnmnN0bCeOLYvSMkdXd1CmdlDL2lr88eawL0dtTEJRBtoVDc6H7/Ho0/pDtWGEbk
DyNEQ4hyzhtG7SCDrMC22rfLepDvPkLNg9WRyih9OLeec8NpR6pk4IAk05B22arE/tm0/gpGrViO
2MmDgU4qkO+9UIOzD6uIbjhG9ZrcAVnFCPOV2suBUHM8GwvT8SGPCP1bptuHDBE/B9ScF5lma0sA
qmUW7R/KCnVAk3IiJ+ng0R8zn2JzclbgftAtt8ic65+OY3TQkrGVpCYcGG0MiAIVuYcInPSFSQSP
ZhdWkHEb6lHXcaiVMUuEo39MhnKXVcgx7H7sVt54iHOsEpHb7VQLa3nIUrkebBSBPpoNopca2pTs
gpt4r0aqErh5JG+Ng7aN4J2AEO2/QeCqVv1ISz+sUyDIyFspkcVT0psw93P9WosAxAWXbSY9uAhy
Ml8ne1j3bBMWubKQygYQuSoGQzhZ30xrphr5uGVyup2+Hb7qeEe8ik1PU2MITuh9NZmFHjG30V+R
Q7kCsKFPqt+6FQHVoW12V2lp15HzfIdgaz0GunUpZ/ST61GIYxgQWcrAvmV0EgbFnvruqRtqfxFZ
sc/bRSpuxZsOsdE4dkQVkwcYSpFdURORXBFphy6bTTPiqPrTPVRUdhHU1ErhMs52fSPkzlGhi14N
cpMvqDzMl5Ljaw048gDtvz8MhAe5IV4IFJ2X2lf6hmY3bcAGXwFZ3Wi99Axumoro/ZacaCrsxgVy
pWY9gv7ezcGJjuM9pXkqVqCeW/617djM+h7xFfCUQoSlfbrwCFeNmKJ153yzhm7aGX50mEaXNN+i
+Fl2QXxEqkaDKvX2nkoo+wxyMcd6dnl72gnRqnY03PqsQq76nhM/pzjZsFSgNIjp3SaD2pfRHEgi
HsDIC0YORLChBlikqaSZN4T2g+xrEIxnwktWmq2QKpoV534AR7LL4WgPoUmtEtZinRaGQToNjSZw
rskKnAW9PWFLQUetmBMeg4f7AQdeMGKUG1+kq7e7ckC9P0LDNCz1acmA9GAtGTduqoenJNMBMRV7
WpvpGrAlUJu9N4ln5Ph0DFomTMYE89sMvim8ARTQClsNocLVJNCDs3uFL+iR8kZo8eBU372M+BwU
dS+eMXkUGF11GTvpnjxFNnbqvaSW2WxUtkJzjaDIQRAD44Pxc2zB2XZ3Pr7sdaZo3qcKsdQQumti
wSiKDnQxXsuhDdburLzt5kCA+81f7v5/PGb/4wmwP6OMVcnmnz0d7povMkdpXif6MZm69q0/9cIv
mW4W3hHsj1zeH1UeIU64XemmVX77BpGsbGz31SsoIjR0wItff6rVaMdMvrW/32101oIkbl+IKdYe
vA5Bx/3xyDaZUIAc4h1/FKFZXf1ojsvssvRaaQB/c1I/Ltl8Xk6BsOBZQm7KO2e8ZFabbIgsUpdB
xcXGsqPiIkVfb6gBYPG7jtqA0/XO+LsxoTSDCUQ8pnnUG/059egodFPXnB2SyjadWefYWyATo3vE
Eta3cJhq4T5EqJG2o5Uwuast8H1YgUl2tvEHtVnzEHrjuPX4mYdwDl0QsooeQhJrtszz0NuHbO+m
qTZPNoSnXWrlw6wky3cgltGUaaICM2wUJ1nm7a7H935qYDvtGqfxjyoqzF1DU+QIKdjdMRaZ6Oh6
wc4u9PaYll687yDBH9POz/f2MGRHtOPNvoB2fvREQisUHfMBpZ++L4baOniOsvdhaoyA6TN/76U2
+7nSiA5kFVWHwvezg6aL9KDnPbGKdk3IWC27QzqOczYDAusJpcfeDjP7kKbFtO9s4R0cZtt79lvR
UeI93feGMS/AGagOO28ge9IvS/OmR0YgAZdgvT5mXebsJjo1SAS5ak54SY56mgw7z07SExGDcuch
ATix+y53AubuKRRJtkOlym7MSvATkLR4ihrfg3EQwoXwc4eNSB5jZaiNbdK18B90KkoixdWDwyV2
28XR+JBqUb3ttMh6INQWmEJuew9ST+OtBWHlPNgt2z53Ks4Ib8XGMyiXG0760XuY5uxYEQf5wS4Q
Z7PV5v6vX94f/f37upH/9pOUBejj7t/ulMkv3b/165f3R//p/d+f7tenB9NbHO4/+fsz319NmiIY
l3/9Q/7wSr//5u+v9pfH/vAn/uH/uv94q9nWckrGc1dB9hzrDZEnG2ElFMFqe9duwU7tf6Lv3edj
vfYZZmktct4ccYms17mDzdgYtm3PnlgN6FZHGlj+N616wNVjdMj9Lg0rce/Gq7z7SUzD1TLlpqvA
rDJv02nwa+l4Hn8qRGbRNO11hiV50m6IfFk5Yiu89IB1DqNYssbHeQRbscdi92g05SWzi621B575
EEM0QElLqq95rPTo6JQkHTb6OprbGtYS/UEn+307uvuo9TeFVu7CNjyEBFwk9Cq1FMIEMRrhLtMG
IApEKNLPbIV5DJIBskF9G0fvp6NB5yyP3YDXqm1KIpPSQ1tBHm4rcHfOrtlmCSLGDpdYTBnRtbMc
fwnTbYucAvH9dCqBT+j4pEzpH2ztPejcRwtQVN99zm/DRHHu5kxJkGUYOAvCCfMSI9yUpM2k9ra9
1z5NwQ+pN1umYhGhzYk9bSx4xW17cjo2XXq8yrSAXgATCiNkGMA1XOaneYRXOdqyUiVSpZR9GWiw
KV8yhvs0tHqTTtnOKScAxOkqQvDbE0uC4WNbw5toDYRPqLrT1iWYBj0oeg4Ukhslxm0I1t5rbgE5
pSBgNiXt4oiX6Kh7ENVfEst5qqondB83PZ92rIQ3ZXdbgz3TOFlbGRmPSR2DakO9mQEtSnnLOxsQ
MQkSuFufQjwZRhmsBeg1o9bJZgGobQNcprlmcwlWPr7Pgk5uWq0ridhROVTpSMBGzkBUAtPfxUD/
m+Twr5McZrzBHxRTqw/18bcfhYrVeP7If/z3fz1/FH9jZCj/di1VKf/P//xJQfjrL/8dwuD9AhnU
1XXw9NzcSQv/yBg2f7mnKDie7f/GZ/h7xrD9i+Pw475lOxAcDJO/5jcFoWn8YgjdFx78BQi1jviP
JISGpfNUfxTNGS76Iqz7pmMZcD4d6y8QhlBnVFQrDE1GD6a00KLhYRDdUxKO1bOV1/VzLJCb1X0m
DnDL3ZWBUmN9Jy4Iy6hWGi4HCjhw+J1Nk6auHEhxrv+NrAgJ4c5hZBb33jYLlH4MVbP1TWZ7NayH
auEFZX2835CJN+zBYZCD1To1uCFTXpIJZGskigwDbXdO2Z2c7jeaRsjK73ctnZoh7hgPGRBSj37V
vnednj35MBUXCaOIk9lWS80p7JckIOlhLIZVRb2HL4LceFra5txIbKRwsDsQKZzE4JPJj8IQXVqL
OsaS67OJrt9dvXwnr+yQ1ij1pAQQrCla4Sg8yCe8zt18+rJR0nxqGh43GDeIJZSzx22aLQo1G+vc
8BRMpUJ2E+y8APmAC/csVX6B3IbGo9ejPrdciBbJtomb93BMSXjwh59uOo+5tyNcV8bsx1azPpiY
W0CmyGilqi6YiC4nN3seFKzeObqSXQhdx4hh/PQDjcF3CPWkR01fRsP4WlfxJxzxYkX822MY+ttC
saLl4xyLBOHcr0vGtMJYgL/u5IdbjBuVWk8EOVSrzDIYSJ+HVjsJ39x5+U/mMjyxCkFsIQ2KLEGo
IhI5+kN+QiY9FphbnrB4ielEdz2i6ANeiwfLixOkHZn7XvT0Hv30yWe2ucSPf0yJ+ONy2q94hUsQ
5u2iGt2PipbTwpAZ40Q8TghQkTWBjKt+Ri5TsnjUNnWOYT3xXzNb+iQS7YIMPlY5aKvWA7phEFJg
W8lXK46eOsUGOmTaOYKCTKNk31lavuYfHVYM8WIk2VYMnlW8axHqp6Apzz52r41jxK9d8m7T1V1Z
lQ4Sk48gJ1QzmWgJkCioJ/6xtRxQvzUfQ+Zl4dJiEpFW34IksZiOEGLGyUJRVk5PfRRfoG19Je4F
Y1K9TbTg3e9sf9k3dO0KBuZ6YgAxlagJM4F4qSCjza1JqTUDUue7HJkvwofhJ8mT9qJ1B/D7MIbi
npAnkhzofESPVphAGiQskrotvQZBc/UrI1/1XPt1YnZX5tAQvyRomhry5nI6pB80ZY+uA93CjWxk
WSG9fHwbuBUKZH7yuffKV/JFyHSlecPoc/qESgU3CQmS6qdmn4skXDm3JFdzD50jxuLkRBvIFT7w
j54fnPWyOBjYdQFaAgBhnoyytdw3wcx+h4mwcHJKja64iCqkl5V8MRJisXIzDXZhlPJp+MO+qQmI
5eC9Tq1z0qT5NnUVNInBeCHP7hAEqBQC2f2gS07Uq0e/pbmWNTwBW31WnsfcBMvC1h4INNcCCLCV
Pv1sPIDZ2OvbKyaUr76IRz5/QBb+WFqnhCkmreNuwxSM2VwdT6fGkD+ywLDPieQJWpG/E6VJbhXJ
rxCrOafMHiiXqzfTmyR0EbpawT8awXqOaWeQ24vql8Cm+OF+N/Lrm39mJ9C+jHNck+HI7DiEAqBG
wzDbL7BJzAGamKQbUhVkwCagRvQlZfHW5w7DlD47ELdYLeOuyFHSDv7TkAb+KpGmvoIcUh5Cc3r0
WHeW7bxlmnKoad1gf2LLC48tQWcrL4zzC0rXcDka3fXubqaAxsZ/v4k4Me9fScBWhAHOf5ZFL9nq
wyeMdyTAmUO48dJhWN0fu9+YyKBZQCMG7hYqK8928pXXE/mgY2eWPN2J6kWdpOZj2Y3mE4mCafAq
LJudGx9qrILMjfC6EeZunOM5anVoUzTrpfJuo+VloNjKbIcC37shlxg2lhjV+v5dzwteNKgfS5pJ
cmcQ+3PTHKIBJCF0kQ3rOWIAtS5c1W5B8HQIN6mT67HdiaKafjK12wyBJd8cWoILNTX1OSQ8YufJ
hpzbsW4enAJ1OK1GcNeZrLe9RdCcX+rfO9NyL244hpvYVMlBE/AKEKAQDBIb3qZleAnAuE36Ra98
fWfbWX0ssak96mhnd4E9LpMx/Qa4gyUMF2ZzzSdqQZx8JwxQrN9Ge6VVGj4N8+fotk95lrRPo29A
7HXcYllpbQt/j2+oBGJGinZhn+VFsJM4HNGv5vpj2DjLduyrC9jmlMJD7JAD0reLmV1BbPNvBCqQ
gBasqqwNWLLrh2Jws32NvKHQE/FUTh5O0ci/tXqN37WYadrRc1ZipSSl5GCME/ktCcIZL2jNi2Zz
sJWJcc0Yf176iUBvA9PEWxo7V9/bD3GTPejMD1cD/GASkbayCfEzC9e7eb1y3kxmN0uTGMzHOpCM
7rKYPYhMBQEh6Qya7MhQU/SunTB9KHtVQ6YF7yS/9AbwpmRWJk8U6UFwLWJy4bwoJrenYW6Coe7s
VGW/rUwv3zJgpLTJjfExAtuJ+K6PaO835TrsagJcwnJnJna5HKPIOLb+E4UJlPmIsBhKjYEFym82
mt0g1nRsnqgMYvtA3oZ9sEKSJBzZbFwJwDMqADwBbGpXioqF+VOuHe83pgLg1IlHKxf21oGeuOqF
QdSK6WK+7ThgE1swU24CuYAbZZwDYRvnzuJEaIAhrEJZAWvKUo7HDuY4McwUcplnb6tgqBcclLMz
MRkI4BsdNAPOdDB92PH1xHuQYIKKModkqYAIvqFi54eHjF4WYovAHJxFzwXoYrfOhne4ORmdVqHM
ChkAmwFX+nyAfaUkkrWO4jLqXxvKrGaavNP9JiuCscNIOjy4wLuDskSYXrX9diwhR/lKAQRRLSSr
OVJXZ1e3MzMfLY+XbvO+DF7B6B2DSsxiNF2c8ai8uXZmvOK6TVw72oMD6WBXcPXREr0ANsw7bgrH
+sPNv3zMqr2v6FIC9D+IqZdWQ55Hmg3vXKR4k0uBSyCuPzthoFi0cjQ3oR2/6XDMo8mIvuvmgIkM
msHVVcacufsuo8Iiqbsq3ntUK2oYku9WmoZchurkikKjOsKXkmssIcNSZu6EqVm9gUR5KEa3fzZ0
0Ox5i0A8ARrzjukYCGz4qcgYujipWjUJC4OTh/6zHtNEZ4gaICHJl30vfSKpuQkqM12MoWvB1fK1
RWhFE3hiPBJFMqAcpN0UTnH5ZpvJuY98mvKh8WRaNfIDTRV7PXXldULsXbrMGIOxcG9EB24Hur5r
FaQe/sbefYtn1Ift2S9dLKK15XEeFQOSGKk80IOyPGCqhp6ZmenjhAT6bOZz7hIcYFeZ6ZcwbN6L
pm+ei9ruD4EVf9G8aG6H1+NH2L6ZrpWew9SDtFMTvWvk/hW6a3FLUpASnRLJsiGgYTuxuURA6KgP
c2QualTBFwwyYlvbASguRmOIJ3rE6qWL5TEOtWsrkavwEbvHplU+2RAKSTgqsx6Awms1YtXAglcc
7nfBtSISQ0B+vt8ta9Jy4rZ8Hkk/uPmYSkSTma9op/oLO/S3wSMhS9WTewkn7YJvGMLMrLABFDrc
7A1UDuOmSJyKdX0lEs1HbsANW6UCTrRMkxWj05y1/g01tfPddLRk2U91da0ZCx14JoR28wDdFtG0
VUVPd1paN9cxqsduyNnutHhmipLgYYTa6VHL6fbqEpVnGOrhh2dPKwv54WdYR+zeyLPCi0/IKHIl
MAc+EjngUM7KiDtSy6csOIWwqYbewcfT08geoMd3pqBuCcx2mVW1Bk+melQ5SU1diOMIfAHs/Qox
gJK3pk7CR9R0y4k/+FkrtPB5ikmoIGqzpy+8kjDsTo0jz2UisucpS54jmuTIVQqY7ginJ3uUuz7Q
Y8ZS0zrFWnzpx+YjHq3mlJERQNjKljgX9xpWcEvDJsePpAECkUXgXBvIvj7a9aO0dMTeXeVexzo9
VUGW7A1cvMuGMwdjg7CfozSTMAPG4JCVGoYIbaoQ0TnautBLKMuWjba+bjlpjJTE2LoI1p6Mgmcb
Z/4prZsPYargGRKXhlxfIPHKUP33sfkFPyc4YDLuPDYwm4Lk40NleWTZWplNCVi5HzXbTHOoD1ml
+m95Afm2aeMfZi3fbEJk340A7g14qnFjybpfNKVlnkwbmZnXWpyHjgtorQeVH1ksPG0qpq1fMXEr
yYR/8ULYI0FXfSuUCxxPdt5lsDN1qkP+k4jQsm+pDXiwB+eUtETB+IQH80mjwNfih9bRJgaCoBLw
AU6wDomHYy4/p7Cm7jbSxmso3eYdLmO0SdO83DVB4C1M6bSbbhDoZWb1NCKWY29BcNKjhstJWZrb
xsff1TbKhgBi51s1YVW2pTauyjiDrD/U9cYtyfk18/IccD3HjJ3jQGk0wYYCZeXh1y89I/uqZ4XF
1SH1Ho0IyXqhULsYXKTGCBJPP4jyJuOCtPoBYCqzC7Y5orNfgWd0ePGjA9ndP91aVntfTg/GwIQ9
7tjgo8oCHgYFo+naleYNxAiEniQ+BBhfNKx9hAcb4PDaQxFBiU3BXK0pD6MXkCwXYp27i9Je22oq
L4VFrrksjYWn2zdDJg3yRH886U1TnSxiYPXCPDGXMZmSCPN0vxu4xSFK3f5hVtv2rklirMHyHTBv
/swNPvS0dd45GM5d296EpuevaGfQwSR6eUAKVVwJ6CAneuYKc7h1YZp/bxvEEgXeocuYusVRKWGv
cSfTFCYOHc2h4eE2YC+naxUoqqS7RTmrQtVlZwwM06JUUm2tFJ+6JtuX/LUtBDYMRiYXvD2WDLuz
tIc9o+7+KaSaWFSVX+9aTD+XslBLFJ/bwRvcd1wzr2Gf+9tc1sEBwFIXNIRxsHf64bqHxoryTxn4
V7NyUH3lbg9hOcE9kjH4reE0XMv5xqFmwlNXp5tKBSHDy2bvYKpE0NBN+Q7Hz6MI/OYRK0mvf5JH
bDygqrNWPiLBVWpBIEhKy39rs+GNwkP7oRE4DIsLV1Xb0IyVrB3mgNogqsaWdoYXnURu+9dpstUC
tYb3EUTaNzEU8fOkiVUUAxgQuY7Rsuq017DMz2Tnqe9mxIg/h3X53FFF7eJWtNtYwSGTLcnuoOlY
DAx4OMjn4vR4/0paEiBG46/L0G2uCW6shQdcEqk0MWRMU/FmIWtv8rjb+IPVPg2G5AxsOqTBE6G+
ObbSp8gyig356slRuo/kqYYPWjaZcOzUuHOurhgbUq3tg+9M09Zrp2grKuRJOtXJGctbtoxM10d3
1n1CQfNvWpy0j3WDS9dfTQy1ziV+Wcg985f63NdIKyujE6O99bXmPN5vrE6htoUisS3jXh5oieXL
KaaVoHll/1gUE0EyU1uchc92zhLA3uNZBFGPjr3DekvPKYSmx0yrJpLLXppwoeeoNkrKxGDViVwC
8pCILhQyWBSRBHRlWfwtrel1sy1x3qIkzRZpZ7rbDmsVTclSHGqHPuny/qVsbBJd3Be9q8bj/caB
orTrM/vW51n7quE9scoiuoaRQ8gbI8cl+WL+1kc5skmmfvzaVSeMCNBtjOiJkMDy3Htgr5GgvPeI
aF9K1R+9OGeLjtGomT19xBoehpkHCFfmNdUywPPmbXJNMbvBWP0jkyshCeTIogjslCZO3pFlBzyM
KewQBZAHnIIuiF1De5JZRPRF88n8mA+fndLCBrDJmgTUNRLocM0GOSYGo80AErRJkBGKqPtKvflh
TiNRfh4HZHma2EPTRCiYRGfVjQSDm1sQCIA6asJhZWJbUgUc88ZieQl3DofcUCvaayVcolRFGyMQ
aDNNf0X4IA8TUEcyQLVkukHdwh6frDiS6Ty3WOtuNSA3N42lX0HmKDzjlkIRcovuNo9tB1M9x3Gw
9hs0OoNKQX2Wdb81NISywOJIu00OwkSeUEIxjUKmKGFc45Cq44coQKaZjF/qDgghftmLxpuKj26O
/+ToWPWvXSS+W+aA9sm03/s41C+OUX5Uwdh8IQYl2ie+h6egDuWXKNbliuzVen//bjhINM6MVGw6
Zqs81txnFbHRIJAiYiw9us8EuUwHGywhKF01bdPKq5cZqv2LX0WP9sBmt5jvdRo2oWqSy2K0jb2l
TfggGu8WUXJu7BDpEiDt8IZfVSdVHdFeMEpGc2FxIqYXDhD9oA1CtRpbgT4uMkj5K+LU0rXyRtKx
mvxjCgJ11rRiJLxKriGyds9JNa4w2JpXnw/+mR5agebcDjc2oqr/JW7/P6ARlmGZeIr/NTTiGbNX
8yfi9m+/8tuwB1TELzYKAazJvrAZ6YCg+Puwx3B+0R3M9LbwdX5Ch13w27DHMn+xfZK7fWEAUBDz
ROcfwx73FzIjPUzNnm05UAP+swDvv4x6dOE4FlMjAyb4TEe4x3v/wbZNV5+2WazVpzcTevMli1CR
tACfYRT13tnqnX2NnOzoGfkjf2l6FlGZ0+vO8NIb+kBxaW//U9AARASM5DokDMM0PEY889/8h78p
ySkUQhnVp1LF/TrSWmgtbRjfsAYwqy3LV0NX0RkZYrxmr3QF7LWMoumrAED3paebvNPyhnk8NfmX
viJicxrMQ8BSMTkdugZ4EHgZYpuccNmdnVn1U6p0D7cb2GvOWqNCz+AC4Q63GKPtlqTfZukGzpYr
tP02jDoJQp7lnoQet6c2BX3vEm/40FY93O+YVrawMb57efysoTKOyChpnIgRjf+URV380A0Gucis
JhAE4/JZK3tUO3NdZTrGieI0PUVCpjtNBnIb6EgNI7OsQdz5Nlp0Uhu9qiQdxK/xIJemImbOAcrn
MTUaQoAdY1W7lMMmIXQaFlVynR6mtvIXpGaTohfgj4CQ+o0k8Zd0ane5YRvPXc3WsBzs4kHDZHVw
NB9PRuauvaxNl6FZ9F/HwSHJaVDWVU1Ofh6dJPz1G5Kr8EKviuZqk3Rgmb0kD3GU50CvzqCq44ML
ZNzICJlQhKE8gsoTq5rsn3Xiaas/nHX/BPTxF6P/fMzg8J8B9aYtXJdY+z8fM5C0KqOKy5PTiGRP
GNcMl1PmcpC4eoCAoso398z08/W/f13jLyeQoZsue6T5gDWYmM4A/D+9MAzK1qrbmF2jij9Y9dOL
BrUpCCHtDYZXPA8O+6aCWR/G8pqqBh0Gtmig1CFadStufwqAbPpk7P/93zWPg/80w4VBozPddEDO
mIIV468nUaX5YZsOzjEc8uepUfO+RkZLG6zYysg6Y10lajgEIhE0rmqDJkhknPrE+REng79JIugD
IyjghY76jRENN163lWHVfcYpp4AobbLFncY4Sukn+GSKfseu01t44fTy7/8Va2bWlHjRy2L/+d//
5fAWQ8yB48K8nEVK/HU9EJYpioLk+eNokUfZYXUQyP1vsWgJTXPyZYDl/EG2JkAGAq07KBDbDE9Z
EOTeaVbkmoSFH8YYF31EP8iZxnQZWBlrg60eKmKhcdfrCxs7+0ZqTrXXZsOBPtJwH3QiM2O/Vwxv
/IDerv4QK+37v//3oIv9BVLD4mvbvu14LHkzQsP5y7wdQmKRt45syZZuENoWAZ5Xh4YdQK52ocJI
rK2eDpENBMzE65xNtxHHJpEEt8HFKi9FgEApzb8YAfnAc8IiDJPua2c42tVuf/ZZfo1Ms1g2zDXW
mmYS7iQqjGRB+9KULcmHfrYbEWNueqHIn+w7ZhgqSi+xkvBNiMeGDDFZX+PKVQsV2dFV0Gc/Ky/T
Fui57a9259Dk9WX4mM5xAY2NaOD+DScU30ezCZ/8wbVO4xBbvz5OX/DVV1X0LNAKk1cq4afqvf01
9L2rTPLkFsYjFU0QoAa9v/Lo8UlH+Us88xZqkbHwszLjxky+RCHuwspOYKCDQOvb6XNi2/4G6rJc
Vgb/SlIKi+ZP8XPoYUf0fl8QJImgjhLcWvE7jKXD8ksk9Zfa8dIlYl1eTOItYJfMzMUpvycdjjqC
Ub51XazJRee43XLIiC/0+QECV14gMV+6cjRm4IbH9XRdhSP7sV6n1+31X8iEbB7gofWnwIPt7DSE
6pr55OEiQ69PgNex8zAitXvfzM19ENfstfNwl4eGf0AKeGnpY25rCPqk1zgjIVL5u/IZmuMQBKci
dUlVuAWerO85UV6nIKkfJrP7ZnZ6sSM5cadmgrzXu/3GaPNyO6bYoLSOEEjHoluDky/d5AaMNlMI
EA2ttQqo9rl+eiuvbP2HejZNmrVvLsqBi09ewKIIWzrOXPz0daulX6y4eAkNq9rH4pz1dYP1Pv2q
dyczd1/8gR21RsI1B3KVXPzICc9+8o4Ze2QGE36LSojFtnIo/XoHXVPjIDrvx/QhTC2oPFJjHtfR
5iSXYNQsQElJ9pSS1BUYzAHU3G/Mmb6TDjhtKCBeyErIv7RSCw+uoJcPhzgIYv2mJOyRlnYzTUzC
BIjJS+CmMtY3MrkkUxeQQpt9NWZfhZUXpEOGOPoco/6mhc67galqdpoxVO81fYlx13qsaqTP0/Dd
J0d0IbpSI7M2tw5B73jb1Bu7Sy+Fu+gdQcPFyF/0EIVIJOr02gZkRudez0wrwlY/BQ14EqpOd7LU
nu3iuO6Q6y/0DFMkW5g17T/3IFmrDjgOjJ1PvtqDh/hzg7zfhZdco7xpGZdMxSyfgD4GBrMM90k9
zZaoElgwlm07OXVam5zog66Lyo3QFtKFGLpjo2H1HI1+M9UpkjwizsmsgH6hzBOkXeeUjSraGeVw
I5OTyMBWwzmM8EAB08WKTSWkPzvOUzbmP4KwaX4CvBkyziYvB68VW41+CecbVQXXJFP1wevXlCr6
xSzaJY7s6DTR37cQBhsUK8eQdgMUeSQn8/gFFHL2nhqcbQsi8lxoNGO/Mgby1H0Sn84i+DZGQpyN
MfPOg2i+aU2PP6DuyHgKvU+uqB4CRuGcSaSHf6gyhPsKyR4+I8Wcb+E7tr5qFE25+01oYA20uuQI
qdM73W/kP74qiTxbxGGYbVQSeifHkRpTXoiUWKHCfuHacbpM27LHaOH+NONZ5IlU+FT1DI0rCIih
Uewcu59OTpTqp24a25YWlBPvS7085v+XvfNYblzZsugX4QW8mdJ7UaJc1QShklRAwttMAF/fC6z7
+r7uaBM97wmCAikPIvOcs/fa1K6n+8HvADm5nNsg/VSkXUgX0qE7Ue1WrbgYXTUuMw8LajyH2yRA
U4Co8VYk2AvjcntGVpQjYNA0moKWdqCRiNkwb1OcshK46v3k/WDYGkZUqO/38xMINrQJx2bQ1FG5
7biIWgvX1L2TMh8YFzHW5RJuCxL65sfA/zl27UCvZX6F701nsK3u1lfVa9TAwUjjBuCoY2MAwFt3
Y4Vapzpej4n3GB3EfqhPDHGJRpW5xjhTFEtGsDWR3S5ZXmH7QqCr/2cQeZ9Gdkln7CqtvdUJ/Oa2
GI9syrSHirr4oXLKiAUO4FCVDdm6UUmDx9e+1H7Dms9Qmn+zJc++NUVX3EzRtR/QDUz4QgZpMUsd
s5dWyHNplelJ74F8I11DQ6pU+FCOIImQX+K+6dCoaXmenXNa2QBDWnvj1NbK8uLggBuKqbVQ2Rki
j7UBhVUgoR6t8zNMTIt4RWCZSSuYKIT+BDIJjWikuyTngEm5JA43YUQ49roIuDuLQRQECfBE9e+H
aBTVjsTSX6aqzKNrBut+MjAZI7GFrzHwLaVXjGdM3kNtnv8citg4+L2oH/BIna1Sw1Ef93S46Pid
21ASi6n06OAZanpwpTfxq0bZlpgnzCcYdU4VsH8//nlXiogRVmBv2D+xCBib4qh921H3jpCqPrjG
DeJFtMrLeot9fFlbxpeuN9/RZGnruYSldRH/JFSRzqAPIGCo8yNaG0SsYO4apkb4mDHURutgzNjd
zOf+PI0viLxgJ0CAVRPNy1gXlkUD9/ivh2oOZuPqVvjApft5f1rJSf31dH9/eA8QuR9UTv3n1i7k
/oggC0CmHUdAHAXOEoo2x5w8qIXpm9m2cMlxohYYnmZ8+v3h34cwzcNN640nPwCpRfcRgTyEcw1Y
cqyejSFJyJXHeN6khCXOX97PFZp4CUvgMMyH+8n74X7u/qggYejQMCqdg8Fp/8jD/VEZzdKKRugR
ncjsTavb5vDnoAd/Pbr/xYCeUu00HerCuiPwwvHGwzik059D6mgkIwyEAWIh4K1LZ38v61o8dvMB
KXO/9Lua9hTUYKQ+9pjC5nd8eqFh/Ei2Cf9cs042Ydp6W0FQw8IeJo92aeBem1Q6JyXGQ0cyC5q9
uNtUVeldm/sBTh63O/vy9+uNikISFUzL5IBPvz9hxjiRaxIK1/fPuj9RjaLbAQOAGS4M6+hYwTW8
BwJ5ZnzW+pHMQ05piY94BvbegrayfLi/Ig6b4Gpb/c84jSf+lP/8zLzHMhxV6dkazWxVMTB8dMj8
e3Rrpa9NnwXtfk4ZQ/So+UW18+rSXNw/vB/wbA9HKylv98+6vzbM8vZhjGnuz5/0Ly8tx1VR5f0l
zsXV10v3mNS9jW4HPiaYhGBni8S+xvO5sQDIl0dTu5rsjIVJJvzQWJB/3F/y9+tccYQ8pT3cvxAj
YdJVgCiv09Z/sNzhKioH+vr8Be8HcIs20dETdqDBsa/3L6M7lb+FgIkDr/D5TlNMdgN+Y0xnAoGM
rjF2yZzUudoavfkpnHfrfG4yn9Jamv75iNP2fu5+qLC9b4IJydnf52iWZCcIh+dRUPEP9YCr2hCP
lZeO16paD1GcIDjTVm5eCcYJdCxdd7wRSTqPp2Lrej/Vj02FzpPIBtQjM2zPvN6fTEaqRRa0/M+5
+xOBNbb8s//1jFbz+gi2o22GJhYDPv1+KGaMZE4i7iqYX3I/h2iAfDXXfvv7u9/PDyBIAGiKh7/P
ByPXIvmd1e7+inH+unnXNZve1SikKq++4nYoSAxlSeLQ+NoC+iQEiMlPKImVczVKz7nqfYxQ1R3r
7f2cNZ9Lx2mYCWnT8n7ufkD6Wh5btWQO//j35ZVoDqHVNkWJOMIpHxZpTZA4dEkKGkkkRaJFL4Ob
JMdhSuUiQ0e76L3GXKBr3HaZra5dfbPj6dZ0sBQmKPRqsj7aLtWu9XwoAG1v8IHHKyNxwuv9Cb1U
OVUFwAL6QsCfW8ywZzCd+/tL/pzDBV+zDb3++SjRjMc2SI+KUc0264yYZZshO+qs6TIx48C+ky0T
skAx+eOEaSPxGsc1Wz43+LLjeCdY1xcYDne2ZvywppH737M9RBemYosuERdR4bvDQ8mkKL/1ch1U
4tH0tG1K0EIXJg/SPdeiP2gOFFHVUPWKtHUYUKNXL/xZUzMPlhaBkTyYThEAt9U2Tpq+2uNA2oTv
ZOjCJTQLg0yS3n3zk+53m0QXkWD5CCy1aB3IF24rmKGk6XoqrPPk6QjGuwVjwpsHom68ReNYL2oP
Lmo04ciQs6pl1tJmVfUKT8MF4tUQAjo9d8aczY2/0vM+Bu2AOmo7RlcCfo4I0+SGbHm6l+TOhvT4
aReCdCPC9DEkLQoVzA9roPwq2PkRntE9EXqw0UyYumiLuNFkerPInWBctHpeLLTBOkUodQ+BnjSL
WNMF4mjn1SGxddFwgS2CEHgACS493JgskO/MIVyj+SW16EzrToFtrSy2aZr3PnbBMdAS84eVpI/N
C+kMSw0cHInT6Db62kmXrpWhLeuM85j7/hKx64GQu13JOB3el/quhvRKgtjaavt90nfXFKSGI53P
qpSfFEhw5Pxdkt88vfwiT+25yqdDIJs9nugQ7eM2aGy6WGnz0Taev6n7BgWCJGTUxBw0ukBoyFnU
gupDdQnhYnb4EBrGzSameUmXHTphSy5K5AmxyK2cAl5Q7QbuZswhpk/9WxECTaMaj9Lw5hNKQGm4
J5UrXghl3DD9vZnhcDMm+U4L9XVkVL5gEX0JkY96lCqbMgZSH3xXrf1o1vXVl/0PnxDDB2arrUQ8
58OjI1VBjGv8ZBcauY4PRUGi1NNAUSytWi/xHejIQmwWWldqyJqQ5/W2YnegQwbyVdF9+WWRYYeW
6kgzCc9EpjWHHr/iUtcsuXXovK57qTVARdOaIHkqSuU1xwgwB/6K6os0ZWc7WI29DgA48IUsRUrK
FTrUcGt0CWBIfSt71LdR3U9QEc2za3n+drSndCPz7pkZ6FsNcekziIrPymuSFZSDYAvUGYrhLA9n
RI2uBZAo2whKoTi1V1oZTEcp94NWUEPEZBUiBUdBkaQop5PuuR2ApI+NedVgUr6qAA4nystbrWXZ
q8XglF7lix/0+bPBlDNJrmk1BV/90P/o1Kje8ozRna7nz2FtOmu78P1H3vT2foimi5lgrq1Uhhzb
LjYk8EhwLSQpGV1/TFyTnluWPoFywao8+bTbi9Lfe3EqP4BJnA1mbHPIDa63N9V3373Vv0MGL1+i
UOwbX76JSiNPLgd6MDUT96RMTeSPz9EpWTHurbjxH1wUPtw2tlXkinXUDcFZc2mWCtvGQv7D1FN1
1LqWALiK+BSfAuG1gMRiYJBJqohEtThaegE9A8Aw7lPNpqrPCewsseCs7XnZDNe2WxrPJmN4XL3F
W2dMzRlaQb8g9gqFi8cMlV9U7qeU5oVlTfpL/CIdUEdGoncPQ2GRx4g/z3Sn4Xw/NK59HALMtuGQ
HQL0XzfSMsQq9uvqQysb80K7jUp0coJ9jvycUnc6Avmvzs1Y7fzUocfgSQ2zrw+/FejCrkDGeQ68
aV+1bX9QngzO49STwHF/IgHguMY9w9B0fl2MB+NQ9Q4UlCa/1kVpn8h9BcuYqa0tc+vT8WvID8SM
LPU6mF3DEPjbLsKOEXCnSoqm23WS+3xewvEfh8R+muKhOqiE9qWnUNHo4/CzKuD7+8FQP6SDiw5z
hOKpa82jbmjV0lM6rtgqP0r8tqe4nOxdoflgjTSFPlNg8429Px+lEQ2GHuM3oe7TGXkkESI+HQqJ
lLVzZPztWR9Gr7zf9VjfUtPzTz3+pb2pOe4DS/VLIoqG+EM+KkrmzUj7SLE2m+oc9U64r3xdEEQU
A5S0YRR27tCcUmLbxljKU4vdemnRxd8kDa09CzHyuhJsmXU/ebLmQ4tvBwXk+FCGKnmyzdo+qUI8
hmGwDYkwfKXBES6ryEAw0wqWTe68yzAR/i8n/9USs/iROITj6qCNQ9wllzi2xaoPo/h9ENm7sGXw
OyxXeqSXvydlfeUZTHJNZOW1jYcOrB59q8AOxpsMiKkTIlhblKELdIjoou1hW5eSmTZX+Mmt+57N
UwBSsnNygCzOLqcquJgdOrCqN8etSe4ka3hTf3TKeXIb5PfSxKmCKHK80IRiaz/YV5L3DgELT8+Q
0JOHRqNYRv43LcmeUVBxcAaACmZ5KCGh4ANx1g153CcX2JWKkS54NHcHGhfc9vXojKEc7Zfu+hv8
Gdlbp9ADqZYSWfOPg6A+9mntcHd1b7Fyll2hhQddTfai6/ThgRHqlxaH8thP89Cl8LVjO9IVEO6g
PwtfHVoW+JU04v5NoirCaQQacKz8c4oWaOX6VXVw6sx7B+6bRifp5epzAi61GOq2PsMn/yKIj5i4
wRpfBw8V8ti+QU9FCGBE1UcHZzDKZYppSdlPAl0MhN/mQj1lnUr+bZexg8NbhcGykJFBWWx6j1me
NLuB4CBWtNS/EJpV7oqSfW1ZI+gi3YcIVBSyxsJqceM101ht3VzSF6m5kQR+nQP6IKmj95BwtlGU
H+0kWHWltK65JfRbXXkjFNkMQaeBK9XSyuJk9doRL0J9MgyblMd2eJ8aMnZdT/P2xG+me0Qr9o9C
2Nlu8Kz4Ukiqd288WxF9JIml7uo5t0FWxtFCTrqREo+TBreHusgcVuzarG3RjPomjzDYwQLwbqWk
q6Z2EXGxgJDpzZqlsYQo5T1Z9LYOuPU3MCugblGhvfuSXiokPLZo6GimgeQam6inS4a5B9oyyOh6
kNk3HKTuaKRluW5yGB7WFFMISI10Ers+eUk7vWeZClYUlH56wQqZ7zEQ/cYEjfrGiPQnnJ3WZbRx
xHRstSdAnfsUNVoKTfoVSdxhkB0qvcoDl1W2L9WgWausB6OCh+JkDpN5trsmWZiTrZ5o0yyzzHig
KeY8xrRn6KG370IbxbOsNfFMmu1KxFP+SO5iuIiLjO0m+/sHQxzJMtEeosRmJ5gNRGFisDtKjXXM
wI/1NEKxJTmHQVlnD4+JHT05jKwuzYitYWyjW+Qi35kE8KZq6r9tItnYO72Cq1BPIvH7bY3EOB+9
aN3QFnnkzuovEgX22mPtHtLgwxLfZVXJpzLkM7Ix/En99wnKRruSF/TqhL75q2gVMi/NuBp01J4J
sj+kwgow77UHu5pWmGHq77B3P3BgiVdixVoYvjp9jrx5avK6Wrp5Fv8UYnpwRL72o3x88iJ2pnoh
0IwmvDNDzWFRpiA/AxgFrgt7iDGZS/TcWH0YurcpIxSGqem+R8GoCOSsnN2o0uElgRfUCaqnsfqp
dfgHc69yiOpzGFI1br4liAn7vaEH28qwrIWtOX24aIZi2+pDsWqxYR4CQ3/V7fQHgCd3xSa+fWjU
TuMGtwzsIYEkw0WjefELnJ6n0qmBf48+MYQj5WB7P8TEde8KAnWWCDKcpfJ60o3bHJx4OFHr57R4
2rC+iGboIMWE+YbYnQaDZzIQ3QNbPsTiFtMsxE5iW0fYg/AsCwKDg25qmbqOi7DNUBIo6Zw1gqq3
ljXvRxvQE4t2aqqFVYfTi6yng5VGvNr6aFg+LnrWtBc9zLcItZD9eb62cRHqLX0PWbnp1KSjcZX+
7DrjyREIqb1KJGRABRIwjvjOSte52TTubvQjiWO1DqiVx0faV7wX9Lrcpa4lEbsN7iEXNkSSPDyL
qkB2pqsb0tl3/jLIsm3u+bSvRBV/tYlVH/UgrY8eUYLLEoHDqi/5ZwlNZRv23fGlrcIdov7mqa6H
gU1c6J3TWHovsPcRJS6b2LMFZSI3jxHBW4IcT0XkCyZWEZwHoJCTYWebhJDgY9nrv8QYTg8YuabV
1Nk0uJArn0Wie2uH0SZgSD68H0YPW2RPMpPdVu1jPv0i7VVchzagTEjvXehsRTPwIdGKFz2nnJy8
9OZnIxQqZ/rdWfTl8UV1J4yR4Ssi/+JEHz2iswTT2WZ0aNfdsZmouWqbrhZTxp7rIjf2U03oSF+5
yVaJ7Au/k7FBozA4ECK1XJyyLML/ZAHGLVmUJJsQj8kSaRtIAwb+60FJNMqMBsv5AfzSz5+LismI
q9JdjJlzqadjeyrTr4GntjqwCFgpZE/MVgKIUiNb7a8JM0utt+/kvsMOmyJrzYpu7QSJLpTmllrq
DYti7JOkV/dUPWbihw+Q6/CWFl8WM/1jkgfIB223ATBR2WhZ83iTCK84TW37I4SkvmgRoB9Un4VX
Wo/6yQe2b/UKif9kvHWjo1DKZcY+0WP3PBJEVbku05yQRI+BefgBExEoKuQxq2620TGO4mAOvzJs
IrS/qxW30PfRFgblfZseefmS7HVxrvUXCavtWKKwONpYJ46iBuc1+uEv2Vi0LrqLM7BnzxIAWQCE
wV1H3z1x6dRiloDMDUkrLPzfqEaCrc90/NhWdIN7q0uOHUzbhByPdWfDq0d32KyrMfrSZ3lEHZk9
2o7wKWm0LRhrbWtVVvmAUxwHegIHnGTxbJW1at3oRDHGyWsXOz7ISQSHoO7jRZXWwzJEHLzVNZ+Y
ZmM2ZbGWNmH25stU0pgpaLnqFCGObiZk0Wypdx9a4YuVU7vtMohSSBoxUpxOJ6rYZu8dNO0nODay
NatrOzCKHT3zMPgxMXezlc8hlMLr6+mphyu00LTwOcyV/TtOL0Xkh3ul28m+9Q2S5tHisU8EsMjC
vu0d9ZEB4G6JXd4pwosPuqSwH5JIPzoItY5xWGE4dOxt2GCS73K7WWm5IjjaHOPL/6LimIOE/oNI
BS6DznVmcBM3LQgJPP8vorWSGWGjaSTwxd5UnxgnQD9JkSXoUIJoMdBb0WhakHAkr+EcYx7Q2pMj
m994IpyDIq8EpYAz1MUDbdM30bOgXP/PP6P5X/6MCI0N4BKubrhoEf/1Z6TjIQU8qf5YZNb7VI3v
bQKCKsa+vpG10dFDAwpu4In02hkskKL574AleOOu6oaKOzimu873VqLvf7ZQC7E6ixs5GNmzBXGR
mQCdtoClYFEURFfIbFwxbHeJNA7+/Cb/zx/5b/kjFuI+ZEP/vRD1+ePXR/v5H4LL/vqcf2JH9H8E
vufjqTYNTHmWhyLsLyVqYP9jls15vmejB0VkxYXxlxLV8P+BFdMP0IeiUkJTwTX1F3bE8P5hMh4i
PQRaCJWcaf5fkssI+f1PYVgIPW02u2ihLF/3kTr8Jw2fZxeG2zW+udXI8cUfXZWHdvaWleZA55Jo
HrgS88n7x/dn7h/eD4R6loe/P+zBYCJzo0eOf+j+3P319wO98r++8P1Dgm7CKpQ7T8fxpszYXOV4
vMBYjTlbQ8U+lT5CcbgfqhBoBK5puUrm2d793P1RcZ/y3T8WqU0EsgC+ifxITEv6+wXO9XnqSFBT
sZX+cDDNqj50Iq4PTG2qg9428JeqBONf0R88HUO6RS7HFOFKnx/h/XRBJKTdofesR+b9G5tOFJDe
DGlIN0+Xta6HKuZmvXsobP1DN/xpb4spe3Q6NKJhUT33hF8qgEEh4t0nNMlqMeYy+AQuvGLdIsin
HvIHui24tBJyho28LBDsT69S9NeJZMKnrp+wqmC+34IRDB4zH5h/z+i3olmOhiMx2ZEiAltYlCGX
mELLJT+z0XPsnmH8QmTwk8zDL9eJsV+qZjeFRYOfAzsWVUaYazdr5qYQwbwiRfs3VwCNr/ohgM+5
FC76vDB4dAztJ46Q8QJCAoyotEqkb1s90eIl+9Zh2bv+d+Ek20qz9qkWtdiR8zXYWwKTJLsWyJKO
OVP4AVGMprYGxhk/tzlRCeMEbM5Jt7H+ESNQgnKBEebg9Hp/uD9SGJoOhSJSllSYfz7DL2DvuGB3
6FKLa6R5XGvDNHxMhvFN2nf3NOaC/J4c8NyZkCST6jRXjU0QFrN8kWIRCmMUUh2t6/zZMTs2/iHE
YrBia7+lG8U8fkH6OuIoBEf7IQPcqcJh15apvv5GkgPUO734NEJYZRd6W15ou1+SutU2OeP1Fo4N
MVukWgx59m2bShBoDexW+D/qLHrXenKZdL96YK0EMjXghkpRUC6NrHnLq+TVDfNfdRB/upL80zH5
doLcWA4JMLSqF8+9GdeoaPpuI+aL+36F3x/9eS9kyC3vj+7n/quX3M/ZiTVTvztkEZqcg8axHx3/
HObtOaQS2KpQzv6c6++vSf79NWlod7tJSlKUSOpq9fHgxvm4SdsS5kfZMfbJ1wia0y0/tfEjEuHK
mM1+zCTEkW6UQvpHD8hR9qpupw+Zo+/sQ9OEdcl4FIvjsHCbaNoVacyeyhMkZMFzxvsUthuyaoDf
AvNb08uoLyYaDKc0T3fXrG/2J4ThBUDZ5LuEgrpqlPeUOsT2aFX+HhnODbD8Vwqcuqx1SA61XLkW
u1TgA995xw/eOP6tbom2spNwo3nOr5x/kzNBkpeGe6ohIebQQMsmOsOGYaiE3I4Ek2bnwnpY6vP7
YIrUYQwSWAEj9MXesGKIwYMArKuKR4b4Eu+gKwGf6ghvdm4tDUqy/JHJm3Fgapmwn0+MxxjKBoO7
xEmKx0S5HelYfbYiM82/dIu4glzUAtkhvMtXS4w03roGWwTSKJ2jhJrgCYpktMQ7iUuoEBYJaMZl
CoclQB6oqgEYyCFUB3Z/2a5NBISI/Pyk4a1ZmCni87j2DRTt8VviEUYiHuLJPsksUku7lktmtqAs
iubZ9dK9CvRntjX8SHHxM7G3DR28ha7ZN7LLVw4pdAu9l+aqCIZ8FUcJ4QBVMRw6cttXaaqBEsLO
ebA08DxOmeRrtskJFW8iV2xiOpd9bm0ey4Gbm+WHzVpYjCDpo9MVrj7NpOkvLn8v3u7ZGioG14fq
Jjo/vOsKkkXsFbDreNEa9ocfu0+aTJ+E/ktjtmt1zqGFhN/rtB2t8qzykZRx+WE3hCtV6AEgbsMO
X2et9pMe81OG7g/v03TUiF3QYBqZfAFJXpCAZ1E6fXXUfZdCprlic16NgoCMPBv4Ft6XXg/+cl7Y
15VX5ls2DWqJpUBfKoKRt0gZhnVvEkYGl7R8VDIBtdSGPQ5d5zvsuCJU7QSP0kOufv8wyuLgbMiR
5kdO1/o3DhGLnJg620zj2koSdJ7D+KlR24EQfA0avFoKU+VhpFt2VerGykNzki583gdeiAgytejU
e9GO+YAfMhGI1aZGq7WM0TJe/aiwrtIwykVnIwxl5L6Ng3JrThM9f9N68mLUUgrWbGYcHQYQWfRp
qMDeh17uLBOHPgz6vsZYx4yXiZAiGTK2SOZzone37t4Nv7JnuMNhyiIa81v4ZJ8h4fFkwh1zQphK
x16obKQrHHO/MJ0D23iohN6bIwpqmFT+sHQ0ds7gFyuoW3IZOAXJplxgG6JyogXmfWtVuv4LNaq/
8SK597TbiB1PDS09jO5AyHB5wlLO9GhkrhXBpi91sOV6EJJixmW39AVZCAl/jnLkzR9CgZJjsspQ
b1hu96FIXKAdUWyCHIZZi5FkRfoRpt3ksVPDtCAcBVD1PGVvHmNwZgbBkW6CqLykDLE9el/wD7a8
g79DExx945bueXDT17B14n1cBvsmTuwV3fIfYkqIUSnn9bNdQq3Bm6M5awlvaNlZr4af7sEY/qTB
ezTB5OP0SIlpa8VT1Ewv0xjRFg+KxyCbg/BU86OrSFQIe2vfglYmOqa6dX5/1YZgTpmPrgT+fFrW
cBQNWXEech/lvgFmSLWVwgtjps1bFReHTJc2JubeRpqI0DEj3LEn06JJnIeQSMKNY6oLSXI8PUtj
lTCgUqHZYVFd8tdKibRj29P5/s4skVKMRbE0EShtmnymccSxCSLSr5hJpXtojSGqUnpeNPFZqJj+
LUCFguzl85ovill3WcQ4zUd7Xw76xa+uaW8+mSFtZulqwOgMHPSWYOTmgGHw4FKpJOPCRVERdvlx
jCZrMQXhURuLeCVDcu0geZCKZBT1sio+tNTdabqSG6+K3gUyJhpuCIVDb1pbnYteY8TNWDQuqDKU
qKFhRQcVtKhcnG5RD9kl6YggYk6zzgaAJekVQhQTc3QGEAswtXYw1GL2uW4bnQqSFLsH/NEzfuyF
KYBxSGCNl/5o86/BkznRccdRkdMnCM5ugbSsy769HKGFpcoP+AYZTfo+28xDBYBrmNerCS0JQXYm
Q7ypfcYEqjIgbGXi/HZNAj64e29zlVzdGkWuneNnwt48G2Xrfhs6dbowOkPfZWvFPPtlYN/SDml7
bSwEsvawaVuD9iQkXHDqJ4OOZ8DUfWkLaTFx5e6l9cTeDA5wtKB7duu6OQyJma9b2bVnNm0+5Idk
Vt/n0Y1JCddpEqnPiO1nB3/md2qE71lTXKusJnPFcI4xHWls/CInQTlPltZQfGD8eYW8Py7oBsHZ
MXDsjoWP9bWPKRY6Ty6sCsZYpZfwUVzzhkH1J55blhbPWRoSlGBJulEbsYuddwNR0gzL0p+bMAXv
IlCvhwona1tFyEsr49xmwzVmcP1mM7dsiJ04jURTLAO88sCwivMkpvBk6blG6y2lNTkSzmxYdo4y
Bptb0DLboo/vyoXvTvI06Pz58szUieBpqv3gTq+RUTH1s53vMWzhcfWzvmRf2eDpCxnrs6rkTAcD
n1w7fNLrfu0EE3OfK8LtKiQQpio2MNTjRWMk731iLwHgukX4EDOHdvveOtS2v1E5/mVIY/UKcoPL
KgDJvoQ3CNIowpMnd24XojtPyP0T+m+vCV7rFHb3FJPaFQ7pL6ERFE8mj7bRo3rTlt0aiXSwrL0g
OtouOgOkE4uwFz/rUM9XArAmgB0jXVrFEK6a6kV16LYDwoCl1fur0GYPJ8qDHobEUVVM/IYcUXS7
Dq1hWIdopnlXqE+JUXPhmuYZsgDlDUP/kSnOGOfOYTCJKCbNo1oaY2UiHzG/J95XV80DuGTVwT62
7VvU7uzYt1ZxGX7qYQIYvTWv0eS8pkh6EWsGK6ZfltsQhJGH+yLOjxnpLit8M/VLF7yjUQl5V4yE
2OWFzu4daYWGCaXpUkCTCwMD11OHuMrivrgB0iIGSaPasn/RBuYXN2mWZ3W7BFURN+ZzPI3fqSbf
JkmMGOb4rYbSswvyHRP+zYjWKkBYVCQNpn/L2CrDy4kxzUgdMWZ1Q816n3c1cnMYfEtFJ+/gipbl
RKMFZIAZO039cxRq8cZSRnvRUmGcQ/3JG/zgzHswQeE8cKVFWb0oJxAupkbMteg6bt2uj6JPX2Re
PP623eoTGJjkXTCIB0cv2VSVNV4XPV7ZwCzXMRIIRs0foBz8Xce2b5nmGuQvHAcrNjnVeyX7Swt8
4ssR8qr5SLoSjELryAqJk2yi7hSyTK0jeyze2qG53V8qAu1YG7n/rsMBXXl+OJ5N+LpHsyf5qSzA
b6R98oMGS/jVdIzlxaT9oLYg6aTpMT9qKjz0gC42qY5xLA77XT0U6St48B9nqWXDG6MYxKgELgnL
HNciibxja6prMNko6cggOOLxeHaExTgF1LKZZd0yC61g5ZDXc+1cCEGqvwo8P0NvaGuENrQsYJvt
DeE+wxpQDL09i4F61iLZqrzV0EL88Yd+PRni2Q/FAxsjbrRet1NoTs5tNezR6HHRtnsXuw7xAROD
Nb/6reroLcJOcs49xKtpUDLpwmCGlFrX4yuZK68WaTbIVW4OkVMA0kgUjMulimS80MLiEuaIbTXd
/DCkuZOy3SHge2iAm+bC+GCD9WmzrY7ELkLHdM0jBVW5J1OzNsd8naIpK6P2p1Kn6dMIZu07Mouo
p9EPimpeytWujW3ITCGKHh2JaWHdhkCgjOq9L2YBy7xqbk7anlqnugjD22ul9uxO+pEZJVPguoOj
kdW/a+RYG6eCzQiKf0OFywytnrPNILAbAPebxFDrqPp2HZeSHf9ctIvj+Ay9EtOBUwDZYVFE0fPo
VMqBWqJ9mWjNWgCSHS2HvOmTpdeWr2XMmDjOrgMt6rXScnuRxJ3cs6iTuzq9ZOJbbwLuZt4D//z4
NhZz9iX+lRUucbWLcZAvEinR3A75Yz6XLJ5nn1ynf6DQhzDnNsQr93KR+NHZUd3GDkj5SfIPOtUV
wdTur6xgHoM7YYGD96dnps9m7dYLki9/wnkoF4IMmVVj+QcyuKoSBM84mttRae+m49gr5AsHfpMV
O4vfU9Y9C2EdBzcfl4pAYctIr1oU/SbcG0Q38ZVuD9NEKGCd43tmI7ppBt9b+J3urul9yUWeowZM
2MHeTcE6iqYh1Y2HO00ErWT80PlwKjHlJUvsRvYBV8x3QM4hgZPuDjgrm2J+Z7LOuAk3FVYwFY64
jRr7ZE3vlovmCV9Hw27RIVaaeCY1DzbjTGx/yoCyx23KX7Hhf8V5SyaK97Mp8/Twb+ydx5LkynZl
vwg0SAd8GoEQGTK1msBSQgMOLb6eC9kk7ZGv7dF63pOwyrp1qzJDAH722Xvt0WHgNilZXDf0j6xc
bxMix2+AP0XnyKoeElA9WHJ2mZefouG+9GYg+cYc7EqdYp5ERjuR0ctkQMfaYGfqqfWt7vui7Dae
ywX9T9j9/+r3v1C/hU11+79Sv/OPjg/1R/OP3G3L/Pvf/lMAd//NsC1qN2FNC2LROvryf6IYdB0F
fKFr67bumCh2/yWAm+6/CeGZcBaEkHIBEvyXAG6a/2bq/FUSCoOHBVIa/y8C+D9tZ1gc8T3YiPCm
wd8mlhj0P2yQ3LbTGUrL6cZr+Ew4LS7aOklIzTP85Mg/DmswDo3mBAIm19fUvfL2nyjtjfVVk+af
SCNYT0rCOYHtKy3xNTcbwPImVw4z9EB+EVT3FTyqcUif4epTvwtFwOm0t3945v8vUXzjf+r4yw8i
lkyza7BvAGby338QGeazm4sOLO+Mk0vS5NuN+lJiYzG76bcNlrnUAiu4OM2y7kVJFq+z96TCFK7Y
LtFDlBPjmaZrVN+BvuoKVfl/+RYNvoV/3NbxLZrQok1pG4AE+Qz+92/RQr22AiMbb8pCXtsb2blf
8SCxmyD8l0JSqZrpK+VZ3wnIrin4X54hNiP//M97sEBcgAWO4/7TpiN2uM9o4YhOwb/TSsVKWjls
/yp75c2wOCMWieZSI04d8wqzEXNAmb17SXrbiMrXBujADcpDNOSge7vkIfeMn7jiulPZIAvB7A7b
PkJS+NdPm8kn5X985wI/ks1rCu0AVID8n1H1ROqmNg55fhMZ0+1kmE8hRbiu+PnLYprmAgHD5F+z
HwWfl2M2iACK1PFTVzp3EqgHVvQsgLvdHBK7Ho+urGPAiHZ8Qy4Luo8dwBQBd7bRuizbdI3I750E
YLfR1qdSdykfpTHR7SPtVEcdNF3HPXsAwc6slaDagWSlbgolfWbuJKRFfJxhA1xWORwSj8xjmVn9
oW2LJ5LJ+d7R3fjCFMbDED9rkV+lXYokH7Qn8OU/ZoCwEomZSGGS2A9uRyfeOAbexoyH/V+q0UDv
2MmeoEYtDPPkaQ5pY0NZKH4WFRk8S6054h/LApSCEATwrCjckDrbBMHYw5EpMsQ6hORHNr8hRqkD
Il/9/fLvoR1ZZ3totyQ4h+SoRcV/PHTjshbJmYGcQh8Pfw8sF8bDBLnuULrTs6717jZloUfXukYt
F/oKc8XyNfHyfZmPpGYsKplaLBtgoNr4FExmfPr71aJ+b2UcffVpI0FKLm2Tfw8gSlBzecLWPU2N
IBvqQ0Sg4GCXJNOiMRELivAmrxCw42HbIp8c6uXBsxfvRpXqfO1J8CmMK3jpiPOGMUUmqnYgH/Cr
iWvKcSxCc+MghTM7N+6RPMs/Pvz93nApbZGfLCkAxlfOwShVfQr1hV1uW7Bs/r62PeOd3Zi5K7W4
ZQKtPpRdEXAPaMCmAAsdKOvAQIKYuUSiQSpy6tLvOIX64VhWN3qVvYjBCq7e8sATxh4ktqyNOzXB
lZdDuKugbv0Wxsa5xp9Bu3FFhY9R3OoqHXYyEoy1AX7u1d9vtkFFMyoGw8BrgSVEqUYQwEhuvCTz
zmMT23cztuS7FjbU2O3Gks5YjsHQ9SjNuolSjsYjJtD7sgnOsrXjazF1h2YU8a1FRcyuxZfvayNM
yZSA9L6qe/sBtAMG/DLZynbsNzCmmhcVo0qHfZBAt8tQbtQ07cOWQKc7NqtFEeKKGzputb9A+eru
iUel2UkBwTu0tWuhc0KZroIl0zt5b03MqDfBM9nU1YCqSEOhQ3SRA70Cs5D3W1PjfpX1XNLoSmyJ
LxikajE6VNljZJvxigS5vplSpoLeuBW14gkNzc/ZcV5ZXFJYUMsZe1dNS6f5SVczGc3iGyi85bsp
pbK29qib3Y7GllIYzaq0luB3VX2EjtyOnHO5sDDwuuo3c/GrL6+UAeemhwlZasTUXXoRk6LlXJrw
3GKKfO2pwdsp4f7mcTBtQBD+MPO/lvFmzqA/dyE03BwTMn4xv+nRr+LsRE1GurecHiYAcACXmO6m
hvZ0Y9QTlZRNd9aH5oeVZrXhA/DR5QTUzQwVCPIjrFKGRzSDKq4IfqHpxpUPqEZbRYFZ0Gsgbz32
W5h5OGCbj/BXSMmwLo0Vnx0NqioxJkHvZEYJtFY433FJyjQxw41eG2cvQm+aRvfVGJxDuIgV2pxX
6yQLO2Kql9Ccf1U5oqD37a8S6j4wyn0g+u9Wo/ZVTxwgZwPzGJEYve9XZYRZrdPDr3yqnzOV+mHr
4T222UM2E72MhM/YPxbGJg7pNwhAEPmdnEs/LCmd16oJX2lpkU2JuUx2zbnWrEsdepsirrsbZbVv
oVVtmc7rvakDdeTGbK2W2WkFCZqdE+lQmtXecYPGJyD4n1PvJFvGTfQ1Cgt2Q1S91A6bL1KRgd+k
3mNCBxrvUlR7Y5nEIngYa1z9GwLDlH86OIBmuG6e2poui6+gNrew6WLCEOpYaRXaR8e2VjC33cRj
BQZVs95orDR8zSLDzvHsjrpWRWNkA9MFTINdr/Ww/ZIRLGSPDLpr6IJi7E8Q1MoPgFnnaWrdZOFu
trp8m9XmBjftuBo6bXHvYSkX5YtRL5gqzXuAPV6DvG2Yc5eug7pmx8bsrnPvp/T56kzlHvfU0Qx0
KBE8BX28iAXeVtOkt2H2+kz1eINmw1KZVx8cz7S2Sn4czYzQSBv7wOr+2Nnxt6HHNzluLHIm4gcB
4MVVxVLyhnUBCg83ndG9n3uIOiZ/eR/eWaw8ibCPWO7ddO8m8inISJh0UfjMvTxeZcIG01vg8Xa5
S5Zmlm8i18TlG/86TXExJ2MfhyaiFfLpitTjNQSXteAuQXfzAzZCd/n0jkfTGl+E/UPb3LcOsgVg
xw8E5r77HmKJzjT3Z0B8H5G7HFyBocfZF7r4Q5qIp/Ho/XYcOVYuV4G17g0nFXc0H9gKgShHBZho
TlmmSIMr/DRQ0iUM62s7Yil17CIBC1QTA1A5MnM1+xMpkII9H5nKJwOwkyp69itugQhjia2uEeaI
UXzb0aJMukok8Ujf7EqgjZ1+50YalEp32JXO+DVApwUj7QuuXoTFETW6dk+m6MxwSPHGjNUW4zhR
9L70g5HSEW5jxOjpmEFnMfiUv0l7uqaaPNAod1tStJHgLvdbs4zw0lsQZuYRs4AVEibrjpqToFhJ
KmKdlL1ybN70c3UkeQt+AbMmJ17AjuLVHeNjVGePrsHcjY62VvnjVMZXb6mIILZDkczwoHcaV5GU
kGYv091Q4YKlzdLNfp2u/ExKuVGZ8Qa8gm9Xms9jol3rmH48GG2KfRfGxiL1Ed75vwmkidkAaqTR
Yk06gDcOGWtq07W3NutOssRr6/GNe2P1FXGKXY0FWLZy2Z0Sc9hH7XBJhuJqUDK+6iYdDbb4hgl9
npoSTijC8NoKO4KEAEP10PnS7fLWqeFb28Pzcr4HdQbRdhAXQ6RY5aVBI5r3Mlmu2PL62TdNc9Dg
1Rj51anUQ1K7UOboavRnr7rXeUM6Q34Z9emVhd/NpPO+dTT9MEJSIBUob/F4/1hqGNgZ2SE7vGHj
OC0118K6AFZgigD3sTKq3tkkmfE9FvKRwuJtajZfOU3u6PYGHzcUx5ILEIiPbE1L0WeiNTVWBGdv
xNxXC/bcSSTfPSbENSlGnXeh9QQekvf3RAGYjM09Fs1iV3bjG91/25H8pz8AI8XpQiOR8L5YAdXI
KWgb5Pp3bt6yGIAGUNVQ46tCc9Ejy3tBkAXqBOdzTxtWMZ+aGJOE7kXff/+7EIDt4oYJyaLAxIJ5
6prhPo9lsx7tho999hqOJAE6OmjaUuynuBl8b7ov8YLhISUoEpei9AWHu5XNSZ/cSEdVEq78dXrJ
i01iez9aKvvNwIzhk6WDJI+8M9J4t2Yy3sPw3Geajw/zF7odCGhKldJ8zXkeRw8dlr7WzkeJ3Yk1
oujBXEXu8JjWOEKdqfLN9CXNexb+QFpYEqWGbzafZr3ineKtQG28yNn9AKUDlm00/MkBiFQAclh+
IBDTJwiASyy8JTcUfRfefOs4a5Kos00MOOS76QuDW5ZhvbH571fUWmErByK+avU3VRcQdcMPo8Bo
zSYJsBpJKzj2GCGG5KYCokpAcIbSbxIubqAMVAX+Zd55idnDVg4qEFdJc1QaiAeBgwp3ATJmltyq
yf5dbt6cii3fC8Jvh4K9pHu3dbC9f3/lHLMAxfAwpMlCPavVunfFLXXjb4NnvdD0sRWUMhGtMvwW
8OHKIJgw4mBdeRYrPc4QkEu66DkNvRc6XLtVIzGWCyPaNTaOhLFM8C+07laI6NESwXOqqmiVGK6v
ZMgtJwn3Q0noR/fyfF1Xzs6KvCszRrIqswHOfEn7e5BYJ+MLBtoSbiavXHAIneXUrkupsQ6GelVY
1W1hOZNPetbYtn1KDbd+x8tmrVkVvXP84XWLsfsJ1qndGn1RpyY9yzjrdHLNS6WRsiXgwnQY6lCB
PAO4ffOYAYCg7ouI+VQaUHYt+fH3W33T7JfcjrnkOOluMgr9Vcia8JGubacwoTNQeh+JkfyGWvdW
ddmP95nLemdkX3k6baYeQrNHqan/9z10QfvuspqqtfkbHNWrraCQVWib41ybPvSTAlydbdiQvAgd
dRg3/Z5/eeVaXLwaZ6JKjNZz0B0Pea5l3DCMjKnSHJ9Dl+QOs1FKa8XJwNF2ayfV45zxCvM9PWtN
pp0S1VGOo9nGK0QKvAUiv7JfyA7EZPPXYoo2jad5j6Vta3hzkM45WCDGxt1TyQVtW5cqQuAc49dR
jD/wtIsLOukqoafjSufUqwGnvNFxIhRDdWN3FJDLxMwONZ3kFoQNGGNlxr7EIdKep9Ft7zwL3CP7
KvSecS1q285mLM6xCZ5zLaDsXjjS7wptPsWC61xXYOfv9BmpGQ/iRnPYvE+ZiI7AM7t9GzVn8JVU
zKH70tW0lUHzXnHCMkKm9Hg0dxaD3gqBOlqVqO26a0brRISPtix2gEy5qGJ8643uWaagsWNDITlI
nMvzzVhTgRDawBPawfS7xsCBxyxHepMVCL6CRvuinnON5Tn0s6A+lnayzRuYwB0L2bk2bjnaxSu7
rtlFj423Fpj0OmXdZQoWhBMtwbfQWRVJ9aJZJKpJnJgJtgYiBOB4eA41ixrl2g/J2ZU6BfSZ+tDj
tjnpJki7ujKfuiSg4oSILO8jh0ySdZJB8GDK6M6zjZT2y/6ROOqWpfi+LyUnoiL9yDjm29IDajeX
HAPUidw2fXCDvZlZgI6w6XIciqvcK+4dabFoiZ0zhCqoCboCTFO2D2WT9EwJ1ZWWjlOde096aeJX
zL2HiHpfZPkOtQ5vFydWjKFMI3Ul34KypkvceOL0ZZMQlz5z/YsYO5PbNisTFtKORWgj/WyK8HYM
u8/lJWUC2EZRSdxGV0fT1jbh6rUVeLUGwQd5ml1OA4hFYWeeJk8qvynMm9QdKZQOnufeeMy450dp
zFk8pe8GKMCnWfWvfTMxV2njnTsG5S63gCSSoKhs88eKxLdWvpZwG1Y5WdSDWd3XBEBWCxsu6b+H
svsmiX5SdRetJO46lhntln9pK8Jw52l4X3p8DPjTtqkXSnabNOCZDnhBCwqDnRFcS4CaaGCdG/iO
Q8Ziw4nBhhiHrJ53JMB3dlc321xktClZD0EhLqQJuOnlLssoDi8IQY9Vbb7Ecgw3hj0dWPDVu3Z5
c6O03poFLYbAv7ZWR5Bl6LbxoF+9ZLxKSW102VQcxJkyg+w4EZKAw7dzKu9ZC5bTwUfTAyxgyUrs
gHkexwoKoLuO8M5yeCaga316GhbgsNhW1uL3a9nXdyzJuVjU08bRW9ab5bUO9Q8n4qxIxS0VJUYI
KSz7Dk2ADmzabq2opJOprzZR0r8qx3sxpUbq2smOOa1Tq8hje0lZPGXFHAMoHlynS/MQt4iYmCoZ
4A6fMTHvUjVkgxRkAupc3LDbdrNuHEv9WnFb3dgTTVPQDXydtrNuiPNdlEYQxpzyro9xKwfMe3XL
4slN52bV1M5ZBngUR1xYfuJz2EZvouHQ9FtKV1oje5R0dG2mhpRbQSzDKW3vGM7Dc51yD3QFxyd2
21QO0tmdcK5pHd7rZdWsxBj+YCRCXyY53UXKt9scTymmoSq1D3yWFRcP6I8Nx0svrrYKgtYJqRpr
W49yQlBH9bMOgDfJdzHzPaPGiW+Ny08cndt0MFaqhW/o1NEhB2TEgfUri5vYj2eceSN/c1H8JMX8
LR1KB9BV6DYIUyyyttp2IW8ZUW+slDYwkDqfptaeR2M/OcgKY0WX/TRurSq/BgrTQ+k2L1pU/3hD
8KSQhgZKZYu+LNZUA/1oQnstCkgEYbnzRH2YOrqPAVGM4ljSMd/RdgglkKApcHqg+IX9xjLWW2fm
9EmoB6S0phMozen2NSLprVwbyhCxI364OVqHMtzFgh+57AgZg7PZwUFhI4othAY+MHBZ+9Ka7s/U
jHgAg++5rHcehwnpmdPaBjK/qlQtffEJeu+eAeFJayFs9b9uX4O21xzjMLG5dpLIt0rwa6Y2lesw
TKt1igc0spCr3Ll57+ou3Q6KFwUXKCAagx8wmkFCpJ9khT8m6f2Y6AdOR3A8N9R7lup//e1MOtDf
W9LiZf3tuFini5zcvR1tW66+rmCMpNJ82ppo+ZZN4V3kZh+dK6ngiY5FNWWUiJrVuseBP6ffoWoZ
X0TzYqV4njpp/ZCrdNYF1l4S2Vu6L+hymo1zn48PuPMIk/c37NL3MiWQPwXC2iRucs0Ira11l1LR
hCYW8kEapgKKDOIgOsoUF7XdAZPqz1nh/Gjj9JJANvYzjoMrT9PwSNNHM/fBFfrnzcyKms7j+twv
rvVh3gQMikA+sossvTf6LmveYsN1wn6FSaL2HUE/2CDjR0jiOJdJlNGbCE6XZDBT37dhRGobKW1t
Ek1dVcn4RDHYdBhCAecriTcIiivNdE+tpJjLswwDXExNEH12vxwxmqu8bp80GW28umXMsNvj5HWP
uJaalFFxtNRTVUzhkmbeGW47bQSbwRXlNF8sP5yNhvCSFf3aDuTe7cxvD0lr5XEBcmqeL4LywYr7
9zNJuGtteL8Yc6CAFjlENsfq/RSOwmUK+ts+G3DC1nvP5rIZZfkrR41n3j3d1rTqu4kjtzHT+iRV
92NKqrKVMRxGLVVrT8culmewurOpPgRzeMbmcClQ67K6G7dGedBETzKrJtufDT9mpjWYIInSKY3d
BHiSggNYQIW7z3ngiroZj/qIJAFKqGrebQFGJu2MZ9j0+brkg7Ea2+5Tb2YimMF0gpV4xVKBzuqp
es2aLYu3nWzR1pRRX4xizsC9Fsz84h5Ub3cpuqDYTAnuOF3D4WWiNjPKj5SSe2RpHdaxnHuyauE1
kIcMMbnPGeqP8FCl0nHeCat77E1Oiw1mUkRayl+Ks2ryYdPD+llHFLSsnVm+8PZ0fPoPTdN014CC
Bz+J9Ze0Ix8cDNZji9cCvKg++fjMMHhTDcN4GeHY9pjBXFISPE3eI8t/f3DM6ILv6SuSc3MtgFgd
RDNfkuWrv99KDX3e1RlzVpISV0bZZEFL3clYfA04gh4BfLB31ROka3jM5fCe5NpXKdaEa7trXM0h
/Z3czCmpsFnOkiKI2yh5SBvqNmb1XchEETs1FnG9bDimw5guycCqkoVLwZNHBS5VxdVVRN2HHO21
bdfIh8AW2mG4AN11NpYAqTDDmygJz/N8cuCjCayGun1oAvAKLtdjT2X7FFU7JlHRANnbMSQm69jD
P8j8cV8nlJx7eZnCJqSsk7kEP0jpm05TUnU47Jdc1o6Wnc8mqn68iR2o2bNLUZJq2J4/tEojTuoY
VqpVl2S8nWNEk8idjiE3Z9SZjzRrEc4C0qNt4zzZXis2yswkf5oGklB7rBJQMKMHLs7pvold96tI
x6wdqU3hNG9jo33XlE2Fip5fso9Hy8Un1N/gw+LuPXo63ZjoogPVitBJuAFIE8xKH98y9f5GAVJb
T9NQRHNqM29lSvFR19Tc5Yd2zfMrdp3DBcKO2pelobjQ9Gf8ImLbeBzUM/AQKn4IKw0iWzli/KPe
JOb8E+s24ltfwOPzloIgGuGtUrfXRrWbiWOxMeC9bnDpWtGHR06/n401SOcvI8w9IvYthQDloGP6
ZF/YjNE76jenhMofSUe62tBf8mS+TEo1ALkHateyRwWZHXwif7fuuB8sjjb9POqHzC1vRxVv+qK6
m0vzW+eE1qJUOMr4FrZ+VSgQvmdu1cgp2JlwNdXaqS/Y/IsgRIYqECk6DGksHtml0LeVMAhSbI/v
KOq9vQy8Z3eYtTXHtVsLSYLWaPUdTbCUTFn7ciZjH209rzvIzmAYyYMPJwckNWi/pAyCjd60oEMj
3iIxvLPq1GDzfZt5X9xYPfmH3LLLN1Q3jj5elt22FJPcSaP8rMWRMoORNaWG41BD/NHV0L8UCbuU
CrAQLWxttIttFr3p8hClzaUdyWpHYmr9yWhNJnFeX0TzVw9mymrsl8T88mAN9SXKvP4osT9l0r2g
WIx0C+U2aOchO+VhsUtBzN7gCs52ldu8VnaenTQl01MyTxlvu+kmMK3+zFprGhIdA1BN9y96Uon9
Z0fnlXYXNmW1T/owJFTHl6mbancdkojPho0bGT0KemfJbWWgiEIEWSkdpyj1Ltkhmxw6xIuhPcZz
zCSRVdNF6YnaYgNcPKfeNgLPHc5l/mxIr7jDt3l0PPXSd8F8QglnrFaJsQ1qh7ZDUg8cQi526Z1l
2ZztUTQ0qkfPfx72zP3s7eIm7yrrACmR5uO2vIZ980DhuLENo+o2CoojR86EOvYV7Xhf3CSGvcj1
T28aX2U+3nOXYS5d+tnQl+epuJFzNx47o7oPq+KV8pAtjPHvFIzSyk6WS0Tm3DvZ/KCbva/cmHi3
zcmtCwkQp9sqnWPGXrBPVGDkbF1mGjGy97KrrzALJiy20Y5eR+ItWALUBSlNMmHsJjPINmGVgV3D
6QdDmO1O2JjrbET3aCJ5qphFnD4nFKmjiSfK5TNJv8baNUdzI6xfJ5nl1mmL/pa36K/MHXtFcbfN
cTf4HK3sEnPyicjywORxq//zkCxfoiyghylHbbmnsQ5QWAxcJnYr+NUVcZcRVg7KQ70CDIDM5JJy
LgYA/NAukCUsPGegLR8lpwMZBQL8TkxydX6cBr5B7AKjjwV9P+VWt4FyAdHKAxpZRzm9hejyer1j
Y4vuZ+ViHfcR62DUMW4g4qKhUu80vKkry8mJAuTmuGVzeNvP4qe19C3pqPn096eZsefTuDzw5nrs
udtuR3d8TA37hnZYLBJcPFA8UnGhdgT3xCrgaTznsU4upwe5kJvxuZNdf1MtadBAeU9t6WgfSjEr
5XqT36o6GE+zBNQ4RUd3yerpgZ4cI4tdnBZgMM0pQLkIFutJbiWnSIDxcYlJLGCQP2PwaI8trKsH
Z3EJd6OSe6MdbivVXgKLNTaHVE2Ym6g/p1N5x636lffAi4lbGSrCymvat9ZkycMm7xUIAqcWPFOx
w9HIKexDMbkHLdksu1KN3EvfvOPYPcjFQg6rxtjo0vhVngY7w+6SbRWpH7MJ7nVBq24xTT2vKG8n
J27EngxusIlZpvqlleavWDhvBeCQn8aAj+dZiFjW5D6OXLuadsISORb93pM1zfSiHO7con3sqIJ9
iW2KDmiTJmVhNayf08LbWZioN7UdO/eNst5YlTQHajs47Qk0rDMBt808jS8mthM/qfMt/7NxcRBc
tuOAfyQPmNdCrlCDOZ/dwm4AB47o7mBnUNneLeqi/DZd8m7LA2+H//jV35eQMoytmUUfLkuFjNWT
NYTzgr4EZkxqAHy3u2DacRsfYIvFWCxbEnt/X3MIHw7O8jD3yLuJEhh2oZUZKLNAuMheBntH1ZjW
tAorcoUWBjhqqg5BrH13tmIAJTCpJeI3qnXaQ3jRV8Sdi52JWWo1JIjFTTt/UrgNQ5OOiPMAysEv
qzkhGt2CPXNL41PGS/FXkb9TW0MPwdgYh5Ir2V0gGf9yl120FRbOdZIBNwbXfrKkZe+qmMhjaunF
E8Ghh2kwzE/N7n6G8o3leXovWWse2Fcn2zQc5Ct4wk2XjPanx95+PUZNftUCsTe8vLppFefPwcZR
Dotv61XnPqiIVghRXUYKmN+NBC9tPJvTQyNcylkTxj1+HOmydEXEQ2B9kEQzcXGEa6Ke1iZ2Woon
7p0A1U3V9TtQ+5JSdC/xW31Xow6vijo/DzOTXaWziGu9SxFRWuSOz2bMFXZRkLhFrhxrejXTBl3M
bD7HDEuBGHfC9b7LJAE02dZ+K/C8q2aeOOwLJoblNkRKxEw9WqCzCI144SeZ7X1ckPjShNzTgO2b
St+ZBle+LM7JDEc0OANjOpoTKxNVZcUuNoGHa/aGcYZ6+oIT8MJkTwnLF7qD3JGhzLC8mCAreZjW
tymclDW+r8Nirtw0ksyCSrlu1mWm7SarLK6ZnjwXB9Zd0nIAAqDx1HJUqNBah9WYF2hss7Nd+0FD
RWMd1WfXUfmT4zGkxYXAJL18qRvRi9Mqwi1tewj6DNm894az3Wd+55IkNcrKuckjd81lBHj7hDzj
2s53OZeQbUi/rlUQPxDoORVhLF485Kegb3owehp3vcmLkVK3ijqSuk7ecvgajyBgOln/uJFS3D0J
Edf2wKxDj8zNmCYnEJjGweZiYts9o9JyOKLdCWkK7NjVToVDsGuvYJiuFenXChvbweUIs5o1FMXS
ZfdSp80xbfT0jADwbsZzQxKEzhiAQPRwa+WmyKOc90cY09L5oKfac+Aq6mKSwNk2uWB+mqJ6nzPF
+n9fFmbcQzlkQYvVxbvNCmNXw4G+U5Oz6UrD5v5XaocYZDB/3i52kPO8R6drm53jbVw9yu9mU4WH
OO+ZkoaxvevBJ29McE07zyXcZbmatp6ner7vCenPXX4/gM4ME25qcPKI37C23DqRR++v+m3kPD6C
ccH8GnH1bwJzp+fBI21bxk1YM3TmLXtbmdiUEuX2gdXivJlqKjs4dPd7WdS/lNqzmeoN3TfN+Fez
c+Nqtgy8JCsLrAv40JkdKZaxae0N0+QQbpWBtpiq3vZ7rY9PLaj5hMO7Ew7evnFTe6sX+XkCPnmx
GeOIu7Cro2hE3Dp97NyoiChOvcjoTBCXdJLUPxlPNhHCR6dp1ZNe4OtvOdenwuiPieuCUlwe2pyr
M2nnNzV9chBaZOVCcnTP7X2FSeUgW9NiFZrpb5Qi+gYO5c/RIwuirNQlYhiZp1pUnDiTelrLrB/W
+HR6PIRuf0g1AyFqBphHZWF2/XvQgjlleXnBOpj5f3z5PktpNyjadyqRBOwcVxywOvFONVFsC1Mf
+TiyMB1pQNqCmhsoRRuPtianTVN41VPsZHIdKcPd/30pFeN2GZXjLiJM+FDQXo2LYlHn8W6lRtHe
c8g79wtB7u9BMadus9LNfSGT6Q6T73jXDAUE3VThpXoNXaxeljCdJ4AMMHwMRYZyiC1x3y0PDGjc
M2iLuVFpLe5N7ozHlGlvVYJ4/eq9dU3D1Lco6JR08iS+HTKjOTB4FsiG+H0L+0GmTIQJ6RRJ/xS5
PcUw1XLhiOT9KIIPmVCAp0+0iwjX3pZGvh+saDzYRVZuqrqKNm1uTHfYPae72mTLUmLe2dmqhLVd
z+WlFqyV0yk5JI2h3ZZxpd12hn5jySY5E9MdC3xL+ga+V3XMVIypb+gItvT6KgKVvVkqkLdkFtyD
Chq6rhdKkjGx8GSodV4xrD/WlL4y600UP9XJLi11x5d5lJ1H/UaPrVsnHsTrMMvlhskiIEzn21k1
vMWS1LxGyjGuzthkuzgMDvjK4cLGQfgAxqtF6bzvIvlYLN0DuZ6498qx9vkoshtyFGegaQFKuj/r
aX7Ri1Q+UtYZIIRH7SGE2h0i51/aaQC8VLFS4LN4B+vOZk9fBGCdPZ1YCtLzH0ur1LruPncERaBo
gvssS7r7v/8wBOxdsvDeno3uNm+Q+NrBO2VzxKI7gRUVT+knrpj1PKARFVUZ3Vl2RrdoK/V90HYJ
LT821QAiNkhdxwo8qJcmu8Rsk4Oz2HA76t+vyMVfvTWFr13WVDvat2HzFQPduVPFfaSp5xsNttwe
vl11sfHm89Rk7atg6WClUNfYJoBWIO4CPLD3c9F2u7AeBItDhwqvZsr8wIlf6SacHqteb2juQk8k
S4a42XqPMJXaTR8ZKHzLxZQyVSCXFor5338duhQfYERLSd42tPACXVmrsGJu7CnVGzzlwWLCLhtR
LVdr0kJNRkSuoSSfZsww7jDlJ25huV9ZQQUUNlpAJajtEye8+78HNmOjj8KJQa/x/uP3Rqt4oiIJ
P1KPSNQlLavWSOPh71fLQxub0XE0+ls3Zr3rGRyHCO5i9wvs8OiW7neR/Tt7Z7IcOZNe2Vcp0x5l
mAFva/Ui5pGMYJBBMjcwTol5dMxP38dTpVZVWUttvdeGlvn/ZJKMAODu97v33Ca8BOXMdYZev9SM
+TrKltiYxPuVsctZTTT5PcUTwHc7kRWHmiE79LQZaY0s3qRAIRKm9FaF57yI0nkKOcStwgAciM1C
3Jbxa84jGtmvZlrTYs/jQPI8YXFeV61+B1r7ZpXNp1UY75XIvnshIIhBVe46uWKTfzBFqPCD2ccE
ozKdjDd9TEHMCqamPbM2h9GVhyErLX0Dv2obL4iCQ/Zh8ap28Dk/tdYuzskkXvJm2lPI9pZ5AeHo
3LEgNtSQFksKNEqguJT0CFi2i9guP61OPLg07tb2rDhrgtC7+djo7Y+VDpRBOM2mACYPDt+7yFQc
Omu8zsm4zKbpl1O+B81gUjJrMW8zNKpfbbx9JUaj0tDPQUnKULT1iu1ZsdTH+dlu0nrhyfesEk+h
Jr7AWTDY0NDuLQ6PdUojfYlKh5IFPihoXgyLAxNxEtA1jHmT1njvHYLpmn/wOu4FcnlwkMavseP8
60O4oc1tDx/mBnqEvAHzmWli/1/ndIrrdfBTIVgup9B8wRJHotYeqL+GGdy27VJv81NCtn8yKB9I
a0ZDoAN8Cz9bx3TCStpXuw3YfVEhkYjdlFWYIjTim8GyzSxO0Kz86juECd3Y7UQWsiaFxYZDuN+m
CZzCuY2RCWLZek3VWuvPp7byL2q5Nqr+rOvwjwyMiqNjPmk9J/e5LE9dWwJNt3W2zOE7ByYNPyea
dWCh8A4OhMaxfp8a7MFDto9cwpxh9TYkuOx+TzXXgaweZmV+rOZmZWjySTAv2zqBdmPPNyxsB+qm
oQ17EexSE++zJDOLbdt5CUwsnJ/dyG/EJmXSeAWzILo5sdixsl2x6mDm6ytIGihisBvR2RNjbej9
kyBV3bk7EbKv1onyKxwCZV1UuxSY1vSUt3DmWGg0ot7Ycf5ALhE3z2CdXVZharTONSBB3mb2EzrN
LJoG2MfIjuOg2StWvILBf+7q/SaDyY/lC461nNelVeO8oFQM42a37CaGArozILKwo1iMgzRXWa8q
gTCH6aRUMUyciQEcyyJl6eV5cgyi97Sd2ObqpLAV4gJj47s5u28IUhhVjWn7J6by3/m4/zwfZzmq
mPS/yMdlH+PXR/aPRcX/9kX/kY7D8EqmSkdhN31DFYb+Ox7O/yvTVw/ZmVJiw/BU4Ovf8XDir8rQ
rL7M4/js/B0dTvzV0BmhgYZjBbOEb///hONI7v1z8Eh1Huuua5tk7aw/HLq/T8dlZq97Fp3lu8Iz
4jWJUiQozv62qPo3SiKnpUxk+MSmpt10hjmdxNjCnczHfNdzQsHlOnir2TTa52oABNpbuAM12yaR
ozvvfvZWe2QH9BaTsJQag9KGJdcMmGO3RuueqLHQnf7UO8GRxqcGKBrBE7VR1vKbSfPGS+TYGxzN
7rUptFvVRPFDj50JAWLIlm4H12eihqHEwjaPvrMddVQnGeZvtZZSB4v/amkWbbqW3FKbacJQEIYJ
Pb5p0zwOJgupzIxybRTaI0fY+IBI7a6lo4ETMUm2CAtPSWH3B4sZGCfPiHGzABsjK+63xGycre8Q
txCAClaRInIYIaP0kWnNuXJB47R+f03rdOdAvulSfX4ESQH2poEalLCgpsWnYIy1IKuO34tFrrHC
B86BwbIcZc4hCZGOzdq09ZDQF2HiUe1SVsxrotoK931pJus50HrOdiniEchR0+m87ZROixHS2wuG
OU0eJghZG2pF78OwTwOKEAiZmcd8prCnkjXhcWtXgZB7SLpRocWrw9wij+VyfB7gPB1snHquZllP
Pja92XfZ9ca+3MTdUKwRz5FRDZ+hdFFE8FhNcsiTeG0m9kYObrwN+k1ynCUWxWRkb+92/nFO3Cfs
7OEeJ8Y6yGccvG1Cl4sTvpBdn7ZFWX2VdtaB+SXg/on+Yh/dEW4r8KqdObFN6khsrdtBe5rn8WLU
YXuofe8z0oYV8GbAEE1o0PbwATyiOVst9Xl9CLd+TptbAleOQd69Yj974FpmdupgnAAOfc5oC10m
Cvs3Y3lCPmyasd3B3YQ1Gy016H6EyGLBIQeICh7TyvryAmOfYbyKbcwUdUNxBFo1n+LhzLJ1uR+7
5uSPVIjmyQnI5xXg94roygpTBp63djmgDhvXbubcGbIW8A9HvbsAqYuqw35Ac5e4FIGWVRv12ZQA
rEIKxtAzcfkseEu2el1vinI+ouzt3Cg7prq+7cd5nfBqkb8hFMhSVS113V+GkkyE9VEW9F/2T1FN
JU5qYHh3uTgtJm9Sejdb1411ESz7lNtUm1uf5GRubPOarzdAC+OFA20L9f802c2OFBu2yEw/SU23
D3XUrfwMDlWSG7jJNFMqgfoeC1fb2S4bTT3Xb6zLdzs3CfHV0jkCq4BvX/RYxftuPRj999gwtGP6
73HojvOzWR3o9QauhYBxbLvpWzOSj6w2zQ3zafvkw35z+ns4PUEG81clbTwrKC3DxZ38cc9I5cek
ymlbJhYjTfV+8DzluZK354LSDbYicfVAF1m0lObULEZQTduSzQeymeGdpoARmN9vZNwZXw1zAkvh
P5LWfS7Y1mrCGQnyc9ez1eaXmOb+MRkjuBQmnv1BdyV2L/Y8+HvNawoCfbLZPDI+l3fNKTd52Xh3
B2qTrIAm1bSnXMIGCURN85euXWPhigJygTDZocnkKyx+5tosszsgy3JHuIdQQ+EVywFR5L/X96n6
+dd/+c/Xd4C9/2X+/f7TfHw13fyX75+/7MPi4ysu1R+zj7+cso/+5x9C8f/2b/37sm/91RG+5Ru6
bdq+bqvA738s+9BmhOeDC8aArKuf4G/LPsl3GxcEg3aBOmAJm82CJLgS/eu/QIVlG+FB1PFIxv/5
X//rf36N/yP8Kf+WHZf/9Pe/FF2OAMIzia92+Jf+IalN4Fg4tm9avu+hh+v/lIqnHrSqqROM92GF
/RxE+IWKEuaKeJTd9E3OxZ2RzEN6Duoa4JN/svtC8e92/gz41ScVRfhhwskzAJLA84BP8BhI55cB
Et2aaWmJqTB3jXKjweKuHPNQMaLDKn4STomY2qIRTNFrHXvgwIWyOlLiUBNmIIDsjb/ydL7FvnEm
IECDuMPZTLJp126myQHAyQiNUbFY4/OUbQ7GftwOL34TrogZX4h6X2M08soFcI2SXQXm0hLmMciq
Q3nNRL6djYDm3HRPWO4U9ng3h/ScYzMueJBDApn8U8IYwSElmLU4Gat3K7TP/Zxw6uzjA5QzK8uO
XRuwuI+YlLwnYRgQtoujtEwcz6gzg340sJHgCzjmFhMbLBGc+J6LHNH/gk6AVSZ6YVN213AWMtjb
GEO408NkWzggvqv6mrHsNaJB7CILEVycptlXgugIx2pjUTfa5xzGx4ZGi2pY60SG67Q4Oz4RLz9m
0hCjqoVUrmY/ldZfRjFfIBOcO9/bM4h9NM3qXGfyVwxaaBAMMJwDW4jnxqx+qR8St/XaiPFWElLz
i+glm3j7S0xw7SYIu23CS6xHYsMIce3w9hqNfbW17EMWSnSEviqsTUpXoe5mL4mV7f9uc/23y/gf
Llude+OfLlvfcAwLJBgXrUdBE///72AOrTZ19tzYIeDW7tjbDtyd4EOO3nqOuRiL0sGYU4Gyms8S
IuGy7npWraE76MMwQMFFi88Y0DYOVRCyfmj78eYjaC70lLWx8jirT+G44pQcLbJOaduao8pKeswB
0S0e5Tltvk0suSZxjJyR4NhkHPqrLXEofCWpgfLfhF8i2ZcS9FSkm+Mio7udsYPB9BavLkzJEZnF
6ZdWzZ5HNk9tSqv0lL2pq2WyzTNTrXsduj+GZPQA6nx5bnGeDYgepYPAAhjVYjWtC+81X8ZxufaJ
NHua/Tibx3FqzuMcbrvZR9Pht6qsJaQYUL7FekbWxQ1BI/CaEpEVgvvaGEjTkwJ2ngNUjDQujn6c
rWM8/E54kLgm1BvtGdnvmQr6khBi3olrbRe71Gk3uZ4t/WbEpubhRPe2uSRDGePjVp3zzf/jfWfO
+c9oB9fBh29CxIbg4f5f4BdDNbXZFIU73/Own9JqJbqOBbOlMN0I3XCf6YwnaVlUoB0tJC4yXukp
S08iTh/xosqXwuU0QwQnOPvjPD2MgV0tRVrHnwNFLX4ZT3cNDO3WdJ1p64+AqyZp7PwK0I4n3fjW
Ds0nXD36LazmuerMfDEqBl6NG5OUrbUNFB/PBJQ3VSdNcfOQGCcSaBO+X/xCei8vf/BatUhf8jXe
NX3XQY5j/0AwvfdJz4YziS9P0fq6LruYZrKtdSaCg/B+c7TXVv187NzuuVHEP5SftDIumjp3xLa4
WhXuz6RUAABwgb7iBiYKIAhIsE7FOUd07ktSSpg3EeYUdTAFP6gpDmEKkFBEVGcCKMRFC6wwBlrY
KHphnmhXLh4YgGynF3F6yQEdhhHEwxQVo7aSh1mxEO2gvmgGdERfcRJLgImmIifaiqGoAVO0FVUx
UXxFH9AixWc9tkx3VxcfQpEY0TroVFV0xnCG04jZ71hXeCFpGD+OnkbxANKZD9xxbKHLNoxOEsV9
HFwIkAHa18Kv9Sf6KyoQkTOkSEWMxFeEIknAgBQThCN0LYK/raJMUqhO9FWRJ2dqPHSm5ktLUSmL
2WRfiLmG+SmaqAW8kpQ0M2HGJoXiWuZoh4pzOcZGuyBzxmcrCqYxTg8BDbNU1ziPWadImSAzDYXO
1OAe5jqfIwCtW2nzCgABHPOq4Fzq+6/09OwTUJy2BbADNKdExoPLbXCAk5esK24pE7qFqRl7Yi5E
8QB8Bor02bF51BX7MwIC2ikaqDWnGFYAhEpAoXKYfkV9sq/qe5NhYrRzB6KorZ9iEKOlYo0mQEcr
4KOQJWkuAkcKXS7CulLc+2Byz4GZplsPeGkJxNRRNNNS0oY7srd30hDSA032UXvtAKAym1xLRUT1
QKM2JCX8KPdWgaKmRlA+RsVRtQGqorcvB8L41CcDSQWxJRR7leP6yhAGOaxOzbggiIPoQ8jSFbVV
gG+lTK6EucgIBJUQEumpkM99P+wDUPes8GRlFAm2UUzYWtFhERYAcFQNxFg9ovrPdRDCwMm6iitb
ApgNAM2OAGcNQMS22xEIT/EdJ+UJe8qRNupnnvFf4H8tGi9plmWGw+Sqtvu3tntrhYZeN8O6FSRu
uDpNUhQnjiELzcuxZCn7jzWIT6GdcuM4As+lbZTJj2nx/sDVzTDwOobcWgUkF3qQPqVkct0YOHjW
WP+WZkKqmHMMsSUOVqRbB14qpfzVPNo4nfrMB87prFWXUg64lCOOcJ3sg1ObOQGY3dLYl2G3L70C
RKX6oMXMMUgrdtt0iMKjNMaWKZ6XHybXhPjsRvgO/DrZFXS7LQ32Bqs8S/ubwGlTM+CqbNBqtDMN
G9gLTDyj1l53bllt2zh/NSP3FMq4v2WG/4w+eesrtlSpbAivJqFJxIGnYY3as6XgulVOFEZzhvti
dLxIBkfneeCSauKbhwRNIyOTggG7cVCxp/QsvTslRfbJ7M3WW/dKmgH3StgbW/oNtrTjMOQtFvrk
cUc2vvYQ1z0LEnfxwq68WwzE84i81B0b9nNLr8DugY7LFvTPh27wt+7oHQUL7gMwUuZAxBAWmoTB
KH3vQBI32k6G/RNZ00T+yXytWe8WovLs/dAwcU+iFAtMYc5EPs1gF5mdte0t/25J/UsNzQ56VtSb
sC4vabTTCarcuIdwrBJl10Pckm3uaMu44K0SlYMN3h6wYRec+YaMonCS6ILn/kS6gN3wkqSqBZfA
to62+vDnr3/+NNZ4PIw0pMQ1JJ2rPugMa4+T+oCQn9KteWRbQzjTNLsVvWjVKWj4ReOYytfayNgJ
loG2Gj1bWwWRfYUn25x9M9eeNJccjikVuibgLXGi8u62Eq+7/7ui0nqv6S9gSZprOPD1QVX46ylo
DknL8C8JXHmyAiI5M3WmF0hNQF27bm+WVrcpsKa9WcOIxlZ09PvY5YPnad+jvLEH6veF52c075BU
ynEvcYaue0D0qH3KPtjlI6adcBoe/nyYs3rPz2vv+k7dydNIgwA1hczJU7EtaN1dGXHdEmlmu+4k
rr8ORNxdPdSH9gg0q3yhbx4AbmpedFIMx0hSQ0y1L3y8DodAVlhvikIbKoETqgnGEe3d6n3IgFgd
aJQKYX7nFhG4gsdhPcnHMPqJ+7nAvBKXK0b8tO1QrWEZzbHJ7LOYpnmfeGhMll0zTldtQV3UneKM
pCyGj/FAIyh2CT1/ypwyvsSx/ksnRccYepwOkRUTPGS+UGfscsvwkODRs+Mazm5uInL5ccPOTGs2
PmPCTWMMeEBNez6jd65qTNDrHrYpYlvw0+HXe8AmrIPwrq2veM0jH6exS0eiaar2aGUso2yRiffA
pme6ZkPVnwbBbtIPCcEkBu9BZ6YbP6RIHKnRXY7ODJq+p5ywknBktWTeMPHGpkT95Y7b8jmmD2rr
w90mm5ctwqysLxwd50UoBm3nT+h8FM+1G6p7VuxhgruXOq+s59WXY9h0MOTNT+5Eu7EfFVey4vAV
K6BBEyIBBWTJZQX5tM3SmZ1gW2xCT8xczR4xjFYxDBxfe/M8/dtzhfwyw+TguxixUF2OpiCjv/BI
2shJ6nt2ZaDULAsJLpPxVasHf88raWxiUcdYSsY3t4zYCJRZwJ+I3Heiit9gxMFeK5kv10mr7c0Q
m1jY+dW7KLQYgoSVf9QO1baxn31BBXmEHADUIGt2+jjU9yQB2EqmalUOBcpxqHjQpT/eZyUhYWRY
ZL5ZvjUt5WBNwQjciLPq1z5j1ZJw4x+LVw1Z/u4a/Ax17A74J6k5Hjosbvi9v5Iyc29zat+LIf2C
mJ69JbgVuFK85MmnWWxDr4B2Muk22ycjpXteNfFg1GKPhxFzZtaua5DOxWPepcVjnEbVaR7qF06l
HCeieD8pw0mCf/LsG9au9CULPrNd85WDDyEA9RxPxVBsQ6YZm5AnUC6m9BnhauBGC7VTMYK45Kl3
s2kpRCTVzzRSP5ZQ7AubNZQQe70VMj2wRTlQ3gtl1LtC32TqSI+54VY3jDt3TaOKtnQZuo6aLDdj
013RTr6tonkQIYajrnqCrYHD0cuadds5+ibkzEYEdRPy9FnhW23XbIRwhIXjOVu1WU6jodC5RUMe
+RMxnA3NH78L05heytZb283cPNaUwbYBtQuuOywiu3DY19vPBtreWjemux/hQw46SdsxnQRwhfFL
UJTYVQgIGNs/OWeJzVx3Ry8VID48xI0A4i7E21U2EVwbU874oNqoQ2+zreZM0VaV5bQpuY/QomZZ
psDb5vzSVeE1L03WkhDn39zz5mYOaR2DI6Isp2PtUvYRpQdJ0VkX+69UlB6HOYXfMwXKbc/4s2DQ
75NOMsbDn7/gBrs7uqT2Uu943Mw3uyjeq6T4o6SQ3tqUc70d3fjsaPZrltcXH48c4QDILQu9JWLg
JDvRaT8u+dElkZohzX9857NqC2dhQfJfdCWxQevLHoLnkXRzUOkVfTQnI4GVGibxLWoQaD0dU65G
JoFqsmbq3knbXznWwi7GP+Ob+kdouPduzh5N13iXPo4Liw4+syXQYaUHEkjPBtpHEYaPdRAc5/Ad
dyDNadkJeLiPy2BpBRzPoASiW5O4aLNfXTAdbbO5taZ8w9yVp/0be4Kb9PC0V4HzUFXFizZ6O/ti
ezwj9YQ9vbTokPW7Gz7vrzgLD7bxFtYnRnng9Y1jnecYjoNfmtYBjTGL0ziNwGVkuOxpiwTkl19Q
kMZqfsQG9JSUxikxBGm9jmCCsZEDLPiQRaQd6Epm7jTH91lGxDKjqxNbjyzjTudeYjsgQxYx1Y8e
1M/rut7GMusDra0US22oWnwau3g7SDo/eGVyYvxkbC7YTMlqUlFXUDtS7PUoey0YmjN1u0Rxd1HC
XFm5Jz319m3vnCqOnoC3lwP8hrGLoOLVyxA6hy17YyGMhrcB67dS4vqYXkLKWpU+QMEiHW0lIeJ0
nWn11amvlpneuofGLhgolDem5S9R4ezsNnyKU2vTheOFJfhQCHfhTNothyq90Jzi2KUTx3NGVyaH
r7it4URMzeMEIzgkgrzsCKEv/6h7dXkGyAPRxXmf++FRw142NchCv6jvfvDNCNKEle0ElScBgV8y
kAcPx8AA+EH9qhm6G33BvICwXEZrKw2fu6S8mdn0ml5dT55qTOdZyFZUGhj1BW516qLOMEK2piTv
mCEHdnZDI+uW3ech8vt9Qv7AaxkB1DL41YOE0MNg1xbApWJ30znGzhLxQ1HMLxQKfSjh0wnlKSG1
WBbFG4vgOx1Lv1x+SOyaghaM29QyMTTddpWolRP75ZMe1/zozrz2re6FmOpXjgc3vSkVcRAYbakH
jIdo79XhFfbjEQYAwkF6S1AMxn0fxhuBBikaojH8rg3X9IwOmZb5tWiHVe9FRzcV2HVwoJbeNorH
fBGkwTLt7xOBzk5mZ3MqMJlaX/NUI3eYPN9H2ItZ/+Q68XPUiAsWv08UlD2W38fY8r5k420lMyi7
do7OzQbgo8z1qTcQ5uN7UzvFM6y3PnMsnAl3Y2EOcnEL+ZYz1xP+Et4M56BkTIcwasmQFhdj5Y/P
otYWZt2spds/WynviNY90gA4LegfOMz2jUqf/YT42+vJC73S9571QETp51xVT1KfnxqpX9NS4Kmr
+aHDU0omoM41aDztSXPkPcqwgfokGoDUccAPngZuX6chW4HYqwRgkrePSiRVXzxY1TnzT5K7/M/3
IsVjDOVlatyrUmSHAK0inn+IzIbWZuQGTkmM4RDdGTC9rXQGnFauI/Q92qlejAB9FxHY4l6JeGSa
BraTQqc3bHZAYpj9Z6/gPAnFCtDtAAUSaSuvJo8C0IovAl3eSuv1nKcb2mAuqwGm5MLXOXPmwfRk
6MnV4N9EJDeFB82oo3MoRuLFVL7oNe2mYnUxLz/67jVEf0Y371MMPiGe0lLBdkCzL3QHd1DV+leX
+KtKfEueUxNVU1oEekna7+pnL2vzOriQ7mivUQq6K9PvJA7fjPKUdAwSJLPNgFtBC+Hk8TIPVbUF
pP8xNvH7BBu1CbcNTyn1SwWS5Cavs+BT6TrYhRR5xY9dw8E4jL9iEzdNa00fZALf48b7sVp95Xrl
ks7jreHKB8lN2Lvj0uW1iyf0gyF9jH0mAOZwKFyfn7i85dxDue+dx9DYVoY8zjMNMrw7rRPuy0nj
sG/vHFaNdWFUrxZsdWbymz7ob8zD6QROrtJNt4wxHvwyPHMeOXmHtKW7qU9+de4TG+TXZoh3eW3e
+jF76jSye5W9RpPekwYgFu+/Km24wdyNF3IV0JhCkIiHTRXu4OpvlIxLKbDZRpvABsCd8/8AGJ3o
7tkZU4KfLPzSkHjF+BL3Q7Eb8CEB4Hrwg5rDHi+DgzGXQQouea4E8JUswalfb6C+3RrDNnYA5PIE
TkLvETdlTDEvulhDf2PE4WOCSu35YRVq8jy2WKZzwsotQCUbeufCpaC0ECgwjV3pixTYIEkzTWAD
d/VVTahvN2r2Wc+77yqcegLIcOcnuloEaMBNDNFuUWjAqdI4YO2Lin4xjC77KGmgseOXbcjGC0Ks
GFnTCD6flUOEmffx9DKhOG0bkv6AX7UKCqbzVXXpXpvnbTHToRvbkOwYT91oFl7nMqcWrE1Pmi0o
9CAA55XiAEXgAxjAN57EkrpqLF2esRa5l352cWCuYty+mwbDAqtA5T6AGiMRl3G6CIwjn8hQ0Pi2
Ag6mLShDsCBfygti43oxnGx6HzjULnUZtmu22+268Yp6bUVtfsmTjKN2/66NIe46sADLtvDNZ1wg
n/q07at4+sUTksu/9O1tkfre+8TAQf3nPoOK1+iolI5nRjtH86M3XoAVBdHYKCjsWZkaDfKjivIn
rQ1uxUHtdGDurXGhaWvLiNxnO2drw2x55zjBI03U7bWo5/oRhv8yYt/8OCCGTkZ8YaYJfN+i0a6u
deOU1tPR9CNzK7wE+FXorTPRnIq0g7Y4o8TjG2AvnFtXy3iOxqre6JGKyqCebzvdKfCZV/RdDd5D
0fwMkIFcqb8IY7joI14QHRebhZutUrY25vULZoHZH7+bFr27BQa4Slnhcsc/dpl1DkshVkNWbciA
/zaC0Vw5U6wvDGWp65W5rsJlp87Pi0oZ77iT5j8qdo4nL8+pbiM3Hiy0j0mZ9qhsy47A9xnvPqTK
1oftxWZXj4GZJ++krH+hh8WI22B0zXpjDRbbQv03Tcv5MlPOwdgAVhPWznMikS898dRYxDQr238J
s3EdC6LaNhRiS1kQS2VGjOLXIcphuUUjKF+Uz5X1qbH0l8ra2OJxzJTZMcAAq8yPDi7Iid5J0sja
LVAGSROnZMD2HEyEASWHzvKCTR8TDniWFG/iaVdGTAo83tJUX3B5eksNPzPwkYF3ZCkSAbWzH3Te
wunAy72HAS/Wc0vWvca0Hdj9lzMFm8rDwDlyH+P9GX/cONuSH162kfbS8vwiDpbP7RElft+K9FX9
7s7MoRp6Aoim/rV0olUUvVadPJhF+Ei9woDDY/5kCL2Y/3hqK+8rx2Try3dHeW4NzLex2xRLZ6hI
PVtEgjDoYsPgvKzOaBbm3QoHCIykDD8vV0s0/NKx+fbYfVtsv0xPLqXyAQ86Egmq405iEW6xCue5
v3c90gT4aZ8T6EdAVz+rmsGOgc14/uM3xnisY0CulBM5V55kE3MylfTqOPrSYDg5907LHUr1JHZm
j1VbuZt1RVjrmTO6GJ8HDNAAQ9lUmqFHlsh4mzFJA0L/CDKfTvkgIgKOj7rEUD1grBZ58t3Y0zti
y2dqe2+CwZSb+cG6iqznTnmzM+XSDjKXLLDQ7ipJFSknN2DQEZ+781Ri8g6U2zuOZcBwBFSIyCEz
jqKAAIMRnT6z7EF3JA5Ver2ZHuvdi/8Qivo5Kr3ynoVNfE7YfmJH4q9pJMcVjhpmQj58QgegwZsx
UOyRz6HYVi2ySGw2nA07L3+PEXvTAOmmENVPY9rTiTkWeaSaKbXVJ9+RCMyT5bgQtg1nPCa6+4su
Ug4dmXROrTv8biYeyiBuB7CgPRMwH+RuFzXfpd6c2qK6FGQ9aElfmrr8EQFbzdxIDy3Doamvwm0g
zTc6lE6IoJeeXsVNzrQAdcVb5pYvdhGsVuqm7kUjMO71xSNlG9sQ3RRihj8yqyn3WsM6mPgmB7Ce
Xs+SGs5YPEyeLo7DxBh1shnxztUqJS+1ZKaP2r3qhrnZZ38eL6xkZj18G/RIrkSPQm9P+R2L2Q0+
2jkMK+BPYQVOXKfOy5HhavDao/4GBWthdfWz7vV7Y2QBnWHwrvoOzGMFK4K89kVL04sUDeaxpEiW
TZ5c6QTauDMJGdvrz60L7imsK0AhUCItF725p5wGnBxCd3UuJ+SkJPO2RiDnpaMnBuS2hNVau0bG
LJZF779HZk0gxlkkU/erj+JHu5yfxkjgvei5g0WSQCcZ2Mrrj5EPbpqMlIpjK5BfIo5TpX4BnqSC
VTSFmghqcGfRgL3qkvdWhvfIIO0kGiX50ps4ee9mHB7dmOmJuXMKDsedpeVAa5M9Da3EL0Ibf3vx
6KXJU1jSphJKuehm1B7BcbTr2m3S7FJbCrYo4q4OQ0bK3i90U9Tb6neRBP0mUaG4jS4ZZJY280uq
/j4oUaBiSpg4tlDdZ8AYBlEMv8jTJQ+sp3xQFyYJ+ZjdzizeSVFyW6caXaUZlzIuvJnEgZ/Aduxt
dtTV/IpUo8yBKxe2/SaaFJXM+ulhP4EiPlXWQ2oZl3lUOLXUeuI33Vii+gg4v1tELVwacSqVtGaw
WbZDtApND8rLfCXWU6yqKv6e0vlXy7wlViCpQf/Sf5g/MOTSAb1WLG1Ty9uA2+JGCZFcmrUCHTc4
dBpr1Wp4/jT7WIt+m0QUX6ZHV4y/ke0nGBjlez7EnPScvQ8sn90ftvmJXZHbRBuGWhjeRrHTYBrA
XQupJaxo+ZpDTPDC2jcMjrkGLWfRyvLb6ql7ilaJWV5o8YU86spNIwNKc41xoeHQjPP8vQUoUeyr
mDNF5+D9p7qJvhtM9UJjW65lhspETpgwAv1ScjsAv3Cfq4lBYhyAnyR4zuyoWhIwt04+KNdF1+vZ
Ex7Ud50R4jHq7ZhnwuhwMiYR/+dDoIWgJ/7PXyu3f6AdYu2YdvJuG3wPgJzoL6nFQWTOXkx8RYXn
rTWjqD7dXqAEFNrvZgB0kk0PNbVfe9gIjJaYvG3a5AFNOkZPIZaoic7dBsT7l750OY/2pI9x57lN
N3+4NdNiGCLVvfenkCgjG5CgslpWkrw/jGWBhUvkK2J9w67pIK5TU0GEt6UsqHMYNnggeWRgJ48a
MYtTXyXsAYpEP5hj/exNnkk0TkPxoRtgkhDma/bBuBKTTRuJel1gab4YbfosB7O7TJCUVkbgk0lM
ZPxI4SFonzIhrxRezOOQZ/eQGsVFSeaRhEr0PRTlznXlvnDifWS9ZWW57bPkRpBvncbjhpCI7VR3
0+/yNSyrB/icW9AKzca5cH/265Keb4HQzQUuibtw5YdNuUk9TiGVN733GH0oaqABtlYAudxqvnBW
fM1VckpHbwtuemEjGe7cujUWoa3YSJWZvORm+sfq213sjILBIh0vfhUUygoDARaPzch8pWDWD/Tg
f7N3ZsmRI1mW3UpvACEKQDGJ9BdtHmkcnfQfCH3CPCsUw25qLb2xPqBHZWSklFR1/nd8WNBoZjS6
EYDqe+/ec3eapWtHtjhqh65/ECMIf1tkZ+UT2oVulLOZQQOIpfkhyeP42gSAshINDkWLsVrn1Tye
fc8fz8wKWMxll26CRpdEVg/WocpVcyXpasvKNew9GTobknclVlC050kzuvS5AXKnDieWP7vmgdrM
3tZdSwaSyQa0aMY7x82H57E2JsYhCRIcwV7Bl0Z4wJdX3GV6HjZlq4AbZ8NRsPEfmx/83cNHr5bD
0cPbReJXC6DPr9y1J1R5QbWfIguoxfMA262Y4AV2VarpB3MTxVJfnXGIz0war8lzVxrOD58WAmOQ
0TwMWTwe/Fh1BxTY8TZhpPEhvkhGundeksJ3CrCTRllbHRqHYxqhE5lajfwa1WsEuxtr6ieC7QbS
AaYZKUchm6NV+NaTi2M19WjLRKrFJReJgwWxEx7+gL5q7oNDRkW7tSWspFKiwCoiMa9kT6Z4xN7l
QXmw1WyiUV4dDwqvm7B3iJLhF5M28VgY1muYt/o9lXa6ajihn4ioOc5N1oKrW0pvCBv7UjLUG9PO
2JvC2rEhRZbdJN29hdkSDBpg4IEjYhVb9vwlSiYgk7GvvtX9dEY3BIxzDu8xYmFMaCwz+5VIGjWS
0HZ7IiweiVFCp0jSZIaramltnmfRMt4UIFqiJmgeQrt41I2gwTtj8yTWIk5JMDHcGs5866ZX6vY1
pYf7iuwC/GkUDTuvJ4BlmBX0EjRR9Dvh0RXy0wbehDt7bsUqIdb8MmHU3XYeu1thmHgIBhxOeqyG
F14A35C9krTUrsNJfRT8eQ6TS/aD8rqR8IESeGDFUmF6S6sIbkbYFMPK5Jq1q+yyOriZBl4SVO/z
cpB7rY0FYsy/9dZH6KXxF6PK6bopJA3S/eY3IcOLtL1OpbNgGtRXMAY5wXlhtjayKHhU0YTjIIsY
3eglBLGzGpRKUU+DKqveyqG17um2JRgCp+hGBG4OhrndDo67KRathZOk9ndf3NJ0kxBFrQgMnRyc
5JQ5zCFR5wSgVscdaQnyZHXjxlGOOms7Tp8V6vm7BNfkKTGGi00g7GksJ7jR01vdUvXHfvhTlsmv
QFjGLkoqrjIlzUg3uh9kz4rJElfUnbtrYrFtqizcND3gmLH70VvhDkhFu+kVbPGx9I+mRfOMDmXv
wp2OVEALrMxHjsUvTo38pS6gctXKoUclHsARHFpJoVaMrKvKK55MyqUkQmEzlU+OPXEdcnW4gXNi
rh2IomH9TC7zPf25Ny9l0WqGjzpKmHu575WcDwhA4WN6yN2apQkTeDFijtKBgh7aR4bS0OU8HKyl
dtKnlrGVP9nNrQjZ3Ak8j9FcBBgTrWgdLxw+5u3ibA7TRzTV1pMTZqd+Yn8fjZZ9cpzskobeF6Iw
wgvMuPQO/E24KRZpRWEzi9BZRnIjRg2CXtD0TKm5FE5MzglUObGdJoJJ5JugsnifWTXkpPTPSUZY
OcvFdwWpvAUz+AapsFwZwnUeybrosk5eIsz0C1TxorTwD11QF7Q0MngPtgf5Ib0avgyPgqSJVSOI
ui4nskvtEtVBj7vfMj9UVTNNEgPzC9v1n+yue80oGT9Gl7kl1xmF2cbHQpmO5pMVKlIn6FNBy2Cl
5uiJ8PM71QX1VX2hz0GxZeY76gv7YerJlp9xBW/zPKu3FX+INYN/4BtkN9fWtDTPo+E5KgK5Fm3t
3zusVCRC0LWwuhg0YZyOe7/Jk2sL/Hc9AKzoutA4ZsSUv/QWvGURRl+REBKxzXZzX4U1kJ4JniET
n03LCrzkniYPigbdQ1v0+SYcY39d9DGzpvnDNiMm8t1o48EpOiaocOlTkxT0TOoJNlJC+TeUH7af
ereRrqeINzAgzE0Gh28dJWZzcqVaQSfn9CUVkhisU2K6W5ckY+LNq/Qq0H3CGCArxyr6A1mq+8Yl
f0W3Lb2XCuCzEU3HxkUECAIU9TSLfj6G8Z7LLjPDuPuWzXWyl0WDnbgsd0bvZ4S1Gky750geBOqj
UbXyPu3FFl8kIfDaIFW6GPm4xmJL0/nnUBvzESrOQZR2fk5ddBM5OekbL8UswuhvZ7ZlcXJhXxK5
KvWmrmimxCGDlJDx9VleLLz5iL/gVgc93AMnp8nNi8lZjZNLZqsQOSj9IwKZ2cn182IvcdaTjdKu
MplfeVG39v0mejTn8W6s8deLJgH3S+WG/Edaa4qrXepIwpE7SreJv8+d44vsYKc1NSfhT08THH2Q
5XXssqM34ECMtf+9VYxBYfXexaPVrrVL+GeYe/EZ+eWwMix6AJM77+diItom1mdVle1mtrG5eNoi
+RTszR5y1GPoSv8xcYbgMUj3iwM9dEb5zpF8iKQ/bkukf3e9BZZSiOqJkYQ+uyYbYm2sll3+OsPB
shq42HFpL461rIpLbMCAz9hgbUaY/5fG7yISQ4D8dcWHBOW1b6wMSz4smSao01MBHmFqtb3xoX4S
/duxTcQvu649+wusqPE6yopyigivnYQvMSinv29UDdYtI5PTA92cwfyvY4P89fwVvk+zN4JzNw+U
yaqIMAE3FzVbbEsGn3y/FnZg3gfRvYoRR7WgDjMLIX8Vg0fIwyza5mhN7mApnmUW22cRf+GkqI8D
vCgffhRs1K7fAmv8ZqIuOIFbPFZhPMMX6X8JxlpcZZGx5Z3ZrDuywybYgRz1XseFFI2opysoi7NF
N4dSJJvb6IXs9xiHFK04YDHjoQhrZ8MkUzO9y40N9ritRZgew345PeuC1LehJn+pMucnqtIDSn1+
AZ0h6Z31rh/a4GgRyw4Wdjb26RivLbPvvlpfs3LpVgA6yxwL45Um5G2Q3TqMmElaE9LjuexuQl5Q
O93aIHK+UP77O1kZM9duAffO8poD8m2jUepBzkm7x+j/Pelpu3vzOD60qn31Req/BC7lSTcmKMR7
V2BdItpIxv3jSMwXeD84PKbHlX4Z24OWGh1Iz0IyUYoaYIZWNYu9yooLLY6QxJkTSh0ByA4wLwU8
bcx1EeX4CWArVZPOd1nqXYjobQjwIOkm0AQckFEiz9OQfCqIwL33Cfwg772YvrNsqX2psDY6jIBW
tgPeFwWIu/GCKlq3tHt2baL33YgLL2zgqjZI6OagBdo2En0ARZDUIkilMOgJEsbHiv/gpZepuaJm
wBOpOvZWwYcRYgmYMc7Utv1jCMN429LK2NG1IAV8JCmq7L+aHTMcQWp3qcp1UeTfNClHq6pyvxdG
1N6tmkLAsJF6jwLoI8jlR2stOzUAAXM5bvJ6OMblcRbFwaJnvIRm7zlnj0EGdalAPSQlVAsl9I9o
yl/Ly5yL+lRI6zjgRrDz4duCYUHDT1rKnHzvByigIW2ZyfBeJMC0Jd1wBW+YgYrVkvbWYYupg24f
yP65P0ctWTq6gYQTw2IxRo1mtMUiV5kN1WqVbWgJsiO2uGpUcfEaUoqveiQ4Bz6bs8kSAHK9OZoj
TJW0qa5V0j4GAEr3Ohrf6R9cCAg31zWYQN+txuOkBoJr78iKv8Wm8+IIqJp42ss7msJALdo1BshH
bCp3vcvpTiZLuamwCyUV5cQSl4eB6L4xHQZk8uAPvSKgKvzpGxwd1M9ahfXGVfh2czPdW+03MRpq
G6vUwdchs7tCwzxB2aqtmYyqYHgbKt86spMBj4CBZEAoFuFvBKEp+TjTqj8a9US+UJkfvVhjmI7X
5dhG1wzNX9VX0FzA7qxs6h2QJT2Y7zp57snIOJiTvU9r4JBxKb62XhzsyaH53qZjdPCgRSxwlx7N
gdEy+OBmFk13m4HxCdXfIqPdxyHn40yA+MscKqjjWZXuPu9qIym3whzCTdX0BOE0jreeaKeIqkH/
nawKETiXgQ7LXcK1BlSyu1d2lhwMgEm5ob4rZyBWhtYGpwwIBJchJzSWtRZN8PB5o1qj2ccz+/bx
H99DbeQwxKuszV/fk97ieuzm6VD3aXQKgiUcDGL+MXZlfxyGWNNz4G7rUuzAOBbHpCUUAJ1IOIRb
M9tGTzaV7NoVXr+sX3uZmf2xTm0in63uGmXuV0QfxD3MhBgJsMZW8JVF1tv2rX8scXUdeo9culSC
xQczaHaMjKMYt3X+M3ESFlcUWLIucsBYyVMdeI9x2CFP4mKTW69dSFa278F71g7sjLj4GmU2MYlB
f2NLAdBSvfWiwKOt0YWZXz10dmtV+Xsi2x+axHqDX3bPB41QxSSdryFySFPR0wJ+Sa6u8MdVFz71
aYcCtKGPGov7HlUzZpwlkA0ffbC0vbqe6t+lgQTheD2lKJVAnLwYfvuoHfO74+vvmfK+smkhRMiV
X+QA8C0gAgSNO1puRzWnNYDWYwHn0x5/geClOoC8jnYIg/6vtJjpMfYGg8QK/EUi+l3fWtCCoInH
UDyrhqK6Kjs4eQyZOVaCVRN3XJ3t+2bOLkO6dChCatDUO+eLjcB113GW0dcf4etR3zsOM4LM4Nce
axfcduKxoGV0QMYje1gi8tr2CmGvZnQmaKb35JmVHwmYOiqsBBSgS3Ndfj6rAT7pkEti8WkdLDb3
5NK3XuRe5GS1sEvCeWOmN3NiX7gITP1szS9FDFjS9xsaz/XONxA0LtJ5evjrOV0Q0HW57Vy1GRr/
Mqb8jeDJzDs5URkRy7GcL4Mm8bDsRzRoKgDAAeU3CKoLBmaEzLP9XsyETIQJW0Zj8pofbWBtaWyF
7yogRo/slvYitdmfpwDYgDRH821RnHw+dbLEN1VZ2YsYPGerqjE+cvoytUT2scFHXyOhwFGvHESF
2nH7R+Fw8SK8RR/cudCPUlfezVgmoTqDu79IwqNmbL/V1lFK7IbgPjDUN89k1McUqOIye8gy5Dj+
mhxGFYzK72eaH/HgqYOXeRhXvNZBpUY3Je7afZnL4vR5E1iZxzH/eRsYLmLe39/56xn58lxlESKq
Q38/iAkc6+BYvOpvr/38CX+96vdjw4hLf2UWSbp4H/98m88f+Nczf/8a//TWf75FEROTurw3oeQk
peh8P0Q4yKv+9d+3P1+S723VVb/U/16oKN+rGoFYFKtPZ+1f9/abx81/+4TL0/b5X5/wtx+IV/dP
7Mr6Q3387c6mVImaHnoK3cefXZ//fnNsvssz/18f/F8/P3/K8/9gf/YQNP+TA3N5hz9fef0oME6/
998/1P/5j/JvPuffL/rT5+x7fzgm8BCuY9w6mJr/8jmLPxZzM+hcl5gT8fnQf/qczT9cy5dkb5j8
Dyfy3/gmliMsyJMBjy4/4N/hmziShPF/Now6uLJNErOJpXaR/prW8vg/GUZ1GvUirKS5Q/JSAwXt
vW1KSXNVphlu08CB5Ti3yU63SXDJAQazR+ywryY1lx0IgJe8EAowJLrU2jfHnY188RKNo7nLrCG5
eKQD7OasCc6BxHkwq15CfGwXoFo0MzRp873hFv25Qrq9920wCpVtdHuftJdzFjTjvpwwHg2tbe7L
MndPTqucfekTbjjkItgLGhanLmPFZsbXnnSlCvaJYXHqirJhUIbbKw8SfWhNJt1C6fnAeQ6hFxfu
YQgjun6G6x2G2NTHqJqjY+bRlPUQ1sGXRaAamLBcZhnEyOKj/ljNKjhUOBaPfm7Jw4x+HezhIA4A
IRlxpd1wmB0dnaJStodhcvMTGL/y0E6iOYmagnLogv4kIuQ9nZ2IE754d6/jyDmNfg9rJDODk3bG
aS+FSCBHqH4vZFieB5E2+3KO1CKao2ZuhvE8uEijylpYZwyzBOulqX+ucIntIDjGF1y0XPsCoMpV
5k47o9PtJa4NLuJROsL8C5td4ioL93YHVpMErQu7znRnw5y/1rlhbFtDFNecH7ptQ4fSdwHOtTis
r+AKgW+7nnUd03HcWn3vXzsFnE7OdnzfdWSqpn1X3iu/Khk+KHXvpGa6DasMKWClo23pFvKe9Zi8
PCCAhLLBHTX0kN3igoxSI4mbW5s8GrJt9jT5MzQ8Qf/Wgfek8dgYFwlT7UWP7FiW7ydGLg+1k02/
76Zg4nHIweauptx7Ld0frPD6Le6VeRydIfr9rMgG0m+3g3+qhrZ+Yx+8/Kh67MSp8+l1pf6Xocs5
Dpb26+dXv29SlW49KozPe84/HvzXp/1XL/0vvvf5snrsww3H0mtXHhuMrieD4Xo/YvAkytTeoJAP
8AxU7VUnc3ul51fd5ZBXNlUttpRo0yXu5HRJkhueguwq2iG9L0X0OoIvOXiV3rhu4F6LjA80JVXx
Lg9sZpM92U8yKgo+jdTaDTCMNipjYGEMbbfkTCKA7gGLT2CVN8UIpJd9QbDtcqJx4sYj2lU3IZIP
8AnXMmkgIHOMrmQDqBc3DH2kYrwYL0Pe5FfwiV9kUd6gjMqDrOq7fHb6g5kmqIMny8cp7IrjPJdo
I0iUIeUwxi2SwL4zI2E/yJGOE1cbjq1IOsfQnndph6FMauzbEfm0mzh2s5NR1l+07MWZWay/dWtV
3DmVpe4pLPKVl+RqS8hdf29FcX9PpxRh56SRiBnBByFhmDWaNRPwH3Ecl9sE1cbRJpFEBKV/75EI
uI6gkm90Q2+VPdNK1E7KGKJA6lF1GYrCJL5VpdikRI1eCGbK1q1bV8j8/e4U8W/a08v0kN7Y9Edk
d0vgmm7MDJN9ACkVYJBKTn4478MY1LQNXffOISJuo+geHqbQfKpGCyPIPHWnjiQ4oxqxhXlVHZFV
QqQVqSrlJUtgO7sNqZIYzuurk/f6lDbZJogUm022w+kGz+suL9QrCLb2rI2+pT3AV35r1GfsuYUX
XyKQnxc/s/VJIAmTfRoccnfY+E1XnwEr1ed8ueGsJxusD9111jCKXGOpbg7lMJ30YrAMGEsQLjgs
ugzLvyRkWMyoFh2U69pazCJ0bouGziBJBO6lEkF9IJ/9AeJ9fxUWzelJsaFd7k2JEpuMcfCqR099
G1SPKS3t7ptIN8dC2F+N3M4eTRlATEwl5DfJBKxy/fjYghlddQWXfebx8YbitFrT5kgOwnfEuoXV
uqtdQXFoNh3pb5Z1gciutl0szLukM78Xoefs4dW8skSVZ7r0SFgq194WRnzwyYf44nT21vM1g97Q
9da+YSbvUi0lgXSZ0MgkeEBA+eJJi8yZNqm2SEq5hPbS2lJilG+MOH+yJe4Y35njwc4lfjL6+5FI
bQDP36CiAIQuvXeyeI6WtqbjDIunk55JD5sRUhHk5oMrCRppRyfflGOOhLqdGTqmG2NGZ0Slioxl
DuyT0bgIAu2kQ5ln6GM6V8Oxk2EiN5/3Kx9UM3MfHoqXhz6/MjneVnj864Punez8eSNBHpwVk+Ud
JMQnEFIkmLUo8dfh4pKp+QtezcwuD1mTlkfCIO99M2dCJTVTgzHClT0lo9wErkPGZy6T/EQLDOe6
sDti/gxOMslHL+q53ITNzJA0S7FMops6DoxBnrAnvscYbj7MfsCPjtPr3uin/srBlRN9wwDW9foX
I51wciGEAkdG2/3z+47DeNwr2ve0ibJdaKTpHgjC+GWegt9PACaDhEoSaFrGI1XOXPyqvVF9lPmE
FG92vHsHteUlkvXw+50QVdywfbjPrYhpidkG9cnyG8zDwZSu/lrIatq2fmKz/Y71q6iyw+fjFRKo
dZfXhNr6un6AYcMHv7wwjlHA6SSXN1G03nmoAWd9PtD1wykYUg+poEwO5L+S0oRD6yN7+nyYzGvM
9E2HWF976mVy68vnZ2Qb4CxcN8vpyYvuFghK2c9/EqZUMGpOYz6gecX1VeL4+vxJvZA7y4uC11zT
gfJnKjC7t6Ovjvz9TgwbRnjtUUxfO1XPMDYeP9/JbQn1daUbXpy4Hu6jnjiHzx+YTh0Zlfn/By9N
/2PlwR7vv6s8vn5Qefz8/tH9vfT4fNWfpYcpxB9ewH8O7lTbtS3/H6UHstw/bIuSw3EsS7oiYNf/
n6WH84fpWC7wRNP1cWMthJk/EUuW+YeAtSgDz7RN9Aau+++UHvgN/5WxxLsjJnI9YaIoc0yfX/Cf
aw+IgVlGySsPZWcuLLLmi4cfZC9L5R+mjCQdrq1HK7fc4u7zy88bLjLW8a+7S0BCWQbTF91C1ADS
77QSAbquaSS+dpU9PgnP1juobTRT0tA4ectN4UcW6SLYZIwM23pisWJ2db1NakFjkMiDvEsNQipc
fE5dYcHrcLEzJ4xZK4SuOQ4BNGFDOxf3cee94+PNV3l2HkfFcIWkF0zPnb/XXg2X1YYEPhRjsxl1
QWXfzem7UZLejrjIBIdxHDygF31f+M+S/YOmlom9MDj3dhk+EF0Acd8yv37eMxI/eKgzFWzhRR9A
OXyTPm21PM4eS51cKiz6V6WGAEFncJbCms9Zd58zJ4CWHpIxUfnIBeiaOsJZK7PwaRPD3ehxwRE9
FuxQgrVQkUijQmHZkMQa4SpNs6+yGqb7ojFB4Qj003U1v0xxMz/S29/lmaFuY1RvaGH+8GpzeE0z
Z035R1qsHg9GZI8QIGiWiLAhLxxpGOxHFf2+SdnEklV9DBsanKptmldVJK8RirD1pNLqlM9huyp5
0zPCU/nc4NmIcGU9EpT0nJpESCdaxAfKU5YkYfb7MGw0uB8VXk1Ps8el2D1NDWHkFj/3zpeRyfG1
NDI3c0z4T5PZ9j6MbDIlHGZmvqLXayvPWXcI0R5M3SNSi236QCGDA+9Fa699aqaCBAyu4yd443cq
dsjVFGZLjFyLXd622ePOAWj1SGBXz7ruXJqMvjB9kefhNsPZmPDRth3dS2PIb7bft5dKJZgBxYvd
Z/6tCa13BoPxA8b5WlBC2a2SeyshOTanJ7BtdPVjbFyOW6AUW1KtUqx/5H1oX8PKk8I+hd9mw2Mk
w9tturR46QbTQ5HQ5bfBKbEujDjYHAKlmR4bTA1kcIYGhpSkoVrP25ifMkwH02L3QJgKGv8BqOUQ
6mwdDG5/GhuygWb6X0c5FyhUaJ+SnvY2kGDs66m5bwtCBuk1EtFmWI+1P1tbWfjxRpBYg4EQeR1a
9Isl82SfsyFfe6NZXivPKK9d6DK3tsd5OxDaDMMvjWAF1u9YZFvsiupnmzJSwe08XRPHn/ZiAChp
lh9DoPynyp5grTgZPfog41iyEwAj4JlR04BTQNs24cCmMiyNo4HEYyVFlR8KVfwKyzb/yfVxVSRD
8JGqSMK+0sbW0FipDCv+UHlU3dPItnf8NRmoCDXcZEn0Vdhmryof+6uO8SH0eldbhYmKmTC1Dkgl
pK150ygUY6MFftzOrXSPR25Lj3EVzna761FZHtI8jB5dpByKjJc7qQzrRAqps2kKDv+2VfF9aBSw
TeK5+G5HO6dN4h+cegvYSpS31ParozXQsLWjpHxNzeG5SwV0fN95D9G7MER1fzA/Z5pbRfkZ88E3
laGvgs58DEVpEUnmWWfdjNb5866MkDe1NemMJD6heGp3AcZtVZl3la3LG2zL6r43XtEP6/uuHslf
G+GfMdDfzCY2wMI2jMvI0c9ZzZSO/rrSpXqYQ0LOXQzTa65rHe4zkh0ApH91+mYNqu7iUWSAO41/
BQ5K/7lBFeZr+foZbFiOJEuqpMRRMXrVM4lm5jLQzXYkiZ2sWEcH08j8BxMgxUHk6ddBK+ZVZRwb
x99fVlRW63DEWAD9Hk1f690XMb9h1Hn2uYpdgN7t5G2qYSx2oVcSxNHigiBtm/SPJMMa7BCpDW+z
go8XrTy4O6fCmfqtjj3/rhtCgj2CON6CJ23faY/cJgqNXR5BXyKiID0zCmLaumBvtUN4HZKO5NLY
SD5RaW9agkoOVjhkBwaciR3W39qoJ2RO5urcdNq/r5SLISLU9bcgaq61HI2XkA+KRpE37xKbDMxo
ZKhKOTUD++L4sGVGuFZlW2fZ4VqpcbkTvM1O3MEb82433VtL3sBPcmDWRQ1W3h6bY9sooiNr9yOS
OUF6tt/dV7UGzpGyGxyWIN+WgL+ZJfJLmTtra8ZKI8rOWPmWChfL6JLL550DLDRsGksmbWY2Mmnj
X6JsWe8rUSW7aHbQFRszeatDTgJx4oVHdNlcGb3SeSqxPtJaGNIVnrX0gDjx3OjavSlbuLewgCaI
HfYZW7BzywzkanFbRMeYeeHKkqV7a2iJ7xCGfq5f49R+CLef7lk30H1ycZ9gIO9jW7MKRyRa5vSO
7Dp/qvKyeDJmas9clYSQyWYdkNG0wZ/UUv092bOlnzqwHFr00cMw98/l2KM90lF1dJK6wr9cnlH0
P9RGamzaYepXqaCeS9A5Ut8M9sEaB+dcEdO2MIhqXxQbQguJF6041cM+Ta+qDwagIkrvCOgChT9X
04/OFnDBkviDixbOupmWm6qMDCNIn8CUW/4emk+rKePmoZyd59gPSBDPavx7yEfuSD6pVkCnKIVM
s6YtRD2cq879brlvkerKb3FXw2CPp+hK+6cOL583jqY6Rk/K6mA+R3vDn8dnN2tNEl+rRdcW3+Iy
dO8VKs0V3Y+3KVPDvaZl8xozqG66YX6mOVs9QT3Z0L+1Xvsh7a5yiYz8vJsYcXU0kWTQ8eHRZkJC
0Eb6rFsLuUYUeyerbpCvtK1BXgpmAvrUBBM2TMKJb2x37SQ9Gpt2+KWYfNoOZU+ZRlHM9oJQopH5
mq7HfKVsVT4b4RjcJj4sPkWDHmOSXzEJzbUzcXknpg0j4Zc5JlAl1X77FGn17tp8qyi4ABRNhC2z
T6/IjHLs+ExIs4CmOILplznq+GM52KE8GSWbgFbQy1QrTJ2h+zb6bPeUwlFZVfEuzIX7XDl1elei
MYM6o25+YpWH0B4z5tKt+RjlIeF7+XUoB/56ZaT2QBY3c+qp9YBpet/MGEga9qGnsOHyXbBMP6Eh
CJ4YTK1a3wnXXUSUFknPwZMhaJSopF8Twljfyzr90bFR0unUvPdVDyuAdMaLZxPSTAV4KTI4KJLl
2iW9dGX1GgKdj5YbiNHSOl9cMGRUrsY0ng62nD1YgEiOYS5kT74vnrPceTW93H2cx2Ze4TevjyZh
ky828sJF3IvXe7nbea3azJB6REULoCqKeJ1YTXio+qBYYU0U58YCPTH0HUMlPyE7zywumvY/2YUe
2rsZAE7aTA8d7erXwhPTpqdI3ymfDSZXIJPjaMBGZpKpMuV18UAXeualZGN3zWIyYKxKb05xfbDa
VetmBGhn4oSz1JLJxe7EWwfDbikxbML85HDQMQiPDEOtkx36sFc3CGPxM9FinWl+nw3d7U3WjxUN
L2/j+R27ao/sg1jNWy/uEYIl4gu91QIFIm4nHWcJAbBuSbBdsJMlpCMvGa1LE5X0m0CxT2AohrC4
BUFsrzSL/l0bDukjWcCXTiclm27xS07CvFnyArmJNkUtYMEbFmTZCn5A6Nrj89iOXwmV6i92FhYb
ReT6rsjFHQu9PhBx3h5H5h34ynCr5IKIc2EQCD9UU7GNsu8CEM+hnS3xpq1FMBJdhc2FFZYfG0ik
WZQ2mflWLYl8BPrOpxFdzBtgiZGAv3kiZMEn0lEzCLv1orNv8DMCxKY3toTDpu9HvaaDmT2AZXnE
BFPvPdM6JaUeWEGRmt+1FtNbSL5YYhrII0SgkVE0d/AzLYLQJjfG0MLk2gF2BTl3RPC98kff3RKx
WZ+LDJUER8nZpRdzrv/xle79p94jnHyMXJw6ir6jCm3SQAont8+51jaCZ5tk3IEOpekl8tzljn3u
/Hsw/eHpr+8U1ZzvmCR9H9HgnpnOBUsfHomeMa7pO7rHKcFjohCinANInhcWA8AzTbUIS4anBojT
kMvo2Dv4F7z4p01J+14LEA0NgAha7phvSAJ/roL5KJzUfU9yTMaOYY372UetXJALGdTfUzlHDwzJ
2OGk7CTN0ZHvKKCu2qwkrIc+ujNKBGBGy6DbahUVsjmbCAeDxZTsI3Wr5/CIZ8bjBAkeXSbkp88b
f/lKGD7NQspFeJ81ndC+jWk1zhIx9nJjsiPyfbrGJRH1ExFS21qztZ4tu7xJIwIxSvwhw4TKO8tw
Jn+dc/bO41gvJ8fcc6Z2Kx3BeEQSmF0kxrxLU8w4/RJbbdw0a85/3agxzBB4bPJ+uHCu1+e/buoZ
Ittfd4fxLfZr6q6WaxT2fZRJPhgr8mXVpoCnJqZeH1Vt66Nbfc1VQOIkS+qi9AwGuPVl+pZbozra
QUaiDRyH1WBm6tjPtBmBM0a3LqIRObNQbdp6OpC2UBxpbmK5t4mC8c2iPLYh+UxmVh0yO00APkCN
NLzwmnXqKcYecxULC5/KKd7OrL3AuGAEOj5deGsad5xs7EllesM7vmKDIg/U0P+XuvNqjltZr+gv
gguNRnydnGdIDjkkX1AkJQFo5Bx+vRd0Ha5d5XL50S8qkedIIjmY7i/svTY0XeXmpwCjYsQKEcdu
vxJiukAJQ1bYq1cg/NaKZSPgSp8xhxYp/kT9FRSY3boWdWzW1mfMHiuGxdtWQP+Z/HRbxGwSNE+z
lroD51Tjer71rhyvcaitG+H2a1HxmMTODVnKZTTUhdG/u6Wux2cOFwcQqYmkOfghHeqD4ANyTAfl
7+ow4wrVxmNhldcOFOBeAAfpahUfB4hB2zH19KXoyl0qve7gJWmwrW3znLP0+ApdSL9p3vavafGR
5aW37FVV3DRdfeeTAXk+a/QnzBfj0q5U8FGk8m7LxGUViAnGH6HxNNC9NrUXeauxYJ+qLG8XtHV1
bYz6qY/LgGM91rkhxq8mjKpXXfevtlVpmIi5g3HOEUGcl99FhyOsImBvg1aPs4GO4tEKsK3Keg5s
wIJI4raGqu2zVNStHvC/c/8gwHbaDOi690Xf7VrfSs7+FO5JuUoApqDX0B1bP7k5CdeJXzwrv6kO
xliCwg+V+W64hUSZrI8HZnHasz6hAW81GiRb0w5WkppHU1JbiKn5EIlmgSuxwlvXQVuyLXy53GEf
RsDKqSfagzyRsbulATLY0tblB09CvMKYlx5LO47e3ERfszvvnskLZt7OAOVYdLhOw8G2138/tHvX
P/79nWEV/E4bd40QwR7PCk43w2n044ggr/eeyGNKX9Kx6KHlZfdYj5FsJlRpIRFLR93WjymJiekC
E4mOvXPUd55rIHoaqO8Lv0ON2U0WTrb5t70iFndS6mjZ/rD9z0+xrAqQMv7H/1Llc9io6Mm/NuX0
ZCdRsy8cxjt/P/z7Szdq9TaqelYoRmcvE91NNoiog5uX5SHUkmIJs1BDinCNiA9EDBaj4wLhyqFV
9/pN4468mWw3tsIzv9Pe2ntzTuM4DeJalhLfS2q6xyLrHe5kFkoTzcjdQHO1nSo06GxBFHoxCEP9
ClxItMnY7a0qJ/JfTTqMbWwfW2l5C+VVrERmL7UWigMMYNac8y9llmUox1qbLlaoKzzt+Don4J1r
cARJNvxOPJWdDNZrl7+/aFmb7Kta3KtW/49PIZmdFO7hFlsHNO+sesIZG5y1Dk1u7SmbwwsgtvP3
yMfvd4TJDBzi78f/+K09f/bvx4PrAstz7mxmtPPs7D41prfIiTVF68GniGACiWXBGxn7nOQUQao0
cs+KMPB07M9jF5wKDKy7nOkiUMmz3hjDBaknDiZsgixWPf1gaSLc0wJfGyUJrFde/8nO/3duZONT
XtCN2KJ8zZH/dwt0Ih7eBBAasbESE+xur65/iyr/yEcM/nT4ZHaAF9qMGmVQyvtwzynODrNO3m3H
JpuVGeey0yrt7iHZ5xKM/+AwUEfGEe5sdv3reCUpONt3FUxDnImXsTGqS1NsxOwI0zTfvSQSIp8j
6S9sCZglJBtgmUVtdh2r0oNr1gp96/o2ul9Xj4J1mWEBnaZNodwv/lTy0kFMe5KYx0OfBmactISV
Z25cpl6TBnCC+bcEiQSA2U5DUlU7Lp1i6aMU3pkBznBfmfY18CZgFF2Tbmh7GqxD/JJxpCy7bM4L
SPszHMFoH4dmsGk075MXKTqj9CPdO80KzEr13iZs7m6J4ss2s7UinQyyiE6HU1Sj2GYq5QylOcos
a3xWKtb46+d4Xa8Zn41ojFc4CoaNgsX05CF1hq8H1aFuYtxyHlHFmLh2RM9dkTKWNxMuBv5uKv4l
PQwqDrrwe1cN1Byti7Bg/pB7BxsWwYi5hcIPQGRvRL9SBpuAc6sv0003ces/y2rYUfLqR5DW2yxT
b5gc9oyqzyhG3WWrQ+HkPWEu3SneOMgLzgwRgjViiWitWe5n47j5bjTbcqkLkW7+/hJObrHTmbYX
Vew9GQQjwaNUF59xB1vi6RzHxoI3onr4rjjUhaRxZVwoVrptN8dQI3YNNmuyTkrCmal+5Mp0Qz6M
UAUZaNULwgM3zLOGnYrijCxKpjumeC/NtDqYAXew5Q3Oqh9Bz7tRvQZC8ZXE+lXWjfsWhKV17AxE
K7luu29NM43bqNfadals5zRNSByi0MkIsVd4RT2IqH01j3Qa3dniCWTdrgCkTghTP4VLOxc4lX+q
EFowcEk1PBDac643xYdfQ3hFz1jvBp6FlW9IGpSxmIirnm+vrBg1XFvqXQG+2CcYf68MePoD+tlk
28r8hVtQ7Ctf/6MNfHrOHyYPUL/2RnFvWp+EHsuUBwZNDzoT/wicCLz52+ABTEGRlHAIVsQOQJd6
TJC958aNBNhvg6JNayzzyOwQFpVygdKY9Ylw5modKPqotJbagav0T2mS9Ak4IbkVSXqUqPuvuQ2f
sWtjfhhpab9IcWgz3726qRevDXExUHGfsTaF29zpWSg3BsPwqHbfqEO3HgxsAgRAwZbBn2jyoz2Q
q5MVQEDTw9Y7lUH6rXhjvepE85QW9kqfAdV7ELhfhOWCC46DFy/zTyg2TfDnKsVkbOJfHPV35Uba
sSvC55z+6YnW/WoIlCoLd9GaISU05t4LDMnwK+zZgjdi3AW1cN+pwnX/u+RJYmYm9E0YdXzTgqYZ
FsuhhsPNUVqD2bX7hsWQV8/0a+tA67iwSgutdGSDlG5cA94AZddR0nGj09adp9ERF9EGsPFEatxw
BmKZskfeg0b+xjHzrBDonYXfru0AaUGrg0mfCs/Abu3KTZUM4VoY4bYrJXkMpuW9pUU4bjTDqTeF
Z4+n0gJOHU2Je/37i2+sEzFV12zazuSm06A51ol1hHWC8sFtoceHXAXTJbUMHyhAf0NCR5EoxwRF
U19ubLN3l3ilk6MVZS0Jg2Wz1ku3YhyoveQtkQyW5z9Q6WdviWhQEvL4LqhM4lsQix0sf+fA7OoV
W6mz8awkv8GGq6+/0GAsy8DMbmAJ8a4mWMYCPQ8ZtSuGbXpi4353mlNiD81JyJ828O2XJjLUyo+j
7uxlCbFHJRz6sJLOyuzoKYXmBmsd2DvUaZAlYySsQw9r5EHO4ioxK9TfvtGiK+m1+8R8Ph3b9ok1
mHaPvOIbme54/vsRSxiS04gYPeTa8DT2en9ptQCIg2aSdfqD79M5ahGgXgR92lsju2o7DKGxxjLc
Xf/v6t7/Vbf7YOZd/P4Vff138e5/EQP/P1H3mmydSR36n8MLETuH+dcP+t450+j685UW+T+v2//t
L/jPdfs/7dcl0YWW7Tm6IUzXlGy2/32/rv8LJB1bUA07hqNbOv/p3/brRBh5wiS30JFU9obxf9uv
G8L472Ewlj3LiqXj4gMQ7P/n/fs/aXsthnQCalGKwYZJF16qG8xQZkQiXdSyzxCmcRQO/YZ9GiIc
8BmlxlbTG6HVouVF1Oem75B2HnrbdLvGVGdfhrhCPPyf/bohuXFrtfp6xNOVFpspabEZjCzqAvsl
KQDf2kNoYziCIYMPfcsMgdqXLR5BBsZ5jOtLC/EFAJFY92hAjcF1NpZBrTVEZbMAyJfw+RHgiwfF
0s+sNaogCLotaTCNzUgS7eAmd7OPwJW8F0X/lOtb37JMeHcTFidCLKhnSI2T1O1ZRZ8x+PimnGb4
9sYoXdj6dCCFrFt0jOaZCuXhup8dzEH8GRhnZmLgjwPIM7XKXjg8Z9YC3+1kcMJk68p2d/hpSG5u
WDnXZvwoDaDjoWffrAIMrSa1rZcECPBExhbCem8aI1rGWroBx22tOnR2FnHwoW9vmCXYVMvuPoo4
duke46IlIkMCIyAEeWEEEz95d1f5MapZqmlreIH1fayQ2LVaClmN/Y2s3Evl+0RFkw9ZQZ9PdJ1k
FftuGsH71OXlMmWLG8s6XJdbFZB1ogoCzydAbNhw5Eeox69lbaulhsJWgHsxSyZlHYFvM/cJt5TL
EUnw66o0jZ+ymrNS+mxToTgksbf7CT13ZzZgULsaSwkSLGRvM1aPMR7OzF9R2+B2cdpHHZl7YTHg
MsWIH7SOXKIRbcKpavtSIS0n6rfBFsgdD4z2rrmAzNOMLt1KqicnTJsX33CpYTXjBkoLd3KDzdb2
ETHGjwQKH+HtOeSnngsN6yZDDKZD7gY4fAX3OXrE+ofpZj9NwVNoNA60hWVh8twHYvYbd1rIc6ne
+gn+Ebca3OOJ4BoA3S1YivADY8mGEiFjCFOnSCli9kIL656aIKKB6odb8QMS8xdi840HdpO9hyiO
iCF1aEMjHGMrOjlxsTYS7Y8twBowZiC+9JmRh71KAMsvCOU5uAgcQRJQGyfOiK3QzqEi8ENOE7yh
IWvPMKse7AEPaHt/8hqshQJgv0kgI3MWhYu0Hd5Ac5A20qd3/JogemL7y6ydAwpD2P9QsAvgBr0M
miU7VRV+u4F5SfLgEmEf9+HjLJyyiNYVUUILduQzgy+Z6Al6sWhdHzduyIMVa91lqOQxZijMm1XS
FdJMUcFQeoV+stIm6xJ79UEKp0crQ8+TT/5mGFHk2chilkwgfpIAOkbHSnZR2Ky+pt76Er0Enokm
l1cNzV2na2rFAwWLIZfPE1zWJTx7QGRDCuZQy1cpsoGF6Wks0zJ6JfZ1P22aCUJtKvYh9kLR14ra
eO3KcQaTkIyZE4IBpH4fj/GPNIS27DXov27lfg5VfysBG0x1Vs27BWNR6igcs2vP/7esdA48lMP+
2sgRedwpnMh+6sOHquKr64TEsE/aczGWxUo3OsIp4wfCbf5IBd4uxUcFviq8C/2ROli4W3keQI6v
o8yGV+pohMWG2aqHkNvhpZzwMS31qMGP21vg+DCvFXG2YhXz5EA+Xyat81pKa2eN4jMARLloJu9U
KC/Aje7Ea6QRR04YnGKGRl1PdEwFC2CJXRtBT/+WGjWweYLc10B8qPQ4JF++poT3ZybAuuiW2GBy
5PWIolU4AM4KIv5gZYcmoPUfk0p061dFSTDlhz1ql9yTJ3AaTzgk6SLE9Ceruk1T6+s+9B6pyz/B
6/1ISSRd+jPIhdsHKZQWs0djqNMUx8zOvxFuglyu+FZUh+3ZG7KOMdvIDsGWcpP0drHJRBM9UgvG
QBihwQib4bXN/ac81MOlzuZgO+YUWkPwYwB5OKKUJe3AqJCw68kTGM0Kihc4LiY3sC+Meg3KDsom
p72/9QqmvopYhuXUyukgrcx6NQUK6xh4RF7UmElrWOIRuBymsH/iJnwffcWFID5SL1NnaXWr+bJP
AEJ1HH24sDkaAZcxn9byyV50zOVWoxDHru66w+Qk1qajE1mQ9KntdPC0cPtWQ8qE0OtbELxoNZd5
VEyrrhff9WgRXVHl0Ua7nqnLN1bFgDjgafTc6AmlPA9vdHHuNWhibrBFZUbFjidw1ZlzqmlrsnhA
m68jRnIKhbBby9Ol9ksx5LZL+0sawG2z6YAj9UOBVVqUntinKn3yc/09mAq5DvLflvyxtAa6LpQD
P3UIbSoqgOXo19yDL8D0OsjuKnGspuhSatMt1ifmoaX68Vr9oBxt03tWccja7C3fEQGfE9OkPBLr
uRxBgHK4WCCsg+YWDM6pM/Jm6zXDz2QP7SoLx2Y1RVsmzfghG4hrIW/7UXkkMGCd7KuGHa6EiZCm
C8aAwPNrI1t3UTotLC9+14hL9Yxg2ejiNVJetorz7NMLgsMUZeya3Q7szPhNvtlNK60zbtNmQTrN
RgXgdKcRdKdFQE1Brm/uYnZFFibr5FMGLYvpsPwszBZNOjRDP5HtoiPIpGQUs4U1Q0Yk733V6qwf
ER9FkYLBOCSsvWbIpoaQyETUHWSzasvpPkjrefV8Hepq75CSi9p/UcRWC3tjWOKU/PZt6+plVEQx
YUWCtZsiONprWMDwlAtfHiNZIuvof0hc4AfP8oW+kqjGVjnhIuT/VXX5HTkIm7wEm+QAUm7VfglL
3Tsdvo5UwyNpqt+V9oSv3H7RUrYgXmyyhyYIzYbetJZz+CpjVc5pggVe6VLWQ5lC8fdmFH6/qqL6
XEb9E/vsTkkOG8xLPoYSiCoKmtJo3UhfPiKNxHOqxKvRGnc0SeOyFAnr1yI7xYXaO/bO5RRBRcmA
pjVn+lGV2HtZO+PSS4W+pykUhXFzYyQu8EMJrdYavkFIQIghek58kqFXrTOSxtiTiFAepSIaZyDp
Lk1LkCkQhtuh2ekRaC27suH36DmwT1wNkY+BwyJcVk4CfZb3R+u2Ff6TzvRvHZLFZ6mqcG9n/q+B
RaHM63GW6GWbkY3DrnSjYtOSsrbKBJQEeOFqbZvvQ4IHuu6ScmkMjKXj9lG0Pcqg3HhIn0+iYzl0
jmD/5pvjgWD0ZRxGYo/ehIOGHKBF0KmPwRPePrRI1ep4/NdDobmLwmPU0OmO9wTNfdfo1fekzPIq
uKsVEPlDHqTPYxQmbJI/LX5EzP9R00TecM7Uxq1jY1f15htVAFec5dwbK4fTYXlr1P1/oByIdZBU
K9YhwSHyuzPs0NekceUqbhnKJ9Ow9Vyykk0qvm0seJGCCnCrLav0oPL3Lgz7BXkwFNdIl9aFek5H
6T5lermsvBRSsrSYDSEh3GJyE0cFQlICbd0oV2/B8xO3UGq8Z4VXXGzRORu9lGRSshLhuwqJIYuI
OGrywtx40ofJy+7sgvrvORHIWm2DOlD49AtOH2+pz9w1MzUCuSzt2GqJ9UJN14J9RLSZDRa1q88V
HjvlcXLBQMWJy19dD86hBn6yjmNVz2k/4dbUsJu7xW8O9egZ2eMPqesEscjgyvlIxNYk5G5Q3ca1
Qt4yamqBnimTPAoz3loJCwpm8eNSOl1zTJmdrGgrDpXuUpXkOtdtxjFltHLn1IqTuIAsEVsa70xR
vbYZe5uh6cv96IBzlYzGcbXFX03dtnfknm9Q2ukvkkB7YSrVrdzUeXTT9CFTQ+ci8HekTHkz2sxc
GMRYiqFmEQDJpkH3x8PFe3kARctAP9mSOLtsE0NfwgnIz4R0lis2jdNibAO1bzQmiUAckVFo8hAb
rnbP8N8t/OozyWrj1pL+toNod/QwNi0se/zFB+KQmdJmLiut0zjYoPHAZKqYE4lanq34uOMgpokk
FDUwxI2nC049dYrXtKs6AllpBsBuqfGl5hAzZacrd+x/NW+knsKI7iwYMgZM8965D6ylzNLziQPx
qo3TOvqmLYOvLExPFeQ/d7bxNUu7kb8x7HDtyvR3V40fWFOs5aLHZM8WblyQTspW2AKfMpAHP0lQ
YJMJxNINCAUVfMkKphdrhuwdsbXJ4d6DFIYy7XCVjbQv/AWoOApz+qwr7Tc/sj9eKg92GjWAOpLP
wA1IaE8rf8n7bYQN0XbMJJN1XYfBldIFIFlVsqsSDrLuSkYHJw7aVTQrjiJMV0BwEXqKUiGtrR0A
PdhDN7pqpxfD/kbwFZx8038B61tfCA/YKzRDp9FIf9VTqx+dC8VU9RSO1ndlFshxQf8faj3TD39/
10v62jK3LtFkzgCgeDoXpbR3fubpJymLt6FGW2mSEkKrD+CDDSUQOjOhR+j9Q21M14Y7mzC1cRnN
PyhBvVBHTrrMz3rYfbIuKgh3WichxCfN74BSAIkB2ccW5KRPLU8MGgMv934UWIl4Et99ZV3YD1Ok
ldSi57ZQGP8n3gv8W9UiNKwNCxeHsrp6jyufDbjD1s7X/V8pfF0sRwCnNDYSg/XKZvVjpO+xBKCf
kuZtS2KH8mp3AXURqnzeHK4GEOSn3uiASLXslfK/8Viuf2/HwQIPSWwe2SgnNNTVgZy90azlDrnl
EZV9cVGTtXaLuyzxAI7F2aiNz6H3aGxD4B59zKDF5lxPVPEHdy8pPjMpQ4O540d8ugTrF4cQVNKJ
DKcRlH5TtNFKTvm2TVj2mrHJ+FdAeHGIZPHlQ4QFzanPHL8Yj6lPXEOTIh+qCMeYSIQhJxNrV2Ue
LXIV7Y6oSw2mL3yWhFBRgyKwnHoUkPlzYuOfLZpoWSLiWEYW61ElYMg1KNtkH/Ub3U1fg5KIUW+r
t67cy9mpWQ7ZOhkGHzkExodKmjtTudVaUjWucj/9cBzeQGCy/5ArES+q0tkbmjmtkjT1Lj7hKYj7
i0U6jrTN5PfxJcMohqSzKLGgIMGd4IUBmJxKvvPA/ccnsIPcJ80nEjjz30MDIZtFkJ6Vsx0ZTkVK
3EhDMmnjU8s6ETxnj2yqxOa+D1xFLGHk7rj2llpNVU3u158cQPtcAPOwTERYSAhA7vy9iMJnLu/q
R1cUHYlHk71E5Me0JDXGtdXWMFgRMkJL6tWibuQumpx59t0vDYxZO9596dKCQIdp0ry2hYNWuqbP
CNJ67SCkd/ucrhe9BJuvA8w4mLo6WnqKfnFwAHAtVUFXKr0EG938S1HYm2Lybi6swM1kpzXDDUy/
WoZnN0RGd3Wqoz9ZA25ptDTF9M6lSHE/pxsW8+ttA8E92xFsOamPGoqpsd2mFfOROEyPYQ6fuQlR
sbJyixZOnIAEbgHKuHGqr6VO6eeMrjzWQUaADbyRttPBODVac6agP5lt+1wOaXyMsxagZjvXaIWU
W15MjcDTjgpk5iGCzNoH8XhoeqWRtwoH3cwoiDV7xIPhcQZbvGS+HTGhUiMJcaZaVIotPsfwaLe0
eF54ZzCZs9oY+BMtBGrGj6QxyRXxfKvaDrqFTOFmKqIqjAmxpmxPjUrL1TTn0UDzITZh1+fwlXoc
+T7c2MFj/JWN3xHZlYvSITAEjJu/KiX/thyKlWPMVLviY0I5S4ftQcsfYSoNtXcsagMjoQCulGXp
wbGJSHXVZXQTqB6yfYjW/tMrhGwh6V6qDe6l4L4PfPPsIATNPElCZ6Euse1Hy5GAKljxW5IZmoWb
lt+GgSzAbfFB9wNCP2iqNszROIL4750qz9u7KnvVvY05sOpoInaNQq6LBokVOnXZleDtQZS1bbwx
fzrdfh5mpvQIOG7ipSnM4hHhhp//ZQ8KnOTNdQoOdlEx6OxANOTEGTDPksgVF5mpDkHsXTBsIDNy
7VPfqYs5VB9FHbLqiYq1OZGgHU1iYbf2vcc7ZOaIadmNPGOv/cEKRF8OlhBwOVZxi9MystmFTueG
dD/hneuWptiQJCCFk7NzJvLOyPDASt6yc66YAxM6UXynXroLHYxanpCXPjjmofWnseonNl8NjS1G
rYBCZHL1PaqHs4ZQuGBZuQPtVi6kY3028Z8G+R+hR+o170bmu+PWcuy10eDP0v3iGljWNg+rV91l
deZU6PgFNmZEwiu/yyiOEFrX2oDhm9d3mRbjxuw/oA7Zb6MNg3YOgAKImEcG9QdDwyqjYIhiZ8YI
LkhbhElqMRwpDOc5JZRxVTGsc6zvUDfWqKTug34rmndEn0REWQW0tj95rp7rpH51HBLjpPeaYB9Z
dlNDcoU6xKPxNjQ+X1DEHdaUzw6J9LLqjgO4hrAIGTn04dHHvha2zEFKg7SMYCAOdzBC4r1vyQDB
1tK0exI+KRWdKzO+O7NgUUYpYmxSu3mi2qzbaOZwKzPGYVGBIsqvzLXtuksDNe+ChNeXbux/yMi9
EC74ClaZMkjL7o5XaOshdl6g2g4LvSo/QD+89/H4klixsbaTgm/CgQcksvC5jChsI0OsnNg/oSFE
wPxL97jMPbScjQEAj3mClzGMdvSWyiEn8m+qsqs15t9dF94L2zsrg7hgtz0z7f9EWhYtBqO/2fb0
rJBZhjrdm3PJp/DL0KKnRN6xDmyrlEnA+O3a7Rujsa804tpOSBGTZA4H2mxqcX8nktGrp/R0Izvt
0MqRAm6FfrF2FVJ3Y7pJIpsguVPS58T+Yhxg2k6k3lKzp981FnSMby3oa8vUqHYD8Hu/yqyA1Rt8
apKBkKGDaEjDdWAkH16yssCU4lDrv6PKRU3UEjwSYWUy6scUhc9Y0VE3ADsfEpvTRLV3zXu4ZlWs
fJvQwUK2Xy6+Jvg8TP2lWg15sDYNvlqhNQSdmMZTy56et9tb31FBhaH53XepXNYG2GPJgYQDG8OA
GM/VhNE8Z9lO8iksAv9aDu9eY29Hk1fKsH8bk1WdVJrcYjEcioFY0RYNRei8MEd4cL28jj4Tq/nn
M2nBk1iy6cqpdPQvRejhSsfrnDpOwyQEZaI7K23xQDLq9cLZ/gAkKiEwIZzETTyAUG8RVdDi6jQ5
XgDvNQPz18t0WwbVRSbeY6LA1bThtQFQsUSBhrijqx5NS2eDg49Jh4/9X3MKbUFN1QKNpXVLwApa
3d3Mo6ca9SC26KlcjOFXLgrY7Mzn+yEcdnaXJmutxzKBhOuXTeDpvpk3N1nxOymA3mCySBeqMaGZ
Jc2ajfJ9hEdJ7GhHAHu44cg5trr7RW6YSewHfjhyhTXyVZA2k44Q/IaDYxOIgJfO9rqH3qUaLA2e
YWqMCih8CRFzWeREJQXA7pcSS8vGmXM6FcrqDQ3tYBAoOwfBLmotTi8W53YbIce3m1JfFA0a0oFa
zTOXA5pkYpOgu3kRVXwqOo4BPYmXGaxlQmAR3DIqrK+ifw0o73BklQcgpZs5f6aulp2ynzkdEyaa
d0/mWzscmtvfj/yWhVyeYgdFSE6apyUGYnSZVk3BvKXD7DJtVBWA7E9B9AV5H4NQFf6ptqs/VQHE
ZjCqvUvg+A4V866PX1CiVLxAerW2ezPfmwNDKyKuiHUsybQawIQo4hOBG+YH+tP8gIuVJ2uA+OGl
ZXWaqiE6SAQgsVG/FESKPDVB+RtugoshCMJglgXoLYM3AN1c92Qio8z2xVl5XEeyDBhvIHvB0s4b
PvBT69wyRIPtaB+T1O4ILKvd9V+ZtMeXtIDrj9ihm4pr6ahkheCXWlNM8QXcEQQGGd8SLBBldZTs
rLZaQyU1Gol98qcUpQuntpal+abPKmPHQ+CQ+1I35z6w6vPk+r94OMot9EWSFsPjJIPiefKGu5cX
JUuVFmOWnd6ofmISATA/hfqAhjcfblnIiV2mI8rRxjt1CNOLYiTZVHX21dAs+zq1XgcRfYIRPSJ2
mTRjj1iGrs3herZ6CA9lRfBqwyQ9qfTfJiPwfWZmzgmGbZCKfm0TmcgQvfLPrkmWgDYWeIzLlNJk
xlJWmnCe22aMtpTFdIUl/fDQBbvJmXwefDY3agVEELxb65kHUxD6EDOWX2QuC1KnyuVrmWlXq0Bo
wg7aW8mgz5Ye4utlhoh20SWufCdxlsxS8s7X3A7w8mvwEIXQulXF+nAXR4azoYCdhedtfClBRRGM
wxbExtY94izQXGNb2olckTWHgBYm7KYNJPXmqMGHRrPy1JSNhaAFtAxlYj6I9sEXbqxGoHZ7c1Ib
KnqkLD7hacIU8ZEe9G2kmoThyU1rh7/7iM44k2JDzoOFychCJFZicTP6/tHmZvVU/JETLE3fsN/o
2LMnq7uAh9jyRkg/BfSh6NFpIOQdrYUjygFu2xbpCia0F6ZfS70s+jVz/GlXK4sxMGOUpRCm3M0K
Mg9Z+t5jTzWiLl5kAPyMHhcq1BM6lRAmRHzl5EkYCA6G/ZrnBkBfEq0HqT1HAU6RNo4OkZDe0sjs
i00eytLgzVghqUYqy9IrYIYV7yITDyngpqZTh8SeDp12LJLsFERcYnb3ErAzdOr6I6j1Z6RraxGE
uAJhDRXqVpdYmZz8ua7CVwKmP5LMODhGFG/xvj8w2ODezjduzINBV/JUeKuCZ9sjamYx2coFBkLJ
yKuSg+eTAcNjZyIDh1Ud95j2oKNcNU3zkelb0VkkwKZxsBoiZmyj9QNIfNGpOYAsqBzKi0ZfsKK4
QbznkClYl7BweIisP0DOedGz9Cs1Uly6Xfma6e7W41/aVJV5G7EhrwnYKZd4tA4+I0E2sHl+qlP2
WM5eBbxEZpoy8Es25szW9KXVzhH17/RVP83UvLntbFgrq3dfBr+8pH/XYEayIXDA+U/WsTYwWejz
EEAxQk19Qm/1AfxgsTd15TPamU2Ag/ZeYozfokNnl8R2JypS8Zx77RvaiqXnM2lAutigRFwyRP8q
2uZDJT0QwZBxIY8DEn4Nb0fZ48QY85Vbcx9aNKpdMea7oe8uJSXbevDAabu1qHagTld8YYRqZeXt
DwLC8dmZl6RQCFeybInYRihF9jdYU8OFdxu55FpwgSwsyVDDYweIGyF397E/W3yKEHKaLZeSuW+U
N/ousqRYWnXdrwcS0FZVh9yWOS65qsBr4rH/bVo4Rk1fW9XtOLEolwhNwmihLCoNhXlsQ36Kea9p
k3fTIJANh415Z07MQ2myXUm5DnXsoFtAThPD+GAZTkW8dXq00CNirFVojSwNyBlKctPfECfSrabe
PNpibr64Ztje8ZV4E1GuSuX4W+tun4xDf0jMixNl2VtQ1wS3puG41ygMqGYgdDHY03Zc3MNyivub
B5YgEjvl+VB+gV/7qAn2ds4oOp1Te0rrBTiBZB5tE9JAItS/knduu20jSRh+FWPuJbBJNg8XM8Ba
ks/H2BNPciNwLA1FiiLFQ1OU3mgu9mofIS+2H3XwiHbiTUJfGFggMBBLLpGt7mZVddX3090iSSq4
xV1a/5guBQf2dud6/SuOCMxBUgpFbn6uUJwMqxt/RiqdD6Ql8yPTsgAToJ2Gx7MU3clEQm7I9IJe
/hXid0V9hMbpqYIBM1v0EUdxKBo/LtneCMTmzqkSyZATcIfq0PTBiac5ZAcan6qhfxJ34kGcF851
ygmcCc7/skhljz5JF+3CqnNlkgyXeqdWv6HLqmanlohL9XS6sy1poW6fp8q9hr8culZ+Agab5K+m
FleT+gc1wfPZRUHjFZ1mye00imk2NzQwBCv7cmXAiqd5Opl0PuvQvNRUOyvkJMP9yFF4o+RhIDiF
PhQs7t6PF8BR8QW46/8Fb0l+S1oWaMlXSuCSbBwlDcjM019t695cB1YlnBmH0xuqlhqESxf4JYVu
ju1SKm/ZgnK7bRmccLuCv6JCzhQOpWsOL+3K4BzYNA6H5ppm6K50XOdHMDNGXVC3T7gUls6F2Tq4
D8MFqSm44f0qOPjIoa/VqMWF37EHVpKCpAW6e24ECawPClZskEUDgH4atfbgtrNSpicuWp8829VR
XMX3knRmuAj62UTFpxMrU5zv61d+bCSX69Ps+dBOjtJML285fzV7HT/3OsiOoqqWFBcZCyoSmX3C
HWeHsT+1L6ewlGf+cBSmuRz45WiSWCQwdXd6aM/ysL+yKKoheqNHbTVUR4J+pyNtBbNOm3Z+FwEB
lG9maOCwObta7A9kVp/QURlyrFW9mGs5tZCKjx0iiXSZDuEBT7PbjnVMvkCW7DdE4SWilwEVPUiD
5Mgpk4Z2jTvUUpfnRkqjejykGNzxCfGG5qiwaYicu6Mg1ii3hrHet5cPUCL7/nx2Zi5EToZ3pfrm
jCL1eKLfGPZtAMDioUPzaQ82AR2lHf9Y5KSBI1yza18gv6XSBT6aZh/CT1jco0MCsHxFK+0qXVxL
WyWnCc/xfhEpFNMrWAtKCetkRl99X6vwAQvAHn2LYj4SAp3PC+XGt2ZvYjr+EVnBpCerTnxKl9/i
UA/T9GQB6xO697yfqaEXuJz64K/cprC37uwJDeBzZDM5oqLglzZfWC7UOyAwoU78FZGOTwM36iwh
reBFdb50zyQlMogIkwrjuXNtw1eMoL0tKyIwyNmUAMxQ3nYmDyKhgcYXFDzJmgIg0Iwahr6Bfl5a
nUe+m/QMiud5QpUwLggwLgI/Hmll56/VcjU9RpdeosZ5bGbaR5uT8iOJepQUeV8EaQeNMVhCQ0NB
B/IT/UOObIBpJxYN5dX0qMI77wP7R8J+Fc16qj7smUcBZZArOnl85tlgqEuGXpJBn5pgeMDuTMNk
+tkqp/cqrEWlQbURoQ2jy2BCx7IJuQSHSJIimn1yUjO/zlM0adCyILUV0jI4TKJl36a2+7QowsfK
Bh3LOrtUlToxaEc8XxUVHRqAOChuodgzt2baxQQgWRiVEQ1GdM8DATIHVUZ313xe3QxppL525u5w
QA0m9zFdINahLbRDtSSdlYMfgIQRwry2b4sOkIeYuoBzpei25qRsmk7KK0tOy/6izjyB5qvqZX8L
dgnVPsMK4H3c4NyWpBCnyRVC7vHVUp3bQ4iBaVHVkAKQ39mEkDFSNLMNUQKwodg5tnTxo7M/6qOa
Eznt50WGpOrSfqSE6RL9luH5UiOdHBerEn9gfpZldkllI8UJupVfLlNttA7aDPBMoiytNWzzyh/e
IMt1LcJseSMWEBYgLziopx1mq4n1e2SEf+QsQCSaqcEs67JMyip65UJ+kEVwobFH9c/s3L7AeUFi
sgg/ES1dCnc1NkTyaCEIZQF/Y4N+yEA1cSI1EXT2VHibkRxMr4u6KIWz+exookL6SikVVXJhUhUP
4s6Sl0M3elCkA2kNt2ZXuOSfKuRBmdnmVaVN71dhcUzBHVhIU3DkTE8N6RJmfKkEbR8h2C03+Ewl
Snr048/q91msvketfsGiBmpNnfyWVI1sYVzcJz/3ptcNNeDWj4mKiwxUNuJcDU41MeWzJ//6ktZg
7dcsRB78bTWCfq0bXdfULF0z9Q1fDrZ1BK1i+3KHEKYr4boZjiNN19HMjauxN0TfGoTX7+8l9vul
ncYdeDSSxTTLFFnwWOxX8OtQtr9vEJ6Z+GcQDK0rKfC3peEIE3dG5yYbgyBkV2iubXN4D1NPwuuu
/a13NAg2cJuWg6DbXTw1E8QfvQYbl605CMwEzTQ1iadnajotWu9tECzX/M7l8M2ZoDtdB7wT+q6W
AWnN0J9NBM3qmhYnnI7jCJzlmrn4viYCtRlyMzufbVMv94RvD0K9HCg/kzo4GAdKPeursRw0o2sJ
gz3DlZaG9uGmA+cdLYf61J/2m5YrgvjGkNw+zz0oVRbbZHMcXLcL9d9wpG3q9GbSmfO+5gInrG2n
AkOg2xYdTRK8L8esdeC1PxUYAtKMhmsRg5o8Hd7fVBB8daziRnj8jYfkNxcETV3cH72uRMC7Zf9s
FFxmADujEAhJryfK+5oKAhpK2+Wga12X1c5ccDBHPeuLbQG2rCDoMMBZvMf1sM4dtJwKuuzS1ifJ
QPBFk5YQz/wlFoS7/4Co9873NRV0G5+u7ShoXQfwr4Y/JFAe/9rOSNGX5eAmWO9zQRgaeaS2o2B2
XZdBkA6JMdKbtW+8vy0IzcZbgBZKaFYvF/EDbuN3PEyfQpEeaKLROggJxvmeqM7/fMPORX9pYOt6
n45+/aWOMRpvrLHXG9PjJwGe3xp759oz3ntx5ymvP2f759sbfPnRjc/a3dXulyfBOPOyx8ly/cJy
e5kbIZ9/+crLH70I+GUxzvdDBNvlq/7nen79pXG1e7PgNfOHXugd9DD/Fwp8gbczWA/RJgR54w84
uFPZsw/Bz2r7IT0aoMePk/HOUn35dZ/y7v/1t/Nz48M36c29xriTVACA3vqSJ8FEefzbmaqveePr
tzadYDeIGpY3oVR7yzAOmnZxn3Z38POjfDQesQKig69Fwht/r+2V91XmxX6jSd6V5O9bf4/HED29
UKFCvbO13l42nknbqz5GS4wOp6bpjevX1vRJMAIK8syya7DZt7V8xm4CHXNnaD0cm/itreUrb+ll
QTNPojt1ONDashqXycHF+Mt/GpmorW/V1vq1VyGKsLvKekDINdhvcNk3avxnc53zWBZvsCDr5+2X
vwuvOfW2Tlbb4bhVJBhZNQcfksYswXydfmlr/s6LDy5UkB/cJEWSf/n3zuJ63KlrJqJt/RFB7EVJ
4xvdul6tLaOUlTUNk5N4g33q3vsTP6Ix3kQ0dWqp7SXfezNPRcGzp6ShW+YbzPD7yKvwfpojYpCt
bH/dH3nkPGZqtbNUzw8D0cE3uOpPr6gvPnmXP+eQvCqv0tI2RQZbrMz+mOxgMm2Nv3Zg39b2l7+r
oDm5n5Jlr0/vrznsTznwl278LsH/tT9rxij1Ox6jsZf99l8AAAD//w==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>
              <a:solidFill>
                <a:schemeClr val="bg1"/>
              </a:solidFill>
            </a:defRPr>
          </a:pPr>
          <a:endParaRPr lang="es-ES" sz="105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Ventas por entidad federativa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Ventas por entidad federativa</a:t>
          </a:r>
        </a:p>
      </cx:txPr>
    </cx:title>
    <cx:plotArea>
      <cx:plotAreaRegion>
        <cx:series layoutId="regionMap" uniqueId="{6291A403-3571-4ED1-9099-3C3529DE52A4}">
          <cx:tx>
            <cx:txData>
              <cx:f/>
              <cx:v>Ventas</cx:v>
            </cx:txData>
          </cx:tx>
          <cx:dataId val="0"/>
          <cx:layoutPr>
            <cx:geography cultureLanguage="es-ES" cultureRegion="US" attribution="Con tecnología de Bing">
              <cx:geoCache provider="{E9337A44-BEBE-4D9F-B70C-5C5E7DAFC167}">
                <cx:binary>1HvZct24ku2vOPx86cJM4sSpjmiSm3vemuXhhaGSVCRIggPACfyjfr6fcH7spuQaZNk1nNvVEV0R
DnlrgyATSOTKlSupf97P/7ivHu/Mm1lXtf3H/fz927zv23989529zx/1nX2n1b1pbPNj/+6+0d81
P/6o7h+/ezB3k6qz7wjC7Lv7/M70j/Pb//gn3C17bA7N/V2vmvpieDTu8tEOVW9/Z+ybQ2/uHrSq
Y2V7o+57/P3b8K64exPdVerHxtTq7u2bx7pXvbt27eP3b7+4+O2b717f8qvHv6nAwn54gLkUveMB
oz6nAWZC+sR/+6Zq6uynYQ9j/g4j6fvYJwHHXNCfn3260zD/3zDs2ay7hwfzaC0s8Pn/b9zgi9XA
eHR6++a+Ger+aTcz2Njv3x7/9V+zum/evlG2iT4PRc3Tao4fnpf/3Zee+I9/vvoCNuTVNy+c9Xr3
/mjoK19FucqHO/j38079971EgncBgu2XVFCGKCWvnITEOyYC6QdBgAPKJfv50Z+d9Kcs+rZ7Xkx9
5Zinkb+ZZ1a2v3to3jw8vvnlBP1VcYTlO8q5pAwzioRgSHzpIinfCQZBxn1GcODzLx30J8z5tnt+
mfjKOccVRMLfKmo+g13fvEkeHx7NXfXzBv33gwdcQ3whMeNScO4L/AriwDWYSiqFED4LEKDgz8/+
HD3/jmXf9tLXd3jlrjj573vrS8x7AfEeQLgvCcaIMQp4TijAw0uMZ/47wA6fA8IwBhcGwf+GDQjN
nVVwDF5jfHj5bYz/zfVj9ASOAQ98WJlP0Cv3C/FOSsaQLyA8YQteg+fXzvttzPjr3H/7WD8uw2MF
SeT1Btyuvr0Br1La/2ySWwO7MY8GcvBv78a/x0Sw/w4CUEosgIr8lMRenlII06ezyeEg4wB/RtjP
z/4cpn/Gom/759eZr8Jy/bS+vxWKRg0QD/V0av4qtxD/HZGcYQifAD4EEsDhpVswIu8AWBD4hTAE
2PKae/xk0VPW/XRn7rJm+V3rvu2in9f15V1euSs6+8/N38xf6+GuviuGu/4vDCSC3kkEHmM8wEQG
AfnKY/gdwoT7lHyLi/w5k77tppdzXzlnfX32N/PNDsot+1Rl/GWh9FRrIV9yEjwnGvqVY+g7gSlB
THIBHnxNRP6EQd92yy8TX/kEvv+b+eQ0PI7Nm8Pjv/5v/Rf6hb/jPuES+5BXsIAE8yXEPWWel9XV
k99eZp4/adS3ffPF5Ff+OR3+Zu55qpX/9V/93V/JCwDOAs5BavHBMcDiv1FZBYyLAHKP+BYv+NWm
N/8JQs1d9v+Rfr51j1e+urj8u+HblarvquZ3d+PfY3CEAZMGR/GABoJQxF4xbYx8YOKSiMB/Tkv4
lZb0Jwz6dgz9MvGVT662/9u1o98ily9TzhfX/JvyHqHvJEQMpBQC4UFJ8ArantgbJxxTqI+YhOIX
XPYS2n7RF37boG+75JeJX1j/Py7dvaqBXmh3v4ig8V1/t3pWT//06PMSQdp9NfX3iMHn/do+fP+W
iCcC9oso+3SPL7b4NxTUX6c+3tn++7egxJJ3PueB8BFiVIKY9PbN9PjTkP+OAv7J4CcEhKG6MX0O
+i5MwsIH9k4AIf1nem6b4WkImL2UAZUIPxX/8L/4RcM+byqXNfUve/bT72/qQZ83qu7t928xqCTt
58ueTOUI7g13hxLAB4YDKgosur2/uwSd/Onq/1O6vPbp0NJjW9s49Tob4UnjbdVkOsTkbnK+PWac
qchmdGuw8mLE5yxJ5yVIMjIMR3/ruvpQtl5wCzpbHY+quS2muf6sB3wu/79lKPrKUJCBAJ3EkxQk
QfL+0lA6pspn5TQfuSRDRCflIsPNGKbGLiuqNN2y2agE9zQ7jBrpdVodXzj4Gyawr0xgOGDMlwgJ
H5Lb8/iLvRKVnnvT9NWRK6sONZ+uvWEwN0a1oe9RdDJWe1He2TFmXlmsinFIyDIFF01W3JZlpZLA
n1ViPS/uaJZuZkddzL1UrjvBzlw7R8GQFwdu2dpDrIiXgo1hxlBxP8/Xbdss58EibGhQtWxwm5q1
yt25IKTY82HIT5MIkhyl5oIW+qrL0HTL+2ND/HlP8PTh97fiq1PDBCQMRDFgEIeDA7Lpy1PjRmzn
mvv6qLSZk1F73YoVDsVFLx4Rzou1LHQ8yHhcMrP+/Ud/fWKZBA+AXguxQShFgI0vnz0ijrtq6dih
FapYdU0f1x2aLhajVwUZ6V4t3pFNlduwgeRRYTKy1j2+Q1OQR7StVrmfD+uCV3nkjahIUu3IerME
TftHhn51XDikTgxnBfpNT+YCSL80FLoyVc9Y6R8MX9ZkyPJ1M88ybF3ZRFUnyCYwBYmo8EyCS+96
Caruj0wAgfrL6AZpECRSCfophLhkT358cWJzZRH1q3k+QGNJbXviXdi6Wo7Y8+4WOfaHVurrdKli
aUgZewRVWz9DeNNnKLhN6RI5M551wTBv/sCH/GntX8AOZz71JQVxAoR3+jqal3nRVSra8ZCrId8q
N6o9qiu9Il5jVn7XLStcDHjFc/shzZHYlogXYTu09zjlXbwI4R1cibptwfu4KBKkx+IC2SEs6eLt
ZbFMK976S4h9Me4z7ffhuMzValmaad8xlCx9Pm0Lk99NmNdJ9V7zrj0prcOi1kXM2rR6cLQaEuf1
cQnX7fJ6yyrPhUExF+sB8dDwnO4nj1yN4NRjqwSLoaqPBkbrC7/FTVTQNk/kvVPMfrCkKEIt3HXB
PW+FTZCGC9eXY+WauyBzoUR0jAOn9UZ1tXfm6ruJDTh0nkciVUwiYcaNcVOqPJxsyfcVzW2ix6zd
OenoitGWxV1NVDikfXep+NRuW8s/5IDih8XLRDjMywgWBTaxk65iryPq4LIxnIOyOaFs71dYbhqA
r7DOFxlOjpD9PMgupL5wmxSlXjhknbeZ5zLYZfMoQl/jLqoon7fWzmErlb8qpA4SVdoyIaXPwlGw
x0H26RqxwQ/90aGkGIUf9mX2iaOxPsnM3Vvlpj1vxElT1h9HU9/znIO3PMEPtWR9mOczgvjtxnUx
+jia5YwSrAaTjKPO41Y0Opxa2uy8lk6RlPaHocQqGmlVHoO5zMNiYnuBGnla+j5ZWLvAWRmGbUOH
m8EZlIi8oAdPSbPq+JlhpL0N8vS8My5f6QKgefLEsNa2fLCqycIhp/V6ypt8W4vhqk4hL4Kj8Nak
U31Ws/bDvFRncy/KC9NXfxDM/Otg5pRDFxGDGA6KnXgFfHDiWj1lgznAQ/q1wC6Ruq2ignlqNYd5
ysSmy6v2uOh0SObB6bAuqjwpWTddlri5XHKhP/oNpzFx8/u0q1lYp7RZjUWANsPSkDgUZnYHHhRZ
LEfSJyZNyygbEDovZ6+I2k7RaG5tvsJK+TEfujXtUbBfpifHp6rfKKbK0KSzOatg3zEcs7CWvr4u
0uKi63Ya+tWrjMOOtirDYWdKFVEypzF2iwhNlU+7AtEsQpk5UKu6k8i72yVdzpEtyB9sZwAK55cQ
FADsgMyGYCuJFPRVDvObYQro2OFDTgQPeyf7sOEjhOkkb0fUi6NXXGKeil3f6/d1ycVF3Y6RNqnc
l3OX7+mHhjTyfLRF7C95WI7uPWSWpy3xp7NuaaodzsVVZvC0y0gbd2XFL3DTd2GazvluaN0PI+PF
tl1qP3TpXIbgkWrT+Gm+930TKerElfNX6XA0JgguFJnCdmYkqWi/brl1u6wodVzRqTpmC5nP80Cf
wV7325FUMfUzHvdZu0Siyc2pr7JdTuiVn9Hbzi7DUbPRHDEt21h4o/1ByW0gquUT62VCm+E91O3t
+7Qt563yeBYrr/A/BYGdIzKoIWRq+tQZFWvlPiKP+Lu6dEXIrKjjoWPblEi5bpypgUBaAhjD8mTx
7D16At1mtEvU+t5VYcZi+wdphbGnGPgirwQMi4DBSw/yiag9ydovEx4OBpYbKcYDpisxaRnXE9a7
X38MCvll+OvvPtb15+FKN9JFv46kKtWwxfDj+bvfHnZ0FuC8Ly9//vX1xBf3ePHx+Rm/Xv886YWZ
L658HvrW5d/67nllrjb9miFkL9M6oFEvVBW7NrPJBK/KzOaqGcqw7Eu8b+pxN6aabMlc3HR9asM5
m5ZjK6pqNTZaAMpk8zkp86jKIK8SQdWuxMatJr+vz+lyGQRsChFF04035buga/UdIY2KIE0G5+P8
o5NsOCLA96zx1tzrh5VwA8Q8JfJMFdkUY1ukEeBft+L9kB1rlXWh7gmJvcw3YYNrAmhV8pDUKohx
X+gVLdIPfTVVG1bS0LRKHYljH4qANknt3FrV5cJCRMxjUKBAh7yb7A6g0e6rZbjBqd7OpvNvm6w9
FEDXE9EBpe4NwB53QxnZYcq3fSl2SGf0qqpIca7yWcdS5e3FpLIsyvy6gd1z2bkril0hIa0sSz/E
zeDRGBIuSYxIq4tycvFox+WUahWhxniHduLolLom5CMjW8hSdzYSWrvNgItibVKI/nYS3bqm7YVW
lV67YA4i0ZFuNRUp3jWusiu/LpaVDYJPwHVJPHuarDxUTkk66aslH3BsyuGibLi3kgbTcGicv07r
vttLoBIKCokrO7PdMIm1moYIar4xaZZiXrWMN1uddVGDCNq3bVlthdJQ/kHd42R6Y9hNyWWfTNKf
4zqjJm50NYeT8vE66DYl5TUsoblrm6A8un4Drkh3vOIfMt3afWn1jVQDf5/VyxXX7LYoiTqqheX7
vvH8yPd8tMsmyPRZ64toKFMMWax1UUZcsXZQX6yY4XfN6Mt1TpAJJc5jy6Q9I4s9tOUZkRO96IO6
2S1jsYQsk1U4u8xLgNh6IVUzwHKayW2ZZTuLvXGd86XfadSGA1vYoQpIGUEp874Xgm9ckJ1LQstD
3qJwnuYdvHQmN1bNTVR7PTlvvevKHaZ5Hn7wiSwib7mUps0vacrHVW0GFA7e4JICIbSlQSZhY6ru
YjS8izpkH1idQ4or/DniEApyMPysp90dXlS17qVGIbyWMu607vvI4RZH1eyZcBlzdGRo+JESA3HR
l/O5pVZHZK4YsJU8CJcc2BKU7PSgZzJvRtaZaOwdiZpc0x2c63ZTBKw+ZQKHk+55CMIfOrSK3U4+
xK5f5dUTeeMh7E8RT46Vm2nOgNDRRkOJaoYDFN8PFdF7Tvz8rPDUvCbZMIdplZZh21P0KRP5/Zyy
ZuU00FWdN6eitklZT/lNTymN3GNuFnv0p2WInCLxgMtu3VAEyFJ66aYcBijnOcT9LDFNyqHXiSF0
DG078IvMq6C2ztQ65diLgEn4EV9aP0Klr/aS+uGYitgEWX/ReNUEyPUD4VUaNWkaCeIvqzRTq75p
yIpkfNjzWYWSG7JLhR4A3YA3tobvoXBPhoa0+6Ki+4Ca6dwXSx7phsstBOe4QprFqRqrY9VOfSR4
DydIovJ8maaNSgvIx32xl0Sfi8FUa02mIQ87EVVNsSSz85c1q3pyIno8+t5wU3im2cDGs3CBFyI2
mdd4cdHhPgw8YdcVA8eLpcoOUPbH02S2FR7L9xW4O6a0rI4jiea5zbaYq/cCe/qyqaCeyQobeUNA
QKGRkW5n/1IWXhe2WuwscVlIa0PCvg/YiVoqt252t3lJAHywKjezN1WrtkA8RnMB7EHhj4p23hF6
MqFbUGS8OKua7jyvzlqPlSft5UvYArks4CRoDrgDwCaB+gQqhNdXigMUMgdWQzzbkU0bbciRcG0u
C7qYyGu7KOD1vJlozq+61ttzVuhd6g1+1KOHIqtwRJZeHa1cLXku9nU52UhnDblo2+w4GGfDTFK3
ZiXm26Vqw7qUwWU/Z3an5qy+SKGiLCrVH5ykkcyD9AiRkh77kXyAWI1gSK6zbInGoKpOzaKHm7kL
Vtlk1CWupjz0UeFOjxBZ9iIoZxXNZfoez6WN65Lkq9aWH1I4GmGh5yAZly6BrvuY8Gqu1iRvd2bA
3nacsTl4bR8kTTGdYwwkvU4X/9pINkGsCalWYvSXs9Kv6UnWR1rj+qiNqY9idrFkqjsM6SRODTDz
uOa3tshQHBiBLow3RT6UWp+8rvlR92N/0nbWYTfWGXC3MpWRgMiy0yIuMBgXgY5W7WqSFmGZseJs
hNwZdo40WynrIGygpt5b3LEwMHLcpk290Za1l+NgvXUqWR4FmoZ1Azms9jGUyOm4x9JiKCGyG3hi
cdC9IBH26LgenfMjWXlmJ7howxKN0142dRXKqe4fMG0iOAsGTiJfdv7o9XeadX5oLep2rENNmLVD
GumxJAB0zEYfG4dPba3cSmZSRf04c0CIaznM5Zkch4+06847yy4a33vM6pXH/DHRNtgpV944nc+h
bNT7NncfSIGuZj2/LyZ8FeA0D7OUbGXZhXmZXtVEJgAWEJPTe6HKmJRBEjhF43Sp44lVKmxQ24WV
yFXc5E8xhvGVYSkUfsWyLyZ7l85+KMbiABk0SGw6mtAMZtMbP0h4ae5SA5vo6QUEoXYNo1vQSHbA
Zq5HYx5qd9UsciO6Mmqa8Z6N/L7o6tCz4zmzw1a2YtXNADPL9NjgMoBqAm36oN+JLIcg1/SomhYC
cJRlJOzSRBlUq1Ez28jesKK8SL2CfFx6qGGY53+Y8pbGA12m4+RlR9cOP0BVyTv3YZizHVQ7s0+D
0A4Ydk4vbahm/7YyvkryVJuQFVW7g3rygFhbh4OB+O9GasIK2Q6IXVeGUGIluTde+jKH1I4EWtXL
+DFd2rh23sXQj0M4YOvgTh6k6yoPEW7GpBb13pnzXAZrTHZ9w++UyYBI2j1IQtf+CDq1RSLKF3Nr
0kWHvVfO4JJupZzPoty5LgwGdFVvSZ1fp/MQeoKc04wfCenKlW/Vdc9TKMPoFBaFpGEp8xOS448g
jr8XA+bh0k8hy9MKOAgGgBz0LWg/CShFMgpwcTYUOCQZAHKWHtO0DTs58nA0pI4KmTWxW8bdII42
Lc5sZS6GOV0HrbroxxXO9ZWwUxfl7fChlcWpwDKkc3bq1DVZXEg9/LFZ/I0SeRY1Vm2Myx6rstdh
0Ja3S+CpuBxxDVHhh6qZDhkwoTwzt9aWK5W2OxCnVDQhewhQeeIVOGz2sIqlnW6oZ1aLwtfFSGTY
dKDxzDi4aUkKbEbd2jQ9t071ITciFL5dZ1YeJzKELqhjANGHVhIVqdZXsW1ECPLr3upUJqrqH9Jp
2BZYs7BTqQkHUgIna6r7uUz6enRxTeZH0VVo7QfbrKZQaIvRQbi1dwxS+4ZmalsOGrakG44KZXy3
oDlp4TZHPS8/ZKC/9XpBe2CeSxc+f3z+IfoA7YmafC96/siefn8e4VUzrEFO0315ttgZdeHzBbIq
0p+uff69xRXeP38yv3xK68XtFv1Q5/7cJc+Dr679PPI8IyjgHM4abTvPcy+v/vzQYawlkJOne8Nq
bqu2T5PneS9u/jz62bDFlYkPRc32+YFFIaCicYTFLkh/Nvv56he3/TyxoH0bA4AXn/fhV3tBof95
7Z8f+euKZV6YZG7k/a9fvVjY653iyAUbxpY1evbBr3PmQqho8Jxdlbwxe73Y962p3QY6MP7JCHHK
pvG6Eg7HzDZAYW0vLw0Dat8N3Xmh2z4WDZEXDfZsVKdDEHeV9cJgaeGwuJmvAqHadSVGFrWt/zFr
J3YEpErDkev7wFF5MCTfT0rnZ6hQn1Q/9ytA6UsL3OAUiBQqNdau57Z5JEHa7oHT4H3m1PVk3zPl
2/fQPUqh+NKrbgLhN+OLOgsqCx0FUapPxioojCzPds5NkXYVFD9k3JbLtGkCE1zrvN+jXPcr1ZV2
Yxcrw5ohtc4ILlbWQguo9LIqFJ7agILqrqk4FaOEm5vMRX6tIo9IfWaK/ciqdN2lQZw3pLh1JUhx
3oJvZu5aYEUawHWsdyyFRIw7SIPQMVQhKagI+VKVYaaEO3Xa8JUt0y6Wola7TBRH5Ct9Njfo0Jsl
jxUBmVB1xAtbwYP9UJQmClS+t4hPgMRaruwkL7X3sEClD0xvseui6ljEa1NvirbvYkHxqW+Ziean
XNC29sLz5/YAGj0YXmq68pFeYrQplZ+e+26yoBBoEee8zA6cCG814LyPApd6UHSNZegLT6yB298M
XfWD59z72mq+QoatUlW43dC5Q4aDbt0RmSf5DhbcRipLi4igtk/Q5NKENel2gm5cQjzWR3RZQKZ1
MiKBCw6lWPYBHn+QGcoSA13ZvXFoMyMWrIVr2202glOhYdqsQAMszuqmv0Y5ZAI6evNhMSMOQViF
To2EilCPpzwf5cHlUq3bgHlHV0PmBqKcn7xxytZuUVkoQWJIgDL2uwwX89qD19YjvRAZeRm1FzQd
rpzsDj3T+gSyVLNOZ28JUTYcaKEe+pI0N8ymbl0viMadS6dVVXvdHA4dv2F06M9a1sh4yrw2Hj1K
eNiVHo+7BqWR8v1m6/PFrqouWPeTN4Vjpx8nkHmgtML0qG3+vvWBaXhmPNG5r3cl4300jG0Qo54s
MTlJPFWnPocewTTapMbSJXP21Ar2PHkxDefzInGYBbk5ZKBzq9z2ayt6F3Zo6ValIvjclkEfegSb
0DOF2baq/hiMoPjW5KpurbcqWDNvgybGsp4TDZX2BeOVCWtXTmsHL78fG9lt7Tz0h8roUORShl7t
zyeqcGTJ3O8zrxj20Pfp99XI3hcaNCwzNf6uQx5INA10ZAog2JBCix9kW2Tn3GZ1lDYB3ul80Buh
L0Ynx5APlq1wWpM468mnjM9z2Omc7XR2mOfK+2TTdlgN9dyCsPDERJc+iAxUCRs7pDry/eW2RNMY
iqZpznu0VGvjmz5qWqOvSA06fJNmK8hgKoE/jEIfXVYemrGEcpVCpd95UVcs/gfb43I9yezQVYJH
sw6WGydcv2r4FERIz/neU3qCShs6QymvV4W6SGkA3SbIDwmvEfAq3U971M3vR4jHbVADhwNad80x
2wO9GXaG6+loAxxXXQ+9+cLftUBWdjQYMxo64/tH+Ou3et0AeP3ojWZaATZcMlvsfdfQawbBGJpA
ubtsoJeTU5fdNNEdbRQ+bsxSyz3yQQUKyqXfmqmna1G2VWjZoq8GgGcJfHlnwc9nDCSFirk75Uj9
sdEoDUFLqVZSG8jEYlySktgKWjq9ikzWVWvrho8AyPlHPtFN3okN/MlO/SHQ4qFTiexI9WFO58R3
ebZOi2YGzPbQ1qb9eQGNiQRldopZGYh4qN18RFAfQg9/0yuldrrgsd/eoGJoHnoOWhry9dWY1Q9l
h4APLTS90thW8ZDiPsF+B9J2U96oUrp1ilwdgVE3VsohyXFjd9B8vugCTx/HzpUhByMPjmobptO4
gu7ifGg5dOFb5nb94p/zouyg7Kx+FCNFCYAoCVkw69UC6sQBpfVVO9T2yKBbsYG/8NvXGsObF6DE
nWPbRsIsCAhnJAm0mrKGycMwANyM8OrdGmdLk6BxMDtooZxVOXQyta3ac0X7cqXlOJ+XtA/rqp7j
tun7i8K1eDUoXsa+Iw5a0PAcgfpoLGvgz1DAbKqM9NtuWa6NzYtYiA7KpzEPc+iLHZwAlRsOLDsf
3LJZBp5UdY9AGeOr1A+yVZVn/QoSTVIuZRbnpmg2vsVL6GPSxGUGbVUo4OFhGkoBwat+hcRSnHtp
dVbVBL5uhzPCz0Q9th8HmdQ0SbNcnMSwsKRszBz2PE83qYF6DZy3ho7eDrWiPJ/TPlzqtj/VbfUB
hEW+YaCgRA0TZznK+0Sb3ERkMksM3X4eTkVbb3OWerFPQSqbAhCgWlSga8Pr24sJuoibunEo1GUD
XUiQMwAHnDtAI7JoaXULbUm5rSg54f9H2ZltSYpjWfuJVAuBQHDTF8xgo5tP4XHDipFJIEYxPP2/
zTI7Iyuqu+rvi7R0M3ebAEnn7P1thU2usK9Xd/3mJKxpm2BbnCnZVzxDrpmemsuOsn7bDs5cfjeg
Ydm6OHF7Pq1rbsXS6s5DBwusEtrg761Ec5l1iUlFFWiZAftt6/ML70WLCcF8BgREYkqtK6kVx1TU
VidwRGvcdOb7/b++NeUTGq4FykzeRN0KlSWrNOeLmNs3rm38mNXOYa8FuQpZXw02fxp3p38uSu26
ztnnpinX1w5zLtUXRDeZ0NJF4BBNVXGm82flcHpg2kCjxZp+6osonviOJmaYn6i9Gy6syi3N5N77
PV9QBGhj8bajzPdYptmw7nF3keP7qLr8pYGiQ6xieapbik4is9pkljsW3BmTG8HKctTQ5GGZ2Q+z
2K+mIZwQncyUyKrOXZvO7Ag3Xb2ZpckO3ULrpB024Wpm4Y22+bGwnES8d9YnopEfRWnXV1noOXRl
++oUTfn0cJz+5NGufzhLf/BU32S3DWVe/BkL/uvuf72Xddn9+F5+eaRTfz3+z3d/5XruKNlfSdbf
2LQ/gsf/C7j2b3/5T1Tbt78Hb/8bDbzzXtSCy/m/Q21/4X+/OLjHM/5k2WzrH6B5DQuxLP2RQgBO
8hfLZv8DcWQE8SwTaR/QHf8/LBtl/4ChfYdLNY0aDAza/4VlM/8FuDHAA1mgsyzKdEgrv5l/g6Fo
2UJTP8mmMyDeMV9pYro18zrd6hHl3cCvBWfrifFy++PG+usnw4AyZk458ZZdRVuNen0vvxXE2jzd
cubLLiDSOEbeh9qkibeFZa/QP4N6smfHHfVSP5mUw8XQSwlVfZieoWcu14aZ/tpxx22E0gLj/m5Z
NwzxLnrl7XN9FvXIflRiTVS7dZ95OaZW22OBLYbGNzdeRDM0eWib+3ixlNaFci1br7zfLeb1PzJ2
/2Kf3rEcxkELITIE8vQ3T7xcSlHUE7Cc0ir32d8g8F5aMhT+XKx2POljc+qzbnQXg4MN0abmmtX1
fsb8Ybsqr2YfCF5Rp5aVm2Nof9ez4itm4faabRDCHdYo1J52VOcFvdNbUDW1tUdhj7slm6Xb8QrS
D1P8UJea8OasN961viTeBM8R6J34RMoLkMTuo4UNiJXKHoKm6bugMhsa6VjZXV7r9EkpssRiMqHU
FUV/mPqqO45yK9x9nOJZN8lxh3d93QpjvWoOIv3Zqu9gj2AWbFK5xKjrp3za1gh4jEoLo4Mai+cH
5eIc8lnXToStML/mYbk9fioBn9zaLVJNZnsT0K63SbDa1fXc+bbkRcAdwSFylk0wwFeArI0VqhOV
eUHbFO4V2Q/tuMkwV5AP6zsucb9ZUNoNRuVcJINLOynIMiUO/mHcq8mfu3L7rPI8qfpXknX2D2bP
HpbJsgQIcpdhFvpzF+PVBsH0RUxoyHq10TdVlqg4rXXx/zZN/DkN/h0j/dehd4cpEJMxoeL9DxeO
rhnmhCaCHo2902EONFiW594onpU1VZdpF2E2zdXigg0oD0Rm2ldjRdsv8mZOHQsy7two9UKNnF4V
UI/HPQhEvc9Q1vt50QJ81JRtvQqlf1CNV5uriW11mVBQImVT9gfUXmVl/VBdJ9GEUP1l2i9aqVBb
AhB6NaxBJUbmUCjOSn+telslS29Sb5mCRZeuKsqU0t6x0SNzfijN7tvCDcq9neAlGptL32Lt5mXw
Po6Z3dAj5W///iDy30ef45io25CWNEyL6tT6bf6qDQH+yDC7P0cfzSzz1tIl9/ssY6ddaN1JLxrp
T5Lpp6Ka4LtNRraH8F6120xWxytL2kQ8a+jt8Rj/uo7ldJsE5rBqby9an+MM6fzEBzo8mVjsrxSG
7RhudvHFUXWT6MrS4e+iRmOV7P22rdTDI3wZmPYJSIrAJACjomDEuS4MKgIfngDmDk/Y/2L36LTj
xVp7c1wBeb6sm2/7XmNGpdVNGaV2ADHDArGo6qrV9ohG1Vqv67oPib7Vwx1a6d7nSph+AVMwrlvL
WwCAvg3t7s5mWX4lrJ393cybo84Z6oxcnQSRW0Kq6Ud+n2ec+zzz+Ena6ofU8y2RS/efOODfzhPo
ezD3NlYuBzUXbn+bJSlcCEZWnR4yOvSQqrcPtkzNT84r2HVAxaqlACloo3Ajk7VCK564WzOnC3H2
u3dB79BWVm4HUdnyfRpIoveerkx1WcbceoayT/1plDw0mbyUG9U0r5+KQ8NJe4ZZ9wwmVyamhS7C
yD76XMIDKPvtbFjdmhY5a6A6xpZtZmeLLvvlcVPYsjoCKY/53WGy6tn6D0Qnu3PifwNvqIb4LzB3
RLVN7c6733//N9K0LYtsFXivQym+t7NRnqxcU55AV+j3trTQRJt5+HD3FqnAqyk6hAuDS0jlLiPM
HsarKYv3Agz1FSMQTKSYu5PYdePd4kFdtd8nx15jMgoJh8PMV2jiSp7seWHJrlv7K1qTLoQSP6ZU
Nv1V4przGqu2vm3OB0d3+dW04GaTscwhhMBaKjVnOQmJQWOg4v/azCCV+rz53HWWHgzDolLDlM4T
ITB2l9Fcv+rNDhmd/4eZk9259d8OHL/vYqBxzUTmQL8XNX8/cGgDrbbapgNlEuxgpmMyHFfRwl2d
6NcNoo47GkDGZb8Wz0PNFBxvoH3UIONt043M40zmUb8O083h7H1x6hae8NCfN5StPhx957Upme3a
27h4u2ktmEgMGbO+hsG31jDlbGN/afoNQhuBXDdgyQzM2axCsWp10OeT9Jx2Wo8AErBODtWxvp8U
NdtuMeXqFcoF9Hw2GsHOttyfdSv7+u/nRR05iN8OEaLMSEmADMBGKubv82LTslaN7dIfLLutQzio
y83m1lHKiryjG5HJNAGB0Rdrcfu1AaIjsbTU+5x9K1NszFJ/H9a587JBK69wyTrM8zk8Bku8WvoY
2YMBoXZgtUw3VCO7B1pfC//9N2D/wzfA2gjim6JRp479G4dtbJ1AIdI1B1tD3ddMPNBW1d+mRtdf
s92BU1n1N2HCxWPOdBaO/QKlefsMZCT3xYyYwGDhch6qdX8C6y5cKtT+heVcunQa2ienFeLIbd75
O2xDOrew64z+rJe5V+p1e/11g5LF9hra8aCgZoPZ3zcGjZz/KCj5+EpHJ0ucrej9rS6mqOaZcS44
3C+zaXYgVB0759P8+u8PDzIx2n3O/PswQE+BHQIcSH34ihq97/bx92EwlmhaJekArmTCFSswAtN5
XSzoEsDONhoX02mWz3bZhX1J44GDb9oh8JWwIWtxVjp0621Ne1qGkyYh7nWniuexYQu32qfnweiC
9j6O9QOeepx0ei7W+VwOmduN82dZGK+Xgo5fwMpe9DxLCn06VYt9aiiu6OmoD7trwUj6WKAOyto6
C/2Oa+Zh1dqfJkax1JXR3uTRpLKogMw1Zce2pyfaX0wM54EYaT0tIbDHsITorKslLfirUTfexnDO
qHrZ9d6XA+wf0dbu1sE1qFp3t3Z/MPhFqDaqDSOoh9xf6h9O9VHZH832apQ+z9zZOIgsMbs4X+EM
e+szr73qG4QpCPBac87gr6r+Iq4SX7aoMO9B6/i52ItboFAqsijHKC9GQASXlb0RJ6LAlJyvGnnO
hsqd7YOh0mpq/LGAauHVpi9YPIIH7HxuRvYi3WxVLs/BjdqTP3ql3OJqxckqUNSuerju5F31dXIP
tGi1lnQM7zAeCh0IyK49WVoPFlgEpjRumSVflGmc6AYJg4ERYEleww3dZmBvpXIx5cSlqiKNj0+j
2FMQX+gTWCJL/sKAxqsdWH1Xo7JeXDGOYacOI1wHk3/OCbkWehvy5lOXGSdBdwRU5qccCE9XsWDk
GFKzsJ81eBtqjU1Dj4fa8JCXgvVK9PMMeREqgJvtIxbXzTXlJ0d23poIBhWSfsb04u5aAQH8LpW7
FNmpLr+Ow1utt27hjO7EcpcXeLFy+ZRvdWDvF1EVSKhkx+Ka5flbvhvHvCiZu9TLTzGj03Ssr2Wu
ktxmLsmdQNiTpwcQa4jLJMe77b41ZJiU58O24XLJD9nbmL/bjQBMka7s1ewuq/IwjeuvLPcM9gWA
jl8Cribb9xnsYWPxEHa1W1cmJHzhSfpphi+1z8/K6MFs2IgfBAb6K/YyDR/1+lo5cZd/Hq2rml6U
4dtvSy7CEbRk81SSItxKgNJoxAJAP8QZvKk46/oh71/Zjsoua3zoY5HOD71g8MmTPQvnMuU4mAJl
ZvZhfcg8ZcZV0A+ziuEByM8KEKaMlhFGMmgL6njmOGDdkoXLzO3+WbIG7jAvvJKUiSFazBXAXYrd
72oHL974ygR4oXXwlUaYwOOVlHrULW9anZ05CE/7hw6Ueq2hWJmA9HQC/BSlcOYE1eS4uVHG9WSm
+D++4uyrtg2KufJxGIDKRC2bAmgKwbjjr8oAuVpPI8w3xZxgsfLQR0e1YtGEhXzR1sTA5V9nkAuq
J3m3RUDoYfMOr7LaYB0V2E509s6cEKEFXDlgXolbwx3kleZu9ITZPhmr7my39GplVtLDmi8GdRwn
PVW5FrKJPeerjLaGRfemaWmKSAjNuw/tnLQ+qXLPAnWzL0fKwjvisPaBXSeCXJriaZiDvPM6mcoi
7o0IRtqOYM0Y7Zo7gDjT3BwOHEbFfiycz8uwemJ70+tvJaWpNc1uO3SBU4jINIivGFzDKT+tW+8X
GbjDASvM1igedBh0h1XA3sT3emu4rfyRZtlHazZRSZE9MJYNKvg2/UBcibygjKAhphmxmEag9w0q
n8ICDKvNIAQnN2/yOnIABoV7d6lsuAIDMjHAHwVLekVn39yHrzU42WtJreXZWZekr1ACV3AkvU6x
LKEOaApgwakB1/HW1ZvljpmWrOXOE9LaEnRxocUA+6EhOeWr4Gy+9NxJDIdHVGn9p8buV7A9VY3t
aJw66YbR9g2iPiAFUGgmF2TY5pBt0PBLm0RFb0a6coZPE2qVxKGl4w9iGD9pFtiRrUeSTmtaYAJm
7j7+rLMVTzdS2WgM8KwcoIHXlCO63IlAauErFpjtUOnF9L6A4js2Ems9r5Y3wOjNk1x75QtdOMkK
Du0TQ1WzjIv1utr7fpILo66AjfVpcVbbX/VZJtBUzqtG19s45uFWTNCkZ7WGRomrYlT5nzdGpWBy
NtXp8TgoJVLDw8yBi+6jziN7M0OJkECkbV3CFOvSKq82jE4TGPhfrzSYtdvrOo7YWH+GuaIFNsmo
n9lowoe50gIrr79Iff3zPR9PfNw8Hvt19/Gxfj22WXbU5BjgE5NSuFC2oeY1VuflJCMIiAq7TXPz
XuQ1Deq9RdZy9/hg3JfJ1vYfv4I1ItPHTYEYmBY8fmyBMwhXjtYC8xtODPjyFgqOIJFeGmeLtFE/
a6GY4d+JLJDMQK7sycKLN0izKItAbrFcahbuRNeQ6SuqP1iEGXJlwxqorgqsAWM/n86LbmBhHf2q
7b0Z/gxMAZjcS6K1ekL0jxnOcEVPC+fRTOi5AWqbzWB352je9CgrPlc6GsGJhUqIUKcaMC4WsmJ7
kb2RLEDPzZa6+9Bh4nRuo9xTORZR3xZgZTBhOLqvbUMkxzqV7K6RDREOZjz2qAXG6D5dScaDXtN9
gOKuBdq2KuuTPshgZAdhF8dNL0NlVIGsLEyCY0gmFnFSRaMSfg79E7T6SYMqR+DPQQAIZGFFDONX
bIsLUh0ejhlRVkdNRSOSsajrnGDzdlYneWd97oAkNgtMwLn3OzV54ORP+04S2ROsq8QvSuvaAWW0
VgRprTs2vHpE2y6bM6dqQvCItGCmjWe1D196lL3D8C5mrFPZ/oY4w1dTvM58AqJkH/k4RsrG59Dp
pSAI0JYw1Kw5yeV5hUU5caQIcfJmZfsEE59q9JhU5LgATK1GLDew/DfOQ317UasIG3P0odUG8GND
hBmCTekBzbPA0U1ALcTLVB0P9p5i7F9gPYBMrT85FQjAdoppO0aaFhW5GTkOVmQovksTih+1NqUc
Y7ZeWVSMKiozDYS0ceSDHhYij7TVK8AhQNxJyjughwnNrLtgs3sUk3ZIxjZdChNXqktMJxJtFzRE
CyYHUa3muGsoh5DB0PUP2VduZe4h+iqfzcD8bXoPeASzUtEsiZtvKYHzbOrE3zbbt7XEkXOqI+Zq
ZSrijRY6k5GaEnPzp4Xa1x4AqMIZzjUZEYwFYawgOapnig+4aBhC0xhWIMzXOdJhoJOqhh1tHykR
IS8gFXeYGqiM0Oy796+NSGPQ2m8aKgwqq8CZ24AzC2s9hSRc+tZEXHWvVu0lpPZ4sIz1IC0CXrf3
Gr7Gw3zd7S5sK8efHMwPqL/NcfZ1AZSu0L0MtmO3MX8hygcu4DtIEGRgI0g1oJGMhiYP+L7g6NWJ
Vfs4pXAk89TptYjo29EBPoYDcEP+7TD08qgQu7FaTO2gjCWKe1SoCftc91ls7cjrwefvMVFyk76i
M0qsZjpkGg1nuwwwTwf7oqX7uoYWYOdtSJduDSZd+f382eHcBeDkbxaiphk/b1rxjI7ikyZBjMji
tYGZt3QXK2sjxQaMdvmKNJiPZj/WmDzlCh9Z6RFfnmVfxrPR+si4Rw0h0QC3Ii+3WGcSJTwo3wla
KtKYJSzUIfOQxfTUvkPzh8+GaWo0k+a+xhZaJIVIgdMD8loCtdWpbeQ3OXVHc3onwGmq5TzqTXjX
29nOQwRNUDuZKHzslM4VKNANRY/lIdoVY7FH4mM7ovV/6cGftXuXKvlmrW2CaMct39dvwgI8O5eH
xumvOEOKN+Gcmb5sjaQzs8SAhI+zeSgG/jQUQRYtNb0WdR7p9YrTOkTMqE+lbvnNngcK5JbmtHjy
13udr+tdDMXN19kcZTWJd8ibWhn2mH9zh4TExgzTqYCULGgoAH8USA2i8F0bDPaYCEyBFX+CFBvQ
nnzpnSx2dnGwSJbobAwtgfEvcR4xNyPM42nhNO+uAAGrC5bC7M76L5CtP/qBpXLeTjPw5C1rsZak
wrpn+vZgRSbH2g42WTAjjhEfNHdfM5eITwYukKb1xpEjKlCFA99SuRiXdrsUu/ljWZ5ZW13RrSKx
1962wkxKO1ktIxr3a8/qY7dpycCWcC/BTGhftcGKt3FNHCjg0miCRTOQ0DKjXtaBZo8+sRXmppvF
80vdzmnTLQl8Ph8hz5vJO3fTjxVDUxCXOpRfBuU2zCBZZ8OCmjgcmIq7LI/yBhcwBGqbdZ+HLKxK
PcBZ94TVod2m4bpIf8gMV5EC6EYTtS0PDGl6PJtO8HphDXRoVXtxctbiOGlaqjPjuDqFxyA+Q358
V6p4rVfjuWAoVjKji9kCRfy8ofBg0BusisR9U72gHnxiPbvVDCKpmF3p3LAd28XUhNusZxA09oL1
MNSnz1qOfGF3tJYAlCc+MQB0e3h1vmbLU4U2lJrRUL1k+kGKyNbGk1ZaYW2VR62Ur4Q3t5F2Xsth
W4OkxYSclJqdsqn5JCj/rnj+wVYsrFqVFkMRCiEBlEyHtZ/Tu9Yg5OZ1zgSuEB+mYCdq8ls7L4d1
fO4wc5CgBfreSeLRXXhKgfwTZjw+MzIm0jL9nSAlAXLHXMQN7BJ0jSWZCx4Qu3ixxg9a3UmJLdEn
mWjaBgVkCsux9nc+BUhKpCas+KYBpIDeshi9LSsvU9G+AY48Q9sMiYLeq9sIOu3p2jzlo4qb9UMC
1qS7jEF7xKaex1QTYcGtoBYi7lFscuNNvAzgBzrAKbZ+aMW9dKlAZebydQfKsS7VoTPL0+rMbmOb
Ub3UMTYEOVXUPtd462FfzxRNTtmUgTJjFJO+KrB8CigkrR5Dpjljx5MbLLBkKNStI+u1mxBT1IqY
3/bMY219IhlHQgeIjtZlAYS3tAWJzLYSV54TdX1zsuoa7Tl5ISQ7FYTG3T7Fdt7Gpt26S5a9EGq/
YbuDKzR2JE+sC+iqMzMqCHiWq0pwXGR6ahrn1BhFvBtTKjvLJzSPbYT+BKHX7t4vI5KemftV6FPc
8+2c0/Z1y/anutqPRuMKMl15xV7gwR4FMhNSICe1oAvqMcAgVCHgPztWsvD8Ni/bqbTl0dYRiBmO
trLSlYColzTWsv7VaaY3O/sm8sXNR6gB+Xihlq/WJWq09SDaPB75euhxFSyr5iGF4IHbxLq/vRs7
AlpicrOm/egq830otiewXa8jIuajjdrrPlOW2qlBz7hJ7QMz5ZuDqs7sM78htW9ByHWy8cPas2ue
zwmdZIxWXwdYVffySZvowS5+inYBN1af926+jq2MSoW6ouhOVK+Cro+1BTvN5HOcO8XzDPuplyyt
8woTAUsB7t3AKeBVhreJy7M+swBeqCuqZEJGfum1cK7yJ7ux/XoT54E46VjSpwFJjgzYcSW3I+wS
xBjaW94Wn4FGpxZK/fslrlX5ZxDJQNbngC78NvfssBoJUVBu9/VgOctBCHG1uXUY0RSu66uGpXFu
+7DFK0Al/La3CFb00CL0zCP34N/kUwwvp6ehwbOw1IfjXOkJ/AYxv3U6T2yW3xZzjOeMHxTxxqU8
YglAld4vmGb0ypVImzr8Y7CNcNq6IzzEFLHSw7yJxNYm6SKajWjFuxrLTwjKPvOcR2SpXKj1l46/
CNs88Lk8ScTERkMcIbGflMmR6cjSzCExoNQNKB1fiTfbmq/RSBlWAHYncPo14t9WqYfbYgQT0pqq
qoKh3i9zrl0rDOMco3Q34E8bp7yA3ZW1bgcOVVhjAr/gedb4IW/N0EQQqyZ6ULZbmFvv0gKuWKyR
M6HFf6dsP2RrH2mo4HVbpELbU6KDngLiM6ORRY/nVRX0Ogtpuw3AKAJMThWVGorWHepHuR/ghrwR
jLdlXrDzRY5xhRKQYFcYMgG3F0eo0ml9bJct5KYVQ8NphWdgCS3NkC5ZsE09Rk2RoPclnF75tHh9
OWNZmU90bC9NjUt4zA8bzHhpGN9VOx0gnd9qyBRjzV0jQ/ASnNXoaBduGK9CUMzTyw+1ckywDjgI
Ec91YK5vQmOJaPYLHIvTXCrocPdwSdHHTiMCQMNPZLdfOec3WDJXupBwo/VNwF1VRtyIM8AyV011
SqoFjTvU5obGCgFcKJnI3S1B3THs2oFae2RIY60H1ew36lQX9OJnkRdHNq+JNnxZy+KoMvaxNduL
Oevf+KTHFtviRWXHumWxoeZUQpZV5XxYNjOt6DuZFTJhmMTwBTpjiOYZAE01YqaaDknndAfOmgPX
Ow8Krs9JH2FDECxr7bESWBOAaC/rJ9Mxn1a7/dhbAowvBxiYY1OLfIvg7QaQu9YV9RbSyT9nEzjj
duEQ3QzNDHoUEz2mvXJDDcSqaNIt9G7z2bF0AIzQFbBryaiKUBo/SPNzZL2fadpFoHIbcekhZRWW
6IMgdRAegXmO1mxEeG+OuZ0FmWZH2KAkpkQ/1E89k1/6Ik9sInEVOmBDNF+WbxiDB0xQV30e41LS
W7mg+antM7BRNI9nYDbQI5EeykxEtpHszNdYX6EhtViKLJQYuzpWDo1N+mXtswuvm1M2jcd6QbEC
stxFIC8bIKC0xhw2ZLUAlBf4ZCbz5/xClAFV9C9p5aGGOOYMveLx4OP+Qyd53H3cPKSbX3fnsRM+
FdPq8haAyj/JPf1fws/jNWrHz7pMxVyDarzoBaSAsYAKwbeGotCEE4DIUgtZATddJkcA3I3yETj9
87HHT20Dg/KPPyyBobtrmduQ1BXggXrb27TPiV0jFNaiY7HXFEV4n05l0af9DD1JGwcszZTjQgUM
kdJ1+POmq7iAK/a4D83gXlj99+8zWKSAwtb48RBzyi6deYe//vUnjwcfT/7zdX69BMI8szuMYvQf
x+Ah/jwOU7Nshtu0FWbk+2GSfHo3WqcMNWLQ9HFTSSNzGVZI77EVw2OPhl87OAgQVjh0yKpB6X+f
7wdtuh+qx08gbNuUYH+fRGQoNe8K2+OUPd5qa1Uf7Lb+XbCsgnMpVigoCpAtRAYc28cLtPr9iP7x
WveXts3qW8ahzxd5j1PWdx4AJScZ7u+4m2bzx9s+fno81uMfQ4C+tMMKqwQ6CbzE48V+/e3jsQrm
9fbH2zx+U40V4p5a/TzWOPzTgtOTsfuxnoZuCMkGXEoRx92RpVXdGHXITc1bF3LoRpk+RctkQHEo
3eXnhD6p2frAUQoJZhP9AY3Y2AeNiU2+6BrNyxxo0+rV6/bSb85X0p0yGlBlu/llqLZwsbA7ifoJ
0uZq6CO6siWQ0MTvYD6pt/P2c8rgAO57os3joanmEP+yim9yKEB1SnPhc1UFW2ceYIEle8Of6CAv
grWRkZQNP5UjNsjL2qvc9UOnFdi/qD2JQQuKqY2I4VHDUyOK6s1KijvKTGScz3maj1lQ3Zeguj7L
w9LlsSC4Kp37oqj5M9cPSI2fa96/QE75aZJwyeQBgP89WimfYeFizxict7kLS8OMh0hUpT+pyqux
E16BJCXB8RCljLCpzmEY9iO2fku0por10UkZ+ciU9WQUqGDV9/th2DMrsJr6vj8K3GRodEhyZJPu
18ixAI6KFntGYfxj1IaoqA7Q1+KK7aHRF8E8H02FqlErfUEyJBSw2wzFnj0oTraxQduVx52J6BtK
jxoQXNfX/rQ3sDiC75T0wMPRA8j9OBu1X+w2Qi2o5DY76inHuK8iBngdfAoy44ZrKxl2kDInvkX5
UiDtjN3KMlhWYyhRwhR4C0XMZLOtS2WYt667GXx9QRQJW4Ig5ckUpHpseLKjty3oE1ICx3vnOAkD
BwmHHMmyemyRp9KmW17MLpVZwLEpBu1hneywtBgiamqJmRzcyRFYMWhUQ0rr/h9d57XcNrBt2y9C
FXJ4BcEgJlFZ9gvKtuRGbqCR8fVngN7n7LoP9wVFQLRkkmCHueYcq129Dw4B/WmfU2jVSXYsHlZt
YW8KFMq8qnYJL2+QzWY1rlGyObjaRwuAorJQzHqxyZNXw3822KOQE4xGK9gmE5nFS/aAihzqpRlC
otjMOJu16pASzhghA1hdlJZfqfPpFn+tziLrxMJ9UlHsRW1e7dyu3g26eaitbqMVfZTiM4obxOca
SmLZbPWx3KaWPDXuGOHhiLzmSfYF3lLSrpRP3UWwb842k2zCxcMwOMehzyvT+zwCknIyTevBm0gf
k/TS8p4Iursd4ytVwoQUZpx3typufqRVsG/5Y1k8bNPA29q582uRFD9WR67fhFlshl6cR/qSE00P
IoGk1y+/GuQmj9qXC0jJgNNB7Eaii4vsFQ1BI2idB1QuCVXlgmTQaCMiFOjMKhIBKSmburjmYPQr
URihvvXdpiTZow/z0Uu832zesAJp+0bU7x6gst4XR2egSlCb+OuKTdBpG43B2sCHpfXTalVEPe42
jWdGGRylfJ99zVlCueBiCn9bxMu2TnqKlBc/ybeZzoflKDQ53BcONgB5TkUejTFYCzHuqznYLW58
ox63tTq+PmQlppEXkZ1xxB18TeyTAJ0SYxzIgjXMzI35B24oQR2xTVBArVodrSA4Jpm+yX1SSF27
DyizeIMTzT3CVbxE2BEhTnpZswPlB1kSUkWjImfkbsMmkS9YIqlQtKOzIzu3QZeLBkK3xvKt979L
ow9pIEB9nVRY8VDaEN5SkFwZBRA9KlBCAUkd0izfeHl/WFJSPzXrEK/fiPjvrOywNHSUMyeEuBOl
IEoxPCyPy1weZN5tYpvMNRXlyUjOQT5vW7Ri22EZxXicoRcVxd8+rp8nio9+0x2IQSLhtcehZcFt
ncyiRg+Vm6QsjnUVXIX3aU1JJG2Nb1V9iON3p6wp4HsEa7Bt4IgsmDIcAHXxSM1Ts3f09omkV+1t
T4s0hso2sPEZm2GgDZi3y4eYzUtTBHt22EcxS7Laf8oRt7EVhH3fQhBUIR6/viHggXBSnjpHf02g
Yjimfmwaf2dTSl3T8kbbsdZ9jDPnCergrW7ql9bNZ2Sp9jQ2xK58isWnFUyaL7AmYoJzgLAIX5Nd
22lBB2sD7ZvBMw7yg9E3m6HGEdzcoJpu6rLdDEB4SEpujKDYALnZItIw5sqNz//dXViklNp2TXfO
7rBR7CwNBEGvb/clA2+RWNwD/n7BjZhS8hlHfTNLEVXeY88+tBHuxkqzp4aRnuw5soEeDaZ/bTJr
GywBEqjNNqA+FHiMg5Yk/yw37oJnF+BiaQoUTONJS5190psPUxf/TdqHZH6x6mHZtN5agHKOgPPe
HavbAi18sHmn02La+hjJS/MiLLgljCCamj/rPn0joUhCRX4Kmfy0OnXMvOqhyv1PyrMbSRI3hPNy
WHfEbi5Q6yxc10aY88Js8yoTamlM6W7nnIb011gbt2XSHoyKcDkJvWC4ZOn8kgTDDzN1vhbFLkg6
b0qwEa9TBNTFgQanP7eai8+93KT2tFHs7qyn3Ciudp+xsGHBNEzs8LSNM8f7WhoXUBQvseE8qlj8
kJr26hvMLVX/2lbZuU+9g5n2u5gbIXZ2pTeTqukRqAAaMIbOGBBwvr0sOyc2b+OUnhq5RAhAW1nJ
yErzXdxMW7acUYxgLhXTZZbs/fhc+0zdthYpibhrBKc504/r22DOD4mOXjHyYz781MwoO+PXVU8E
dR4G70H0rBBEguWhPiczk8WQXQLbvjAcrl/7HWFIhocbOtjGoqQipvkAhOXRoRAp0hx3lvaQm92x
IX/Vuhe0zjdlmqAavVNVG8dxhEGZ+dcsiU8KOpOqsyjoCTgvP6c4OM4ye0jN/sH3ERcFs53lbxVy
OIkiJvWAlSQorp+jBWwJb3fRJVHssrpg19PnLQHrP6QxwBDBeqn/9P7LLG+e8V6yQq8KGbZb3caJ
pD5d49VYbuUcYk7AdzMvUYHAkp1i70kOfxf71hy05Nb33yX7L/aaoT1kPPfVGveteQhM7vunynu3
NCxND/O7EYdMmOoVAkLhPOjf5SZ+lJ/phNcoarGc6pvgt/0r+GBMKTcG5rVrfXU2zYMdTq94Alhk
NHxsFNpfeoZKOwQA01P7CBOoW3+HIbTQz3PmJzbRbqaY78bulnvDQqEtt0+L74ur1Po6wpRsvPb5
+JKOiqq2XjHGyO4Zqbg5OlOJFdA12jAVpkslB7sdf8gMXcKSIVyMHrM7bnyjSapDlxT95m7OLwhb
H1TFf4rI11n0vffVSv3FKcV01byh+dMkPSuv2PLG7TwB9LMNqR0n1x/4MnTb0QHU04ziUgZj3zGb
AqaxNYdFapV6uyxnaZurvKIoAVNzlw/gXqY1d1FNFNTtebo5nq1thwrubSbyilFPy96DxTwXOprb
uCT+1h868EyMaW/5PC9bBmjjHCRERaROaD9bkyPJ/x202T2YpcGeBbjaJXUDGaXO4rHYquXlfi2v
yvYQ94vaG+7SnLUEg79szPmnmdcPLSyRqpiMVylV/nT31ZiB8Xq/lBt1NHdVzNeIQrXuNnID3kte
UzlEzITayUS7vN4PdpKn6FJYhYyzWwt5hvk9X1UmliutEubr4sWoKI39836JqjD72DK9DnK2HsEk
7u6fzP3TYj/J3jXnyy+WedesMQadtWlEDEccpk6bXrIZnFJJPS31qbnc/+X9UGe/UsO0ngDmtWE/
68HOaHx1jr2iPd8fOZo6u1NxBXZgHO+/GRMKKoPRq62r199apjsvfddQDZRJRxzWkhc7ZZm9xqc0
J58uyUAuwuTDHXoZH+1g8WAx8DFrtcyeal2LYdhRZvesWoSZzwpuCEqerfyCwIbepVRxl3L5BfzO
dmftB1Fy0KwgXwEOjPEbbodTQUg2Kcv6WbdUfFH2ipYxJ+ujLCmQj+k3bpZQrFxtmFlLKEd1QZF3
bZSq4EmfDOfA9qF9YZMFBTZbyj+jHz/bpsMizjc0oHHDUVOldYbLYN0aggnEZflmaS0VnnY9Debq
oR50+xZ72QYqbXst0H5CVoV5VNr2/JlYI7r12IxnD3D3h1b8DFRuXipVDPhiCveh7OGPiVGMWyG9
7ESkyzB694tUv0nFN8b6CTqV90TZ1UNupMmlc5/mxcnPsOpuetfWoakNoCu8LLvKeGyjqZ3SbTfq
uGfS6YYx2vprAde1KcN8TQkQLF5tEabgdAxd1mXktW62Jyb9l0IKGPfG+pJjfgFfRBW3R9QqD16X
JBe/UsllaXTQYAUFf5IfJRiv/FFTgbOHHD2eHLfxoqJV6e+6flzY61HkN/Pt/TZp3F0wZcWL3Q98
y6dAhflcJRcEBnHJddPZpc9o/pLctzvB7CDBmScq38om+enaqn+wPEVyNRhHzGiIaLkkmRz5QUZh
3shu7sRIFg/W2wjT+2WteLdW2e8nu6agixzl2tL+mxjmHinJ++V2TQxVoLQi+NbUyNfvjDhkmT+/
Da1pvaGRj+X4LMDelkthvkh04imNnXdFQOgqgkCEsTc674lpYp4aBirRdmPsF1oxMFlXlLltRa6g
N4ZXUcXOoylRN4NkfO2oAIXGXNVrxn94ZYV5w2PkXINZG17pazBuLOkJBIF8iNx0ik/iOWcAScI6
qy6eSMZfk2ESair75s2qqKKpamICKgZmRfD9m0BwB7f6QV/67Euud2Tb6+PNbTGYObXMN7FZZZgL
cvEKMZ6BdxrcL5vdAsp38lsppqmyrWKWhrlP9W5MEXKN4qiJKr1UUwNWrdXbF9DBuJcxaHSeQ+ZN
Ou0jNnrnQlqRUELfPkqRd499GadhV8jlwXaraRvgeENrVWOyUdLDLbNGB/t5xoCBw7i3wZnNhVbe
XEP4VO5IV2erKf1+0IVRhytLYjP7GMMsNaCd8DllQSZfxPrtWTw/zObCo2BYCNbMuJt9kA0XUkAE
v+KsfhI4XUTdF+fs/pc9c7Aj4JXyZwnQ1TNHhxREQ71i9LkfrVlcxhEMu7HMJP2CVl7bLhlC36ws
uFA4PypgiPeDrVdwtzCl78oU/kW8RsQgUGZP42J+yGkUhyVr2+2w1kL1nuJdCp73YrasKO5+eoKM
eaQ6ttWM5p/N6NgftidkVIPKfHSgFRz8YvdvBDC7mJza4mC2HxJ5QuzBu9Db12xZpshUSJj34EtB
5J9NR7nz1+zL/dL9MPjGoSh1/ew5cX6s7P5P2ySstinQstJMj1XFOIhycgIUyX4G1TE+zRqbwNjq
+5V5N3Sht0wyosLCqsSccsysaXNM4Jee1CKJK2RV91GkApdSmX1lvf1j6N1f/3KepamJjbLd5AVY
4XSh4erNtfrk5X5gIBcbQmbaocNueEiAJWzmIr9B+MdzmvkUBFynfUasAt+SQyIsEpyEmZHtpDnL
mmhfgGTvLvbWTQe2OfHsBofAzs6EkBngAnekaHaPwsGQnqLGrwDirAdjtJCBHHI/9fyfS8AyCLSM
rMNZ8W29YlY/HYjg0Fnd8lJgAT3zd92IiFNAETY2DvhItWz4aagapFRsNvtRyPknLqEG82hv6xqY
BdgWRyeeyVOA2s1w1DhqKi461f0LKXZ6Rayn90dUTzSclubhv5d61y4iQhb2miAwzpPd6+e+s/9z
0Cwpwynxqh0ku7kPvXb1v05GMx/bPIvAyVXnej1AUPL3juY/3S/BjPjP9fuj/1wz936Ql8fCyJgn
q0JgivGj0nKaCw6lFeHuDA2lac47TRqhW8QYw1QTdY1qH/OF+vD9ACIwYbOgUJD+99L9Gd56XfL8
+3VLVe3DKAWm/LgaXmrC13nqjE/3M9NC75ASNt/YF+mz7/4uS7N59NlBzpbEwbQemP3sTaA049+1
fH1GzDMGYr0RuRhomTVLjtosWd+NhfcjNRF0cC9UN3eo3McmAAKZrj8Q/WDAECy/XaXZ+z7Rm/Mw
Kzx5E+hK2MJnjDneQZnIXQZLyec2N/TncV1Q+3U3HJf1mpXIak0ai5zSJLBiTPOwIucF/dN1muJs
5eMlqQzrZreG/4Bdksj2gM1cTOZWtEv81FmsHXs/Gx68hGrW/VriFzUdGObLfQWbG41xzpXFl1if
v4i69gEJA2Fq8PDq6ZJBhyJJYO8aO96yvkcTwfYejZPttxvbfh+mqX0dl05Ql+oMsoF5vg3QRk5e
qrSbo4OqMGK7/51my5MSevcG26g82H/M3FEHdyjMRzV7FcK3sj/0zP/0mIOOfqtkZHd1tZt79qI4
kqy3IE7/7zSNwPqUVw8eZFfK4XrPGQVGsHUMYf0LLOpp9Z0ZqNnLEk/4VcpXs6BWF/r5rDHc0Mol
W3qGeDbSuKn9HDu8aYZsp5FOWOy8C3tkv6SbyX7Ah8cKtowfZu6L1a8DQLYw5Q7JrEXJZMFQWNXy
Vg6hSYoqHOH1/emg8rI5tP+mjvWY2+P0A//0sglAHT/VY0+Vuc+GYwGC5RLbAX+yz57z0pUf0kKG
9IsqPqXrad7Ge9qvYx+OFwV7qzPfzOVW1ePyeo/McpLY5jvNNuKnooxxOFalBMevkvd0zi7FqgTF
sveOaapnz1gfAWxb7MgpXeN98F8oQXuVNf/7ZUF8A9Xi79nZNbuERitbs6rqq9ao4jCmbky8o6Tg
rOv5gaxyfS1wp2/B06TPS4VwmvQL+rQMNEi29Ys2+NAPNWd8qxWw7/uLkf6lM2fzoe9Zz6qpqj86
+k7slzFvtvBmebn5T6y25i6fkV09XWfh7kI6fTSWCx6sdNME1HM8s5TXBtby9f4IfColnACLY9YN
5LvNHvenqSCIMd8dgi6YTvjpTDyDfXNqahBMjcCSrAc5Cf31mgrqugbjROBIZS+yFc3pvwefSMG/
U6OBpKuV8MLuP617lYZsMuzdWBqj3NcZ6He9JCNTjTExcZmaOz/x6fuxzgpCauOxadVZrmd609Vm
qM3G4ziJ8uDEjnNqjJG6D3RTdghkHL31mlErciq6nb968cs91txVimYUvjFC9Z6MU64dZ1ZiB9Nx
q33v5P5H7y3UnNvkt29vtUaPIzRZuTdUZUFdHMqtHHnm/dYpKANvEg1rtasjWy420okc/nNw/SI+
ObS2sakaaN3Ga/H4tbWYcTUIIKRS9cj1ThdU6PIIa++B7LTstTb18sFZ7Ir0U5pdB8vZVaRnnhYj
a58a3U6v3f9zaQnUg1dzRwyuvNpA9p5AosdPlreIgz2JYnO/dj/wxr+aC2svrbKLbbpunvL14CXN
8KCvjQC0arZuTgy1sQn0S1FZ4wUQjnlW/nWkEAs/jcP9MtDDgRUIXsMMfWd2Zay2Qq+nPTFQ5nq5
EDzsUwdOz1iNh0WHoUmgpHmhcgdwnsKS4SPtANOZLoqmWeFY28llar3vImmKD6pQZZTLtLxp1hq/
8OIUcTD9BgyeHWzPTJ9gE5CqMlJo5cGrnhNAmoL8ERgeXXE0yLNEFDIMalb1ZK5ORwMCYVtXh3/p
+dprsXxrFqCLsghOWPckla7cgrrpUAhKVq+sHgjrjc2hOsU23z46qrAlM92vlkolSezq90piNSRh
PBe+5ZHqTfrpDUijVbO8Mh6PmMj0vxANs0/+HdFOTYC0cgvoTFNiPfMbVkhW6TAjuVgN47b6TvAL
NoCN8vnkutbT0GGMuJ+x+Cn3S+H+usM4wF0hs5KqgXIIWipZ0/P3a41Hbq5ScI/FD12J8jlJ+uEl
65Mx0ieaft1PF0DB2ISSJ3YDAWSIj7oR854C9oCh3xI/8sJ+sjuvf3YTv3nMHKsKC8/vTuQtWqok
cEzsDBn//kbeD/M8VDCO/TnMWwTo+xYwhsew9sDxqYLQwAJ1dt0sB+DwQnOavA9nih/ElNSH+f4D
FCToHIkkW5DTMuT+KGtqCEdJyrVGfCaudA8eu6ujbIgXSXDbF1+l39jJX9timH82uZtES2fwlYvB
r2Nc1SKf1ghXzwcTdo/kMgkAS64beKqyfnY7Q7+1acbuFOzq/WxyDLxuPVByaxiNLXQY+A3WUN1M
QrukZ8jfNgs0YH8ewLLfJ3InFmcz7xSdV9SmHE3v5tiJf5uUt7fnur3cL90PcCDwitdQTOK4cs6q
Wd5Ql4kgJTOQ+kUmRzGM/mHKmhHYlCp3ia6PiOQ5M3VeZu99BQNPF3EkWNI+Ktm2T3ZJoQDoWAB1
b44jJdrkKu0y3jp67TwVATCqtom1N8tGUTWC0fxZIQ1ls+t9jybk7AmWiTEDvXcyvOF1mf8Vw+pd
kePPcTAh5bpV/+YWrAzjdmBi8x2YwIV5EGx/j1lfV/upG2xWyCNAOsKB/x4t67Vk/amYHPvy/32e
lJsWXuaBuIn1YajlGcWtepoVxTZRE7UWuZ2ywa+Xl6xY0kjUxvIiy/4/j5L/u3b/6X+fJ93WOUqX
5Ob9Kcv6C/49mofs2YZrO1TJ39YbmLx1Ux+2NMpKt7WS+fNoxQwVadPt+sr+lTa2c7oDOagaOGfK
hy+jUVMOx7MU9QULbUnW53AfcmoLQ2kf+xaOLrd+IRO2SKUugYMECtrEerufeutptwbHsTuwZM3T
KRpichMJO5hPredVZgqT3MiM+SmcF9X7zkOzBvU0FhF5NA1yPGmT0PsoNhrsbXcSzv0woWYrpD2Z
avDBl/TvXUskItx4eYvXEQE5d2lJ0+hOsQUGtfsn6RUmNUCr6i4KQsxPCCABdtfMeiknOvMlwMIv
2r3l0jh6WNn8/lpI0PJOP+qvdUOPBF368S+FNTeOkxdKNvKtM8jV1qkTvyhDse6UFEt7P3dOrS6x
ZzEuviRTAkfP6YZ3c3bfi0etdMQPrVv7PoASiu6nY8OrHlRnXCdymC+m41zQrxPQt/DtuxkQ/2AM
877OVfPDMGM6Nhjz2zi71VkFqPKiDOof8OOCMANDR0EoMKIGphwgecc9T9607BbDyEO7G9zzglg6
hLZORkEX9c7qoKw466EB2BR2MiciULeAF2ut3/WFSXMwu6jbR5FPVAVpudH0LgMbIzV29FqnhQna
2P6foKk8NxQmorI1FHg5VlHajsm8VEpjXl8Va2cW7FaDnBp4Usz70aCi8B9lz4a6M1lU+VInYMRd
5b4R3uF2aGec1Ruza81IjvQFgbXRnHgZdDG7P1TSTvZmq5kNyXczJceAgsyOqD3j2Xmrxl7f3y/d
D/9Vlk0r6Xf4g0VYs95uwtTKdaDoHnHwuNNPw5cVQPJEPBoaGrpw5f6E+wFn8RyaS06ZcCnts0WB
jQLjigBlxAPSVJRaH7rlGpUu14e0q7XO9/NRsK8ocXMvfu8cAj24dqz6+ZbSG+XCKOeHiPTOVuRW
uoY+bAApnnrJ2/c4iftkIzKjunH2T8RykuZ+lk9l+zT7Jb1OZGpH2jwgvEDI+qfEgwegKUXm57t2
3Rb1CSr8/adK9+ELrT/9d2pSYwgKMezpkaaeyFuBEe3qx3L97fdLrVZv7CKrH+9nkza192dl5oSz
Vi1P0s6za2JQFaP7V/ID0C+gyra32TEE/Wc5RTAl2tuUm7/hNzq4g/WBsrWmUxrv8gfWvlU0m7P+
bjcDibRgNPgGrT9F+A49AgUEQum7Bb30M15c9mSa/wo2TT7SixPl/H7d5R/h6EO4Ftt/b5LWymJ7
P7//h/3Z8LD2oyM0OnH+TGj/+8T7eavT3MBLNZauunu+HxwR/+fRf68pK4l0iDe7BdMbtgIbf4+y
WTgaxJvan01f7gz4yVM6megxLV+XGYlBUr/SvbXXo4v4GVR73UBPrvQ0JAn8HuTL3k+Neqv1wRJW
C11/WH4LOwn7bsSi0bJZhkQINwxID/ov/Tn/sL6k+tnB3ojVSdrZrmyXPaakdrso40ZPF1paKGJQ
wdTCEvWba19bT0XtZ6GTVGerFw55x+YDjhjWs/iwCupYbNji4XEKNOuRqZ/EKat3BmGjqH8RrWpp
FmBSVGrMtz4DnqXR6WTTSIQS7LtBHFO8Tp5ofgXzWR+oUBGh0THhyqDEuZn/IinzTCF5Z8Yg//mV
pAGzVf/A+Y7ndgrGc2mSiyz96tkJsLqI1Lk4eAr5uKjPpLJjv5UNh9hFh0lQ6Uv/TQefxLfNf0nK
6ZxkqBbxGGRhiz84ZagJVRP8iKV6SDvjbR1L9nocRGUnP9wJlg5Q0SeH28+x7E2Z/24rcZsE7QX4
SDNwmEkiCYfruIqoAIrws3P5Po8uWsa8eNds1Mh+9EBH/YAiKwHYnMhekMXvy2C8FlXwSI2N2Ah9
2Ng1JL/NZvhkPKPhmDY9kY2W+9Iyop76dWOb31bifmnyU4p5DsumJ6PYPKuY5kAEr5D3vkbZfzWw
WGvFxjJYSET4a6/Awdi5AjlFyx/aIeNmKgQUT+xHiqV2aDqmFVmUuG3sjflKw6AHqtkqF3ImjYBw
7MbUwwsFNh3EMflJGja6xTOo2Ze4cq9oZhDb0a6ahuBXN6WvjTI/0mASWwNu7OBho6azFI1HSvcG
WThsRFHuLJBw2djv0lF/9LPpMQisx0LSbSGjqYCPVjuTLsCsQ9bCf6cC58/dr3YIvmvbcTDikDQn
9WV4urdJLMqnhBd6Yf32NbKQoto11qyRTs5pF2nUfmjGtPdy9O7QTPIRyeiXk+CqxF3JNGeIUEzF
lzDBzTSduKGP9bhumm2SDZ+143+YgYbC5hQnSsl5mPjZg1F3R42RdZuVMz4mtmzT6kerYzjbfS+i
Gi1A1nio/XovGldEnmCiXHR6k+mPTV3QYXYu9sEESFafAuItaQmEO4HSCvuU9cY5jdH5VNcRVsiX
NmyVcyETKSg599i4Ipai3epdGUwkzfrWGcVr4KTGdm6hSyCxbRxp+yexjO8qd0l3ujmpHoNPrTLx
VblQ1xzuddlg55vEd+3sYmzTEbNHjUJG48yWmghMpSPf5ZrBg01L2zzrftrs6pw2nDRnxecFYLsk
tI0zhth7kYE+AOcOfePMf43hZ60A5hgy605g0VfJkaz6U6a8PwUNh2naFVyMid9cIalVy1eAhw2H
BYnkBBpCi6C+6/EKh67aWjlbypkko0mEeTIOs0PYbGp0YzNjdW/Kx7gW1kZ67YeW0B+NguuKeRjx
M1aDrDaLoX1rrvZZYUKRAk+Uq44zYhmo4X5yT9IB2lr4RSQ7QfWy1OjjVtk/nJzRsDDn38KPLYKJ
Ol0xSmylBp08mGgs3Ii6xoujjZIIxD5Fu2L1izC55MPeyjSMGG7HoDq3L03RfbB4+iZ4+OwlMWB6
tfelzoxPMN6ezI5NkAoi9zf5qOe8y9400lxq+It8yR5LcwysJgRLsiSyJFYbU8OxJATR35y+cYkl
13JH+7NXfb4baXMy6o0ZqtTgBSYLKcX8t122v+YAQgihaqfXMCoZ9U/CuNwLQ4FbxDYegCrupfpy
vNLYVCWMbtocdoy+noujM0/8eWe6TURb0+5M6epX74EJ9ZNT1czFbs6xGg7V67DkX6LuqF677YeV
W/RDCaxvwBDOpiKQO82kJQN1EMtiXIZyeklofgIi+UGM1iGglxqNI11rm3kZjCDQArqnmLGJnsIb
0zZFPFVhSjvJIMcGCL/CcuHlVc63Ns0fONnRSw2e4a/9qFtgyMsQP5ZV/7D0LFYF5fQBP4c20jAL
4Sm3o+IaSP9Hb0FVodj3yJLzaHkOLkOIDSHC36sR8ztlYAB7pN+WDprAz8wvw8CUlRB2N1e5vMmm
t1jiWhoF9fEqI8UhcHia3rkLTGvjWwbeiUGx1l28P447YapR3ZsWJFtfdX5Y2N1p9vvX3t20OZXE
yarfmmoWRKOyveF189b1A52mKukfn7bIWy0JIcMMkIiDg9ebX36LX9dnACKiPG1meE0h8/e75neP
yvD/ijK2w74qITs59BDJY/oezPFwG4rx74hQ7gPwZ0tYfrLUeOfuocG3pZ5m/H7Goutk1PtvExVz
U9P0c9LyeuPr9JkuC5x8VJuOGOovYxpfK7yXhcJpatC41h3gbKk5IhT+bRZaG430tNVqbZew3igq
wlexBQiK9cDjKLbpBKSoaSo2Ze1Pm6p8mPfGO+S3Em4z79bU9b/1ltYvtBM4qzF7FD2BYY+eZlj3
oDLu6BNFd6zaUFejWsi1Voj+hfvsaUl/rfq42s4osKGuQUslJU3jQH/CD+9jAnZAd7Huwa2D7QOE
iIBpuhTV1XQJqmf5tCDb9a8DhogHzFojzRfbmD5WdVuSBFfIBEmKucxZgg9uTxiP1sE0Tfp71UhL
Wap/5H2aRdgxKcPWI/sGfSafR1MhnZAOvdKSsKr8JOy8eMI53/qvqDXR6NCGwSuaP8mKxK20AO9b
u1yzOyB3PVDMWfYYMgB456q9QlPyWfNe9an6M7aTehXOFTSVngG5OXQdokVWan8AXdFbrEd8WyAK
SSbztLHY49IBZZN2ScbOId8ZS/1VBVl9MzvaHiyZxFoDUaCVVURBPqWGzJs30D8qBb/lJv2vYLKp
1CiXIuU27cbxajbcoZYLX36pgxOmIzAYDKp5wTqwDbJjG1u30mM89uvikGP0Tq1y19ZOsXedJIMr
g52fjs/PCncLASyZ74j+xuEki98FI7fpgE+q3PHg2J6+19Xyu02ab5pwQKZlVxzWgbEykkh/5omJ
8J7Qmxb6JrczUK028eaTYHJOuvEX2zmC33HHu986b7ZPF8bapEFGj75OU4rXJvPh+PsNa4D+q8Di
ENKjkHa+QNec9sfUal8K07iorWpj+xDFvCx9HB7SQGP2nnz2NR168jjQjyv1mQACc46sIb11rfUX
mlrhDT/o0YQq2C67gHYT+AQVszxt93h/XfR2BggbEo4XmIeKnU08l+6u9VmoF/qurNMX0Wh7X0Ci
oFe3goDmbVKd7OAwVMuRHo/QjXDrW1K3N0ZDFWQReJO41wHW8Ypxtm+CYaGGuPh/QHv520XrJDQ6
TLS1Hvvbdkp+aum4uq+jKYZ4r43DtcyW/+HqPJYbV7Ig+kWIgKmC2dI7UaS8tEGopW547wr4+jmg
Zl6/mA2CpEiJIoEy92aePI9l2aw1DQECi41SmPamLPndQHQ/XV7XT0o/pE5xUSWu5by6EsH8Tdro
op2cT1ka32S635d4kbBEb0rFKliObKsJEEUyN1eMA0QZOVFinX+gkbMLKV+sCoJ1+E7yfp2Fvbvz
fPeFlEVtyXLtYrUsTSe7/A5HCtymV8Mmoc4Rbly3O3gd2CQj8z9lRjTJoP0Zo8lf6017Dzi5mI0L
rEiJXVhWvdM/C2yoAzGZpMitAdnCmO2qz5KglJXf34k5ikC1Cwvtx5Y0Qo1eK8XwJECto3NyWyad
A5NC/0JU1OjMctxotn8vmpqGApfWQpubnHbBel4CuAuLq1e26qgn2ckIA6Zgt3+Fl7AZAxvmUgLY
qpapCw4BPWeuXgYvJ3cqIfEvmwzEkDaBCraIX0NZnaQQ5KWntQRiVRGTpjD6GvztomHFK629PZRw
FufoeN1b5qrxlx3bxWWVui/ROm+pR+CMCNB5HGXInyw7WhKdSDGyOQBse4MaqVPj85CN7q1NwTwH
1wiPrj3h0YyAVyQNjop+LwsUyoVkkGWIxA8ACaq1TNpA+MT7nm0ZeOTZxYOc1hmBfFR5dCp0q142
Vr8pY/uIwTU7ZAX/sRY18WFWQwYFIdoBw/XaDZ7pJoL2THCVukW5U6FcgIZtjsjS2O6Z7H6dJF/r
Veywh4Ymq3fVxi+FBeZHv4+n6G5yTGeXO9mwoE63qQkkvqOWiRyxZyfcs+x39KrcmwOfbSsp1qFN
IAiVqAUjvbOHApl8wyiWedFqZFy7Mlej0IU9QrgBCJiG4iF93zmqBlOwQ816746cybJFO+6FMNtQ
hjrL+tLrEAnZ7Rb0Jdnscep1V0Yc5CnNwa1NBLcmq6us3cGxAJNLlgEAQGXKXwYVoqXeqpqkPPio
tg3X2y7MdzYowLRT/LxF5W9QCZFs39Vs99v8s9EntR4TFv5dRuXQEnszlR5GNFhSBJoMuzSuLkqW
30QdD0XpLfRQ4X7J6OxoaL5S2zbWoDg5LTSq5qolRabVTBxOgBi0eX2WD2260uEyGq79KRjANn0g
SBNPl4ask62u2Wer1KqDhZB3MHkVRCWbd9QzsAIXShx9F6HnZZ1tL+LO0ZfQQrZGhnFgMIK3gEbO
qs1carN69gqi98npxVl2bIbg0FDnlVubauPCS0C6pl6Bc0w3XtNU4Y2QCPC8WLFnmFdF0KuA1KMl
tgIqkgjjNaToTOkv9BYfq8jN1/BZcBhMqJcbC2V18CcenTs/1N/C1rPYoAgKR6zrDGmVmNMM9NuQ
9iIiXzUr++OqGINwxiKXmsMbSvR7VFn1mmWqszAdxkyuSAwNSYgxKQgZh3e+zglT9OI33I39WNNC
KMeWXgWXcN/DbOlhIhVc9uu2tgjJ0oNhqSuabhSeaduYAMpkepW4KRolERA67ndqMlEGzn1TClBu
7r6Yg4K1EoWhcrBLTfe5cB+cPD3hVcsB4KI5ckK4Uu4Lo72w6UzFTUc70uKsNIR35yPN8JNz55mv
7kA6oZiiEy3EfTJWGBobgSTM/HJ95ytyoFiG2jFyBFxIt0JGn5+9HncNhRkuJgTr2DjgnouOVDT/
l4MmDSAdnN/B+F3Of470qnbRRul7okN2JGyxR81NiWBKjU/XGfFi+3+k0XucT8M+ttmX9i04R7bx
nySgPg71uG1QxNFUZZHOXmMrGvulIXaGyCHBNQEe0MOx7FqdtjOFXVCDwCPoOh+lkyXL2hv3jqMg
imdYkoklRfii3rKQKpNDsJXptPCL89K8c9OI5kiT+iyj/wRathsNK3u4HWL6CdsAxSG5xjzWsNPC
q0NQ7ERK1p7F5TZzQQmFRKGiioOzGmS9cZh4j4dqBD0TSzIjR0ZSzPMzZ0fBF0jDQ5gl95Wetfu2
D++LMPOIqUGKOYtLE+0LrTtbJeYIauR0JPx4R67ItGxb5bEJtAY0BV620rGmg4ibVp6lv5ZOqZ2J
qgTgpAcnfcS8p+kY0z2oX/0ok3Vj4MkKPFr8RlCf8CnPic9jt++l826XJ5A0byKf/JVbZgtFVWlP
J+UpjbIvRUGqb9UjXO1yF+pmzUp/CBdDHj2SsodYESbVNJRbKCXMZYrFCAXm90xkj6lVHWVDeHEH
7rgjlndRONm95rRnd5jeesfd2ml8Fh4AmLjGO2m5mAmTHJkM61/GqeotSosLIK6VSF8MNI53E9Z3
S7PCxYjCkpnHQ5JVH9IGmGxE7yJVoMEcB5KL2zvNygixK/R4jTrHWtbQGSc3Z4XdZQfkB2dXy9kM
6wE5blSGGswqfj6DpqjVmQ6snPTVpoke+xg/QlPdV0XxUZrJp0biMknF8aaZFBB13gmC2aAMtvTK
fAi+wlrpg4NMJO6XltPny7ZwXysTc6NpgfktEIXCXqQWlz1mSPWPjnLAaHB6wz1wqqNTT+1m/qc6
J5Mbk4KZb2TXzIx9GvbxrxrYPyL1tIZMOkRvKgd1YxisZcEvCrz6Fla3iJ0M8QA0d4aTq2OnjVvB
aAmgHyld2qBMknlEBzz8CCxzzRBwiAnuBlRXhKtAg4nYmYxJJiaRtmwFVsIQ36EO1JlQHM5P0X/0
2JCTskE5ZtifnR98sjl+jJruLim6czPky8IiOirNDXbqRv/qhukHcVX1osypIQx1sDdl8NgHzT4W
49dEBMqqGsxzwGTKUEpAtAOTjOyE3g2eLPCQeq49ZZLZRJvdj4P1ECf3ANzDRe2zRU687mQVgJXD
exysxyaSJIzmtPutXyjuIVtQO1v3tOCShNKQYX5y1oMB9fpDU6V75E5qCfT6PEbbwOmCDdXychW5
ODqb1iTNK9zAVjzQhqAymn7VxcRGoLKMNUSy32NMQUKv2REEfNFdVsuFyOwGo5s4Ihd/9MjywpdC
zUT016Gqf6GhPCAn1Rd9Xng7k7pf7jd3ho6TfPayusj0UWwzDFeD90JrYBMMzVdTslKP6urE+UNN
PjhpNX1Votnew4nkVzx6C5czte7OBrmP7hTh4Iv5tGtjQCyMAVUfIuC8zMx9K3/p5fhWuXN8dYps
vX7NxkMK6JNq8ogmO7jzGVns0H6U0nxpdUCuXfMS2P5n+T2O1qMir5zl1En44B+5Rrh6LfivTn+a
wugyxiLdAP55qtwMYnWDdYCAXqirUMTwdUJRoKYbtFcxGaeOD6sS6+q3HwZX0G6XrmA8yOftoaBp
4TLlqJrZyYfgQAdsFZYoFWfbTCDFUyEnPobWndZyPkFijJKqMt5iNtwrpzOuQF+cxRjVD2leaXwQ
1othmx/iva7tTaRC1LEs3xZm0b/LCqRagiPUOLY+849H+XbmxbFJxc6eB91TNBivKnntwm+oF1dp
Jv7iEtdi2wQKmqOnnsEj7/OJujA2okWDuESUI7tOxgMEsDGbQq19kTqzWBiNv0I0ZRtJ/3RtjMNp
GuGSjhJLAHU3hIGsjmrxWVo1+RdOuZxwp3J9q2OXyJcSdyQKzjv2nP2iq/OzrzV/EDVt4jH5tM3x
DEHyw700obdrLXWvU/CvXI2rNmDvPboa3JwC3MrYffZj9E01k1g0q/yevIxzBt8aTpNdYI0fioF2
O/EZm+yJ1fRNj9hhH0EhMreqXW/N+++G9m2SQVnM/fQURt8J2TorTYP0LPyaZo4ATWRTzMwp8Jo5
6RwjeZqLUs/Aem4oxXPatPlCphYL0NSJ1n7h8dFZQ7EZ8wE8U/VllKxUQ8aZcPR26TD9IpwZ55KM
Nk3ALjDLzxUVc5STX6p0D0aO6JXKAGxr0JQF3y4lJAiSI7tljGXRM7WFc+Ns4eQm3oBw34Wq1owE
yHvUBTyX2omORA7fXvcmY5iCQBPrJmEmhOtICWIrYH2s+xQuYDfu/b6zmDGwansNvcNOe9Wz8Dtj
VFh6lvfmFIL1fAPgscDcG/SRt8QbuISuVFJp3Fltd2/0GN2plzlswYJ0a6yrysS8WWM3rr6CWWqa
U8fD74W6u2BEDnMTY0d8II3vLTUBA1AbEDNjZigZBYMSod0+DilK4sHLsA+MESs91s9VGVprSIwM
5yzlWtM78MViUbhr5rimutvKMKIwax1yma8izdU4C25jS3xkSlDLAs3ynIBqLRzvAbTzW9fHPkAJ
GiGDvHq63q8Cv3/QuyLfdJn37IvhGdkofpJ8QEoUHgkAvY8MOgI6ejmWLu0ikeJErMid4fgrXKI4
2yeW7j7Kmm0WPVSa/mRZZYje3nsPehYp0B3upji7i6ggLpxIXpvEfHS7Bcm1+TLDs78hMgPfXUMI
eegJsJDTB0lHS9iqnKztF1Xtd4wO1yGk0miQ3bYaNfvLK76RnL3lFODYCvOYr21EM80rVmAnekF4
S42R0QvlIW/5uLzsuSZ3kJnXu7ewSWsZEXhN/aZ7hCkWLJGWvazZlqfDzpIU/j093lI7QFAq25Ur
TWCfCc0UpJoGK8JlhERpFZvGA0Bcb2lCmB/afG/HYDQ8goHyXP+EaAXn2ZmV4gxRdkrB1Dema0Tk
y5KlLgQZF2ShrH/TiYDLkVh/uijEhQXqJYTn1Nb0hEtt9NY2FgTWV0ABRgd5JJqxGBWUv87G9pEL
CgJJaP0SYfNushc8ViA/8gmxjatt8J0xcKGj0yoGYYGZlcYTdgPt0SF+Ap3HxmqORdS+FTEd5kD5
yzaRr7Lq7mo1p3fiVFuEKruTgzh3BiJlv6wAozjs0vyqedbVIbbVB52vbd/QjqNknuIg9MboTypI
jgzDciBIIjvTkDoFangaoJiwMJjpSjH8O938rCliaC2+38iBkojXfVnleMdFfKSTFS1qlsJum9N7
KP3nSjhkkYAaNWq6q7XQAOn35YduFQeKaw9jHTOMVO+g0OGO98FlJtFOePBo9Y2rWMHbwIHnmQc/
a35rmUPshbzzh5j/mShUGcAqzeh/+CHV17xkz1nhiQmBHNqWWsRFsu+U/KSF5tbeXWRU6dJOqgrw
RV8tnTD4Zbr5M5sb5l4NG3DYbxHMDUsn8+5j8Exbdxh+OVTQ7SC+BEqVe6e70EuZltPc0pKYDSkZ
DGtTDc++hCdrF/NyK22O9Zqi1m8HSiG7bKKSbKKYbfozDDzEdVaAK82K08euXoMwJuZIiutAyQXD
+6fpqpXndcvU7dV5knm70E31ZQckZXo2m2UCEV9Ylr0kLGNsjx2Bh/0X8bc94KBEEe07+V3m2psK
ARlqCkQZoTNRecl/URI/p9Yztplg6dKlX7DH+9OL+mRm2bbtCvCzZuuswgppZ4JCYYq7e6kV2yKO
TnaMjzUnFNlskzvqT98lc9CCsj7eiNd86t19l0Fc1PUMKUlAZBvl55pS1LLQtV0ZU/hsXAaOkBa4
B9RjgJpFzcs+9imShKH7YEqOUCnXC5PpdBqQ/jSifqLeLndSNkj4ku7kf/vT4F4zypl2+8Te2sZu
+EAmzAxdhAGTMQfmj0M8ZBgDsTf3Jh213KCGDW5v4jocIlhMFrgW0ARe4ABbSeD4982r0NAVpRj6
Kc2m0YnLqsMotxKcNG7T3zlZtWEKMjdsyFZzCUk0tI2KoD9OIVpO11JUuXXvoQn1fSy7dFd73bNp
VlxVJusB9qC/0eM/uRMCBLsLYI/EzBJtgIImdTknWgow/SvIapYDNpdpCPkdXxnRHOhFQD3t67Hd
st1EXKXWNQtMFrLhK/FE9kK3WfwKNJ8t3MBFHiU9uyuy4fswfu+9MEdCkAdzB/7D7XDXUIW3vPZi
86VPafnKzlfSb+kPQ+z+DkZ9WLSEYGSQdxZpUZBIfTKakbjcFiGz66W7Hi9BNPIxKseNPmLCsBeM
Ut0yqVhWtkO+ocxW+ORqqB3RviBdOmoVwbnvnBNjFQNn0hMaoh2NMX2Jy4TCSPnKyqzbp/rwpg+o
x3CUO8mxLin6Sb+jsIdb1wdkWKcdfG0wa4T1boiNxcw+JMGyVKw5IpcS3JSz/1m0lbaXnrc1p0Gu
02DGsnbllWTmU53rJCZRxYInw44YqUPfJvwj5EHSrG0mqnHO78Ilw6bM7Xgddt21dRt+GdsstD2p
YXWrckInLCnub8mpegQVDE0m0pBJIDvK9OJhQra47EX2pPfRfggs6qDgVKrpt6hAnMbpc5slX11k
vrcuF5ubas9hQ1l2atWHCOSHZwJujQcb2sGIcqwphoUl092XqDVA21q9SksTMjnpZ9lIvZPqO9tr
VvRsyTxjajY621P28e9UiXaJPrxQJlo4JddNkD5FU/0xfur1QJFNW8X2Vi8cg557s2eZ7xCIRPUQ
xBUybxeDYoWYDd4ELea1E2DYAxGyGUCAFOMVDdGrEZhfxdg9TRPVylymL7UXP7VNg2vWXbBnyFR8
GJimR905T1X6rqeIkIiuBbKnQJGX5TNGAZoAYuu2mdhK0lYmOm2dHTlbOQ5HEVlrAwvMFujlSbO0
r8AmothiyuH6ZOkkB3yTc+UTOykK6oH98qqrAb27APUHH3Ss30JCMlj8Q+ZFMJJmK1qflzYq13Vl
f+aWsze96k+VFme3cdSiyWg3eXuDTfWyrGL4c4kNRYs2a0l0TxWoPb7MC4treN8k5Oh6ec9yBh5U
S10G1TLFO2blgVAp0YDJ8zKLLu90ijJAp3F1ViPXEgYzqqwRrIXgzUNWvIgNau4emH5Wzt04o6m3
PTMa7WywZS1ee98SX6WWfCe2+B5B2kUt7h6bUnP7Oig8D05sXluNGs0cFNCg416QuEFf3phWmULQ
bbfjKu1ta9k22SsrEzhWyAwpanbAxlOiMvP5Defd0lH4zifvGQIHa5ZwggOUSf+KXCRqClxajnuq
RQizZBsJo1pWirCCAKsicaMGY29voGuJPy23Ia8mEpCu6mFl5t267nPitSasDhqYa8AxmBXpyrDU
XxnteDG7HGKXNXxMSfEUkSvyC3NeuCMIi6oNYZkMuWREArKdcsZBB9yQ0PlKcmO4wzYULIfUOxWp
erV069zp9nuR6ivHN/+QBt1iYSVHuAmWHXqYlWH33qcPJnpeNxkQjpr86FXhMyYtTPXMD2n4pZvJ
wK7+DWn4t2lRXECM85ml46saWEM2IdOGawTEF5TA8oCDZSm77logCkTcAHL3ZaiMB1toOvvyEFoj
uy4/KEB1GUpnsKqIqfd5TFLyWha+tJbkM77oI+w5QWvebPEQoCb26Qq1NcNIm1TPfY2RxWCeq+h8
9PonQcb7YPKatW1N96qlbaiH5Iki5SggruWbJmUBbcdI8yOk3HC7XqYwLTd6pbqV7jndBm/3V9oz
I2mCvqfGTisCMDoZgEvD/gn51Epv+YUkQ18F/wDMHyvaux6lY5PVjNj51ahjrZjeSgXXKjCpm7ME
+QbrxPDAvkMZFmKiftUhGVlOPQoFPfgkoxr5ZeX+mgw2s0Durn3FKreTd72Cv1W0U0/piT4QThDx
MVFK9vMITotNuT1KTNYT7audmTXzJI1wIqIwG4lEA0NM2H3TqFVjszFKyHbXKOpJPRZk/LCNH0dC
Tc1hBqhQm17W4IaXpdl9dZrjn2vxUTRU0W3TSVmWTL8ZTdo7elebRgFTp7wbaX86fsj33OEzDWhC
94FBlHXosLEsN0aOQMEFdjLO3QOvMfTTGLESTd1rmHvjzhI5u+FxKNeyTUGXG8MWW1q9qTQ74XE3
27XMz2vXTz56MyAMJPOpsQLmFDCcHopkC2JbRea08H1Ai250ydrmu630AsM22OnRGV88BTFdCWps
sQAiF2Dx7cxw1uuU7Y4WLaAIcM46i7AE9fUS9dNUh6+Zhd7b6vWQsBD9xOZdYUWMqUamjP5jEtN8
9E6aFhsLr/feWweIWdqrP607UozlpNLwJegltUroo0u4LUDBW2unKlGxJxDRxkDoz7ltzBMtPocY
fF5eJwUlgu7EbssIC9Lew1k2EeArKdvuZEOJMmnUr0vyeDb1UB3iRryngD0oxNd3QqR7ciqftZhW
jWltCFycC5xg5aRp2MvQiO/LFoC2STEkQD23naBlLPBtMSAFGzU3YdCZ0mGqW3ypzquwWWHrA9tG
1zZ31MT160gCOkWzbi+T1r+aeF8Qs0Mms3MA7V4lV7mBjlCNlNew7JGJxpgZ88EUUxme8FzT/QZW
sQgTpkpOocnw+Wf0XC6ygU6YQ9XBLD1QTal6yg39uzB1f2u4xGcAQxuZL/nsuoJF5ESGF+gjEky1
mHZ24/QEl7ADaDRWb0eTUzKJ4nwtmrE61ALy6e1wu2uXdTnn4j241JHhTVs0veUcsfNzE+dWjUq9
QMbTYyDAZocqte5HjlPg4tf0JZv3pi2QJzYnBHLaJg5M3KzzQ7cD0nG2bEIe7Q7Zv0jd/PD3EM7B
OPEtHYf82x2212U3o0NxQAMGvd2aEaF/7xYz6MqC08wMqLJDyRWa/NzUZ9roOB/8zKf7jfGSXaqf
QbfjoEX/u3W76xoZv9//aoHY7bWC+abMgAeyeObm7UAYBPkeoriImV2bzNk8MZPbgqIlmapzL/V2
aP28/rmVuV5vrG8PYrJrEPLOT0oNs+INjR/ZfNHVoT3AIlf/PQgRsakeTlYWahh9zC8vBXDo8A7Z
ZhhLh6IYCwQPaKSv6TVvwu75qlJF2hSdEZEVVFsbRI/+QBOrtkFSmcNEcMD8ydz+4dstljp8CG18
r2sSrAGW0ClIgcIdEmzbBxStG1uqYzZ/u714rhtEY2GAEm+0l45VlDD8EwssQCBo0xCOCB3/OGh8
6npE8sXfb+b2bd0Ozfy9+S2RDoiPiPD5uJ0H0Si8dWeIj7hBh58ftd8ioBah+JBs43FEyrrKior+
HHtxy/imIPqb7DoNrzlG15bfMmkdGeaui6+rmqnP8f99LoL2Gammu9tn9fNj+ttMWtJjEVi1il78
DOmtdQk/7nZzSExAt1U2NEQn2l8/j/XodH5+3N1uBpVdHG6HIZvZz5WNsOBGE46c1k24yOYTdj5N
pTk5RLwlr2bDxvPnZPr/8+p2cvlJ5m8g2J2YI/3q7XZKtr0B8raA+GKoOEZwFe4DBA7b20fq3gi8
tw9b/XNp/Fwf/9zNmwypKiIMm681AxVwuN0qgomyXU2fEWEEJdGqqQ8/B937763bJ0Y3gXZvTQc/
rNrpkLJwOowqQcc0HxKptUgEWZLk6GLYcQMl7KsqurbzgbZCt3Qh5GyE47NvHAVRhFXOPAmuKbx6
Y8yXa1YxjWzKulFFaUSoycFK6dkXekjyNETjoc0sa9l5YYuaCdxLfTtQ3w9pR5//Pt9Ap7Yw27jZ
315++4EZusRD5JQJbq+6/aAco3YXTyT+GpFhHaXlXXw98C6VY9KmpTCc5TxEEhqqGgfoq+Vk/f3t
GQSdexdhdR/IwOcIpf+9MutghQclo/VopquSsvNVam5wtatBX1MSan8eGwwVXDU3J+alKky03ty9
HSo/UEcL/sztVbfXYz1q7kcmie6fZ/08FY9RXmbdOcyii6sX9jGuOnEh2RJjArZo9smxuITzYyM+
6HVG03s1iTSEjcNKnIGwfr895e/z7OgIAVK7v/2iYWJzzAkwrdF8oN9Vl6iU5s8fuT0BF44gJXFi
A4dPklGQP6fL0t1qaUB4KoJJdAEhmni98Km1R/Y61cmrWqQykRehdYdq8q3TOL+W8V1eNDIAlhlm
3O3tsduB6VeyxKEQ8PcxY4zT07weHMmk36tK/aEWGV1LJxkvZblW1L2uLsRNG/ndGZytebHt8TFO
9PzYtqF1uT3UjXQFHVKiVhpSj9tDtx/GKNf3tslm4PbY7eBZY8OX/e9HtIo9X8CWSpjE4/x9aj40
0J1KRQ9/fsrtB7Eki6q1xevfv357HKbRIqkdQkz+eVceiy9K0vTlb88Y5zeftW296WwNPFDpVETU
L3NX+vflfKhdeLWC5Ll+wgDkBoO8GIUjLzoj8rKwxwrpIY+Bf5IXGOdqJpXSCZsfux08SBHHOZsZ
dMTf0yvWZHq2hUfD7ThQmFokVeestQlIadWTDolc/lnZcXxUqOfpCiMe6Bz6w4qVKGzv4dJWjyKc
HuuW9frkqBWmv8+mTbRLNR/yWoWb0PTDuXTuX24/0IuBAHgy2BcSHS2OBpUmd0r1+9tTfh6r/WPF
nv/ycy/WjCs5F8fBFOaWuOpwV2oEbWA3ns7IAhZTQfzM3OmKiuEU1PKTGeulaYjY8tlmxSpCed/Q
Tk/OEi3GQmlGtPKagZjtej1FxlPcm96iqOjFKsN9Lk1/1wBMbXzeMKPGQtb2wnZQkjTe3YA/acTp
1qrgu/RgNUalE62awl5UZOw0me9torT99oduHxsYxqrIrxedmdQLr0i/VELIKK7e3FS/7SrVAYHv
g9yi6mX3pFv75afwDGtnBRHRH4i3uaLvGKrlYWKxXvJr7jI1/Qo08ki59o8jGo4Kky43bwe7dXXW
d4OjLW83xXz/9hOZFqCFID+3yf3UKIaN2xO8NPb/+9zb/dJIDaCmvKr+55afT+Nhyr7JJyFu7PbD
/3vuz09ur3DjhvDuTN9XmgZ1/e+zf/5oB4UaNc38u/lvXtKy9Te31/3rl99++vPGJsANThsTVzy/
JQqb1qIeTbEaXf9/b/v27H/92p8XxlZbruoywvs0v/Lv+zX+/u8/f/Lvf+yFcY1l1/v6+9C//rH/
/6SkPro7QVoYWm2+g7+vUdDBlpjvAGmO6rGSMt6CcpelUNeiLPsHLVLeLhh9Z0EawczYFUhW4bnF
eys2+gehD+W1pxoz37k9Eju12pZuSJ53hJGSXvXeSXt0CQ0jyN3Yd+OxLIaLNW47wjpelK3VZ8T0
BALHynkQaU8RYvbJHuVUj3SBklHSDI2omlpsw8faQ3rE81eamPqH260gR79L9zk+om+vqbJ73Uaf
c+AJkNcpbwGeYaNhsO3K7f7RQ0WqagzgqYENqyTK2HAHbzkhJd3eXnU7aFm+ShqxdysIqTbxdydT
0J3xHHmQSZ+cJNfyojJckmCkpL6dowcLBYFCvaemfQV04naP9ISJBgJak7zBqBYAH7iPYHRv8jHH
5Dzf0ghW3w/0i3x6e65He6l7SAnregTvaRD5NOMK9Q5THhYMps7xo/SH9zDjn3dzNvi6jly0lI1/
RBJCFKBZOy9Z7mxxr5JWFynCnQbrjpZrsISu47y7Fn1i+sDZWSS2dtVy722gs/Bele45M9MX3/XH
DxEjA6K98eixLTim0iypNJbeGf0DRqVCe6Gk61yraazueTE+lZQiDvsBymxyejODDBuQX1mvDiPQ
qInowdNyErHzbobaGjCa3NlvrdGMvStSou4IkKkon7QJ8MruKG/nQBrRuuc0pJiI5f1esirdlZT1
gPqEm9u7hIiznEyTaJxu2mlKo45PyQu1bIOlI9f9pxJUwdykG+4CgkkP9qgHS5EZ34nMxws1X/Vz
qBIqc0SmbwfV/IGGVVvo1ZWzc3RKMDmh2f40doDLcV842ritdEUf33Fi8L1Niz8BIZCG3t4jWur8
96DNd+uhuWRFuuxmjFkLsAQ3SkRrYb5bt7rgjPLUBQgmRYXyOc0C8Qe30zNMiuaNJij89rxsN35E
IkJhb6E0OM0yVC4mcsJoTyb2/UU70qYluAfbvcFO7Ojbln9s+87/uZWIX3E+aKcwGUtrVSFjI+LI
KB/kjKJD5v1c+5p3reixcAkh6dM6G7JnpQxsDjFrS993JdQaBLV97GYHM/OHOwoQDV46f4NmoN2j
FCpf+cDgXhOkaArmzTIRMNeQfw9aWl0bq/xyxyR8haqoVsii4/vOR2gnS9pgVqm+IjQORBIAWAlt
cyOGsqJ4DnB1CKkkmg39AWFghoka6iBj0nn3g8U+K5lYtunz3dtjYE8OXlkRlTEN40fEvCGa9n3w
ANynLPA2CSsqxpQwpGpWE5SECW0geOjyr0Na3wdu6R6FR20yUwKi7TyMVBFXWD7pl9SOy7u+Ch6I
ECAYUqfNdRwtoOIWabD3BCM7B5rE0aaH6vSiRcU1iRAjQ3v0QQ11b4Yw7NdOlPmqrEzrvm4l4QNB
AtvBBERb+t2pjhW7YFpAG2KdiY22QvnohkVwh2MHz824z73w3fLT2dKTjjRzKqFuj3W6dWe0MCY2
rDnda6AhNpYYkBXehpNnUbcS0jUPgUsseDojbkL/N30X99wKliggkkJWQo7Twh+jWC+0Vj76sq7X
LlL8DXs751SG0Rda7+KACa9YSi3kggaN+OkqHzkmpY+rVaO4ZVMffOgDQIfCtyhU2tkxLJkVdVv/
JMEX55cWttdePJaTy2kr0gSxidMM7O741rCMYPo17H1sJe08KLKubftnI/FHFv7u10i6BpGmRoe4
hqvXLkiUZ8pK9rcreuzNeof5rF+omatpZvAKMni0Bb361RjNCzi9r6/uzBsosp4yae+jR5rv4vyQ
Z3YF917qO3eRFpTPDNPMMT2LWCfQ94CgeZ+5fGwmRzxafvWHoKJcJMapmbkGUsLKNso+v6vmu858
N9QjtcRgQSxRYUdnMEmYuqIk+5L5NmnH+tc4o1FD9HaVYXvvqL/PN3ItpOqlBiT2UePDp0SlM6R1
efEH/cos/kOIv4hkTA0By9rJ97poE/aN8ehNiUVccNAt/UYRPjbTAktlRRTqvYLTlLsRmsOjThYb
GHMub81YGnq9dKWciZG6E219XX1bro3xsm7o8wp7ToFl1obIkRIpP4jkzn5nSqvqtc5bWBpOXZyB
TKiNE/2HrvNYbhzZtugXISLhganovZEoUxNESaWCSXgPfP1bgPrejjt4EwZBqaslCsw8ec7eayM4
hl/fd+1zWIN0yYULDJyroGL8qfj4nztuo7CUzz/rewSMfQdjzQfkadUfhZmfbENCoZfMf9O05bfm
zl/weURrO6/AyfzodkRPdHRGf1ZDTBuotWP9Ng7MP3RC1VYVVsebr9vHAovqKzllWKsSHLnzJc4e
5Ql1JVSsiE/uvAwWBpDO2NV2UZg5ZxJ1k20wBAneivaIF018gMtw+b8Y1mWMTWYBemVK1JSj+ZLi
eWBmPbV7J/eDpf3zTPGHfoH5DwTrhJByYCZtS4vxRDTkDOnnF0mregtFsJGk63Vm1axVEVD19r26
CHws1kFqp6tKb5KXFJkwdGDrT+eQC6T6ubpCUVFfc/RKKFG0x3wlCpcZ8lrpVfHokjI5WiYdyWzC
uNQKPp5Ow/3cIQW8jNawQPM1vNclSk1E0vkuNETwHAmbANYhWke92BhthQx83lEVjqxtRn9ifs2o
csCC3VDeWhm463IgE0QBU9gVyZfaWi+Z0cV7g2iKdSow0hSlBcHSsvTr/AA5higRmk2opngt6DEy
OGQ1z0WZMHR7q6lBuRiiBqe8Si5e0MZEZmDMXvXTj9xZGRLDmEIKf6N61X1M99wz1h9rAEXZ+l+1
fMQNYIJMdYLPRicCVR3D7K6NvbmH+II3cN4xPeYOJLq55Q16qbuef7P5UhUwRGvbBVGKqFRwhnzW
A/3NNHD3pLCXNwqQ2putOjSc0CsvQj4qL2QB13VnPYel2b7wP/2j1aV37BSilkMZOu29kyGZKL5T
nXIXF1qaK/aLqxH1UIdpcSHMFk2v3dzT1O0uGqfyh2pU99Yc+sv8B6697p6pY3ko4uIKsja8Nr6k
1Gnt+MsL6IwaqfqhWQH+NjdMD77gO0oFAC1h4yCfGgYJCqsZ2Xhtc/D1WP2sbc7ugeK0SDqs9N3L
4cj3Tia3Slml7xW7vm1QGUg3ETc7Vu+G7iXvbCLuJinitW6hCguROBJoV60yg2U2TPPDaGbrTvEI
Xszar9ZCF1S3cK7StCMlrfCNs8D+SE8GH2JYVPdBpL9clwYfYgZokF4mzzCMX2l9qC+AK4MX0EvK
dGHhvbpANIIPHB9QG9bPbZE2FzQ+ETqEa1eW8XcR3zxMR98a/wzltuY8oJguLaObLEth/uaHgnCR
xGXiNF1WVAHgI2pmXgU2WLMuQIUVrjxa9kjsYYzP82fZCQ3XYnYDKz9XyefOI84i8+X8MPPzyb/E
fOmUFqhPsNB12dsnJXed/UiV6CNWh2UxvUY2KLsLG+2pLTW8SlIqUJNK8iPxoC+dARLuk6I8w2Wx
L/hfudKb4REbdnywaS1cG5wfe1UdP2ll4qXJS/jU01Y373cMAxNIgjkOFDa+vIyqg174DyHS5ph0
k0J32pq0/73896tKcKLG+dv2UX+vRqfcqSMTnhxNHd106HrzbWj3gkF/pBLuG4b20VJGksxC7azl
jK2yeUuvgpyt0hqylW7QA0vKIXr1ItKhYX5EtY0kVFQBfTgkEK0ZZWd9zDXq10ajJqXv/SQzsE4/
6DqRIbkvHdHSOWCdUhm0vct2aJcobcVOny5b39yS3T3eU3khXsi+pCanEM6Hw3vSyStbX85stjef
DU1/6xGj4eDzv1HoFwhCwZJVYZkhSYZ6Us7UslrCoaiYFbaDnX+EQsI30ds309ScfRIwNE/6tFj1
dt1S/GbKifb5BshDebMiAu+rdO2T4HYOCxsClTVW1BQcDNGjols3AH+qma+ebMFEXUn96CVgmSKQ
x1mDGBWLviLMi3EI11WUi4UF5eumJNx38xubNQEiWVInFhYW2aWflf3JVoguocP0iXAAPbH9S4m8
7/8+UZT+szAL4zj/S4Mq3lLRZ4d5/apQX2H7jcVJSsPHcY9nimCNGjZB3v1Cp8wqfJdgHZcosQF4
OSXrelS+lLl84aBOhO/0UmfTKitMHa/J9MW+yht4NNhI569GjvObJIV4nfvIVOVEQEwEYotOde3j
CJPkQZrXan7dnBZ5SNbuz6Xvm2+CtgGd54YMSQSn83c5o5GtMkCZtDXrYl2GJrHOrfHuA1n9k4wc
+9VpAya5q0xN5BqYu7ehlZhfWSO/okSVH0ys6R12ZbCMo8HY9VGJfsR3caE37TnWeCuYDK0Ncudx
tQFQd/vG/WzJK40M+1k6gfPVdu4qUewUKRxoZE+Lmm9XAYIR1eY7SQ45gWEIWmlrUBB3/qa2lAgr
Y9MdJ/gTtCgG1zHaBNBBBXEf8G5ApgFa5MFeApH1OUd6+Uv3poU6jTfbqS6u0qCFLw2HjmNWnbIc
3EagFg4JtLa2nohyMSjKQKrqi2t1H2TIq6eBRJCXAeLBgjO7txV2vh65t6H54rayem5PWfXWq5AK
x3AjevYkBqNklOjtTYPjrakTvzR/CznkZ0acPprGStvHRR884zamBLWG23wFdgT/ikM3syWrZn7J
KNzg2ej/+tM3OVKM12rUEET/53jKrwC6VVWB/06n1RH58zo3URTHMieXSrcosjLP+k0DlanExPgT
tmOtlNLC4ThdDgV6IAcWqkxS+RHY2UtDDoT/5AOnocD762b+O/6Q4+i5/TGRmXz0c4cl1qqSequx
8PAD9f35YMWtc+oLAuVYhb33qvkMwkZ9oxTk4M2f2JVF+Fk3yqVN0vrhabrYFnnz0rUWjroiRbM4
xuKSJoFY1L2+lHVsPkMIMPmL8OP4olc4xSTaYiT/7op3CuI/tx04lrXj1zjCwCz8toqvqOAQABBM
XedseTjUZfhqBN1CqdXTSOWOSpBYG4T/+snRmU0QpEt+EbIEWGvBhFQgw2Qk8ixs/RTRsg9DS/jh
tk0QhcMJtYnSyfuTl5F5VTe5u457xT7nikMvR9MeeWlhAzBY6xV70jwlZXPF/YTg0PYZ/+LsZx6A
0kkW2oa6t78q1OrX3m3ltk9J7RG5bqw836HYMJuW7V3Z4nybSH5jW4ttP7ZfuWVxkPZHDWT0/H8i
T25leD6pFmHtBVud2w1cFF753gsIjtbT7B3+SdbqCKWrep2wFHCLmtlZrTudiXH9LNS83kEBM9dO
Fll7OkMG4riqurViYlyYkw10fMbXWq2gkCkwaMzq/vMA8B1TrQYOqDOKcp1FSyMkdqKtw/o+P/Rx
ToCkrMdNkMafvkzKuy9jqEt6/g0m6ufJ9IovIZaOWughp8+GNYfEbCtwkr5l3TZzXM5fDnwOP2c4
oZY867mnsqK+VKWdXVqZ1FC4PPHZ8XtsyUolVC3yjzN4lgAN6GKWNkI4aMIz6JATeX3BlLRHQ0rh
rQLpXaqXEHmZ1XrK+ad7WuciXsJxQQvRQiPj3Bp0a9RyGyKhJrC1XtFX7DM8Gp2/+/lT4H0eVqEP
e6SWlC5Ooh65b+NdRzUC9ZDq12+u9AqGW5Wk2X36zXBe+J2wvqYnmTPYX77s6KdBKuyb9sWyxNR/
rI2Nntvua6APO1Glf9ox0q+qWiebyoUEFFeJs/ihZSo++4+d5peiQskwQzv13IUalpiH4AtxZX9G
CYjSf/KL/9w+qYhPRagopArk5yZQJTmfjTxAAXYPoY/LcE6jyT1wjk3sBgfI8eg4UvQ3smsBgqgZ
WZp9KQnZ9IbhKr7jgoqAcRX5tIVQt/NtMAzAFBAYBStENvQ96IzMDyrcG7TcOLv0FJ4w8521r/fy
rk+1u+eX+IRr9jbN1AiQGpb+BM3UktLZhFCV1jGhJydQfUiz0Xa7cRHw/+Wt6RGlMAW5BdL0vuvu
L8as4E+qIMPKK2RYPxkiEbrdEkdwsmxklG1JPbr1Kl/994fTE5r3BLz+LAOQA4VYdCE9J1m11QHE
JOd6Mww/HfWgKyjzSgkHtBbhHQ+uemdGvnTNLjk7Tv/SJG37Euhh+yKJHoK//Oy5ernPMk5DhFDE
VKC6Vr2Ugp1PtTCohEGDRnL6GDEuV5mIAW8yqkkYbuzbrCcKsMBo0FQJS4VA3us7jTj//GJ6owcb
3I02ai+33xTIXDaxi+Avkpg2sthyNsZUutMNKUgAT4xTTYAPcrvMkifRbUsbKirIP3Orxaby1vSY
pji67IZioh83MSCY//mizNzf+iic84yRLSk/TgWK4RlwGXd0UVEkHe22LhcZWC+QSDFazkHE5BH4
2nX+S0cgWGshA4ZupTYcgqzo9mrE4bQPu+/5k5PqzJiiKN1VvuOeCiNyINA4EkFW814nmbIlcguv
uadcG9AAHzGLEq7awL3iwdI2hqJf8yYYl/p0zC8EUZ+uxxhYmwjaBU3XGSpPEQt5ZV66IJmSaGC7
+0qhY+z2Jl6otBmLHe3xtGomJgMdi7abcCK84stbkNjcsRjLl4ptDIfe93EeSlznNOTH3w6dqqdm
RLWuODHG41pTDkadjyvH1YorUEv+hPgtQiw5AImzTGU9dOT3v0/kKvA0Jo0yf4886a9yY8Q47oo/
fRoOqwiZwI7+fcESlzRbWkTVfT69R1Oo0qhVEIga+mgQLZFrAVl/ijFofGp+uHb1zvjLPbZ3rTjb
WEDyVqabDCd8V/5TpcbOb4ptIm/wHR0CJze2VBQZ02iXESM7nmqgy3TrZvOz/oACJNggMZtXm2TP
SMjxl2cRiWD0kq6q13sM7QV+fMPUaQK6xEWkGgYn3X2uS8wT3dRIoP/aoKYcdvnUHCEhY1kWYCBk
OQKe1LiP7TC5zYt9Efq3rFLNM6FdkyW4TL6i/lsIUf3O0ZEv4UIv2t4bIBZSSXUq929OPAyIpGo5
f7YAktX3LiYlVbXDBuENOrwJdMxxQ1vGXTSSd6gQHEkQumGGdBMGETBch49lm+p6XinsaS3rxhGD
O/Lbn7CYse//CtbFmyH6ryKG/Q0UsFt4wbAB80+9o2TxW+O+tokzbuFlQP7UvH6fadja6nTQTgAP
cB8q3SOxRvUNsZG6NBy/OEPYbKBZFacGzRK+EfB5ONaLEviV7y36zhqxt2UvFoj4v6X6Sb/OXMMz
zVY9CNwTTfWlOaUu9fmQnPQWjWlHatH8UA22e6DzS6avuQBREF4qM/n6eZeDQjvN9UClo1/tagAR
dID+UJcri6zpJxZ5qx4HKyY9zydwBC76PtTYg6Yas2XufqqQxQsBQCbPFXFtyVPYy9Y4WENL9zrL
w+4ZDr6JUjUpTwn20icidIarLUABJgRuZ3Zs/3ECHXFW3kNGTzwIFn7+7JFyiDsKpOSAlgpFF0xe
tWwXuK99Incg3WjYajZ9isl17GKCDVMcwg6G+Waoxb4Oehi9oJqw2vWsmEW9mVfVyIcUppnjyQ0r
FTyOjfjb1+HsOKP7PBK4gia9e1YsN9zMd1FpNP1e2h1ySCbA5599NWOlPPWSIQRgKfc8Kvkfl7qc
YrkDF5lWtO8Tc28ToPUsM+15zv4xM7yOsStvpRvfIp1hTWBX7vXnHyxDuiN+WK5VokmXoUX3jOaG
vjKtkqZsHTHAyX9FoX9wfLXZpbbhn+hc6ah0KVYwiT1JK6oujWP1T3XjYRIiD8i+OO440ix9zZuC
RIIxs+wlCA/maFMx5XSsX1QwpAJaCVASL8hVurg2tuCieAvajACbMByWoE7EB2fVr8hglprFkKKw
+t0dr3I5tEEijptw36tmh9gLr11WhA3eNZ5FevvPs+C/z0bEJr3IjMf//70dKHq8Y7i0Shakfsyg
BUzhBkyRFKzB9JvnUANayTARnecq1Td9k2g7vPzZWjOE/AgJEcPH236mjYa4vjWUU+Ho5I9UINjo
y+ieKn/VsdxFPSdTdOO3VI/9d8tGzxvgDzyRh+etaRSePIzrO8RzzE6TZjybNfRxWUX1ixFkkxAE
nNWgEHVKA2GdTlqpue6fHwAvMi6hOwqN5csrMv6yMUk/ZgT7wVBADqNb4XBb4XcZDEGq16TDCUTc
reiplitJdhBh0DwUY97trEJ3ik0QmcUi0uC0J9MZM2ngQ9XliOs+yeHBhjRYBo0mEXNg7SngLAkk
FdeQCrJ2Hycpji6sKK/tgPoZ64q/mS9hQCFk4u8ecnolRMuDGG0zNhb6EH5Kn/LXUf78xBZggiq3
dqZ1tP3xEA4YlQ5m53iH3JuG/mjUZ76ZcPTsND+bHzyapISbkxkWFEa40nSgePpoiL2GJXb+FeeH
IXllbJa9R+p4sKd9S0fQnMIx/jTASA0+IId1qnXGUrQ6O6gX7wTBZXjrfe3QTg/z61XyT4pcGujW
mojikYYrg1vuoJ7DB7fVHNA2l+9e3rz3FcHPJhwNUxrxFfeWCc64wb0mfRwIGtyIgCla5rnoczIr
26Y0i499gY5cKlgNwGyRuzBtNPNi0Qfu689PqpfEPJET6EBsQJzblNFhMBP2y54ueBlrELp4wF2n
Hqo8F6sYjD7QXWneFCx4zNeV18AnHBR4NwTy6RIvpbdknG2uek/rMXCFOra4EWXa9mfqAyR/F6Ir
B7BSwQKy55kVwVUhcckJwKQa1mdGd+BfBYfBlsAP+msWImjgszGUAM0K+jy59YZERjFQdpKdHUk7
eVEcM1gGQ4xCvSbhLXSNaplWzk3p4v7rf5/4lE6jEnhHg0wLBr4YL+fmlKbhPpgU3WfbYhLgi+TQ
ltak4FdhmZkCZ4kyz9WboAo3ul8O7yXegsPPIllo8c9tZQsd/VckuD9SL+h/7rp07PpFXWLP6pP4
0Bd58kh5ozjxGjbRBc6NCI+pf8G02i6KaOvnWCaCwODwQVToU4gHc506fX6Ze5RKFqpnNWNoJ6ud
gaZjNQtLKPJWeukorx5H6F0E2H0BOi+DVKXSZqcf6O3AK3GOKlJrGdn2mzpS089THJ1i/BpWFqw3
t+tX5nQpA7EXVWbu41GvVs5XakMT1qfyyXYV7R4Rh1ek+m5UeHkI1PKZceG2j3L9za3SYR/QWUQ9
9UVoiXfQqimgj6wjnuI3BMcc0tUgSZIOUpyRKdGg9puVHsVkluDjTSy9A5IoFY6/ttKwPnk5feqK
fpI/1UmgD5udUjBK5BACpESb0KpagOsfpNae6V92FiH+DSa8He3cUCMGVxnW9Bhp0KfOSukY0WI6
pVX2k3+mhyyDCvOcfEz1i4YniXprWkemufPPuTzIExv3RpS++I3s13UjOAIVekLETuovUdfzN6or
xvqD0INtb7lHs6ioRwiFzKekFJN768SicUirKIPQrIce/mP4NTr4LogU7bAm9FZ7zJdlYGurGIyB
Vxa5twDscUyZy29RFhabtKrEie7gP8+4yf95lp56HRqlq0jmugLVCVaJD8NU8C1OD6lbQJiKJ4lW
WKRHYk3yS1zIFyHkhGarB9zvgdetumnHxJYLNk6QjvvzDhV808JW0UcAXVGWhhsEx7TzDU4jWVjy
c0byZExF3rzdxwG99zzH3tsASJGG2jzjAM4m5VbEx+Juqs6GHpuc3p2ftygNjKPRdoc2j9+HaFAu
saNUr9LczeMe1GPNWTuMXvVHbUIP2wBCIib4mbrAq7okyRLCh5IJGBNJ+NtJ5LPVru1cDT7NksM/
4vHk0PVSv+FI3qAfZxpF0S5045yD7eX4EY46zS0pXxSN6ZqZ1PjfGrvNNraqGzvytD28maG1qKeT
QtGkzrbyEjyXc8XHuP8EhaLY1KZGcdFGyqPJ6wV2S7q7Y8nAybV4p9kXrT4w9igjkIv1dFZgk3UF
blQpPieyVeCvfFsTn1GTfswqjlrv9GeiFRxTOf0cBjO3oyHvpcrRxRbr4pStIB25baDfXdeqt9Ti
0ZZzXUrjhwFQqxBs6TX9Uk0X89SaZMfkOj9LIeQ56qoeLeptyb6Slxyxaf+ZZz/MHzjqzVdNGOCL
EgN9lktXHKRBwzK+bsmaeviO+o1Odefr7AVxeYUoSg9PT7m75lNt44T13o+jalVTdewwxhTYDeVm
loqodF0X9LE31BfxXSVyYBFa8fARjfJe2z694GigppDNitG7u0PFIDe9hhE3cplxut10HqDJs54/
J/PHZr50HJrrg5GuzT5VLvg2g0vTBUhRoBZBKaUdOR3tymnk7WRevPmZj5cDZkHfuHhpoW3n1ntn
98YaE5NczZdOUNj7GggH8ebsDc3wh/wmIrIn3ZwbRSi6/dC4RJ5W3YRwP/IYoW5SKr/ZAQ5dyVBz
ejKMznAlZEEuRmF40wyccJPp0D8/yCVI3G2EDvvTL52HlQ7qa19a2or8Pusg9bw71emoYT2FjK7n
jKoU1XaXiqaEJ8/s0iMwp3sicIdLutAvCsmANDVSsoO9fNdXwdRdRwVRovkhbKJE49XRyJTSJtks
aqubprUINTSaleC76MDyr2xABCf7ujZu8yYsM5Q6lV6rHFCxY6ZZ1gLR5wNdKdUBbXZ8MRixQd82
3aU25YaHxLmcUWLCrx+LYMUnM90ZQYnES/CxFfCtL2pFHpnoRf02pHQ0NXEsWsXZmUZmk4I4yU7R
f9AUEg2pUkZwcPQiOM/75JggjcKs8lb1UFnnD5RZQHissDe8+rZOyhBW12AEpinnj+f0QS2ndsrP
Akj7P7ybWqNuOE72i/lv4PSau0wnSd8IFHBFNGCKyMjSHojYzSMF+UWtSWvunV4/dSYlMrYF8cpI
0+UOcw3E2dPlyNnXVxFe8WuFBDnXzZJMuZHOoU2Xejq1ayz7m1JvcHpPfbba0N8GYQS7eNL4qWWZ
7B29qZZSY8ksbGW8kMYaXyLB/Td/eOYvANWGCTpAkNQYnpxqBVrEaLi0fLgZ2i6yH7XChpEk8EWc
kh/W9g26/ZMGg4C4g9pANAycBuO+jYxOnywWOWLFBoPlqaEsZjiW7FxySZ8ctSyI22ZggOxvuJoN
DJrRjkm20MDYITXgq5NKxht5GFJG5Fnz4btSQAbvlGttm5OGA/Fqr7yqSnaf34M0s8znBsB85EXF
brA86OB4XHeeMNyjb6OsrSO1ujc57ZGQnup7FZlvhCdMOq3GBhNu0Uw2hsI5IeuxygIUybSolj3m
AsrU+Io5UN+24aBvhVoG5z7IVl3UiCczoETSid/bTP1AaEq5/6brbrVk2w53ImqNJRky0aokx/qs
+PjGXKfb/VSs8CwxicXyz9DoNXZwHLe62gWXfx/cnIn2oDR//n0Jk9W6CNvi6MSgU+dSLesYY4oY
CqpPObNMnbDdhLOXd3rmz8+GlElKFOFl4/boshKkRFNBzuuaW05HGsO00b6otNNdVbPvlVPJXdg6
5VKx8PF2DvJpAsBPtgldeLoig4wAjxazXVOeAOeNvysTU7YNam6fypLs+VR5M4nHPXlYixZmZ+f8
pr22RE6BZQGn5aFrKIjwrqsvRuc6kAVKYswU5ynn9LvoCXJ8+qlfbBr/0LT+/uishk4NV1L9Twxs
p/XOrtWrrT5Nl1IK/y1w6wyePZeqyeSwoO3DQSofODXxMPz32WiMrPyN2Ea1i8LIVt+pAMnmISoE
bKseRZsICfT7EFvYLETwWdFdQaHnLPXabd5US32t4eN9I8Za9PFAjqmaotd2mI3p+KNP9GjyN4fm
40jz62HZNNZN0y2wRyibHxFP7Ws3v/S3CXfrKa5ZeyZ1XTE9eINukYvSbualS5qaWGoeQTlRUCLf
KDGMOO7UHvDxPDPcQ/uFzpHZi3Fup6uQgMtrrIF8IH+LUc50OX/Bj9wn8n67VSCJHZt/DIdR9Xq+
VKcu8kT0oEsaXZJygmRMpyHIVfEpqbVf85XJ+soBGv1SSvt6rfhje/n3mRJNfXWycZd5FUEIzG0P
z9T4ntEPvPtt8DbUdbTgc1cgxeMZvWe28elZOL2mdP0/Xw1bfrW0y3++d359/o75e9MQSrXs7e+K
1sXWdEa5Ut3YeNMjgx5iDGW2y6zrrGyIOhPx5/Da6WDpVaK/13PhVBDxuhZMI2LpjFNGFKDcqcHp
ucOlUQh8tO0w283fWldNQdO8kXymCCz0tDY4hEMuD7YG/iJWOA0NHAAebZ0pywSv8BmIB/teAlcm
ENWnGVbVW6+zAE96/aGdgsJzQ+4IEA1JBR6f3RrgZdIG8TUoh/boFClxPsJOXstM3Svojk1RF/fc
iKpXRlR27CqPONT9Z4d2yPyq34LidYbmYala+Rp3cjwieWmfBrLAH6Nx9mlBrLNxUmdbrX1XHVZQ
4uScT5gPjyoK4wfwGmUD1UnZzJd9HT3mb6jdSVJl2jaZPPzn8z/UFd2IyH6CsbXOZ+/gN/Od0l+7
ToBcUFW9o9LnyFLIW/kduu61H8P6JQ2yat/XyChz4KW/0RYAcPGDdxcL4tZWcFuS6Ve8mgHdqAjN
Ut196NDtd8SWMhaeLhVZvxClUt/Tum/ODZmSEC95PfCqAVpDkRwH+qsPNaFJhnSXxqt/KqbpbzNq
ym6P65aKOGfqpaHW2DVp2GxLgGRHw0o2cabx3qDEW87LY99QD5YKiYkG8iLOdvV9iE0gQ6qQf1oi
QjRRf/PeTiSAtn6xwp60oSCrF30kQFXV9DfixvXW7h7hJ2OVxi/rZ4CE4pgmlGo/14qP58GDI543
/UMpclr5VP9XEQw2Jw2lPKbSU3b8suaWJADrNIwUY0XvH+baIs7K6OrTeJmvcJDh/qpb+0B+KboR
ivROw6tgZUN5r+xS3XLnO5tuZAXLOTduKMfsTeW0zk4zjPTcZzCv4k5RX1O9/2ogcvyNiHTh8P49
oGl5gkESxF3w6IwWkX3B5qPxdz6Udk9URhqTyJyxF41GI77dj14Y46qVhXKkCqCWbUR5a1iOjynp
WctS18vfiaruOiJAXkMMaFv6qDCioVwgSfU53HNbqKQFTwKh0DGR5Wg5m2gdBx8M50nG4vEowohR
mUmOWIUBBDFj9IKPcQqlMoI/cFnhrYcVaST6wzdpeJoFlhLwpv2TUTPhC5lr1OjFGjgxByb7FewR
LmkF9EsPkduOpK4a7QbBto0H3w1TT7+1plpLNelxFRaynbnsmF8rhlfHhegQZGa8VoUT3btejDsD
7ynRwwyR59fKoviVhzE6vxQ/fMsgJVhB31AZenENZ3SStE2a/SbN32dXUaPVwc7plK0SqHifymSS
g2lTYg5FTAPILVvUeXwoCms4E0SkMJ1yiz3YHgx3TfKatwISelToaxuS/IcONCir8v6SRe4kWqY4
k4VjbGZFMBy4Fdga72FZU/aCzXTXB1yfVektsaVyswqtOSItuZcTFGd+aIwS73jsnXuwU6/cQKeU
4fBn6nBkDf04x2Zr2IfAVECRpG5yVJKByJcuc580hFFTFqm460GU4bKEnVdI9c4QWb1LieoIUS8e
PLf4JZ/nCpX6mczqU3wfc39ca4nU31IdEqMnHUFCVl1v6j5g9oFVc9gQDhmoyHBy50hGMQqgJCU6
OQonxeCWdMTiyK3EPKQulWqPWPtBDYJccciHs6yp+fzesbcGXoprJDXQhz5ba5dp8Z6s+uzs5/p7
0IbeU6tL+3X+D9Af2q+cxLwnRnDOk573xiWYKEJ+lHzp9LAWdqvXF0fW9FirYF2OvnUE0ixWzM2S
heW6j8aO+hPRzu1LrTyX0CofEZXfPgvT9hj7xk3PnfLAj4MDBkZSuyxRVSyTObqbyeiCarS7Fdrv
RPfgXfW+sp/rHwNYR22iTA41NiRJ/tnSjgMD/oaz0Todbagtqo3qe/ewpDrXHJISowzB0NhOWdx6
B4ISheNS7cPio8kBKXitllziaSf1pXrKE2QWtyKMJ/1J3Ha4udBWml3+W4aWfjQr8j4IYgy2bWdB
3czsh6SW3mYVqWTzs5AeCG4Gu9i0uNo2Aa6XXwhasqZbuKMRQN8U/3ypUVgtSgR+VInz+gYwT0L6
0ptrm/nBXtFUDVzYIF8gwgVyb6b3RBuHS6zEKaqKHmzzKH7Z6IlPBhLJ7eiad4Izk62DfvgJGY36
yKzi2y9k821qTKjMSv8cU8aXBLPnNwmfcWtTjVREam34TOc3kaG4FqRv/9HGZZbp1p9eQdam+YOD
wBY9uoSwlcFjXgnwpb/LbyBR+W8iBf21NnbdTmsm9HLrpftQh4tp50n6uzGgKE8DgSwy1qgxfzFk
Hu6J0RK1Bo6GMBh3eA9QSWZVp7xoJmJKaxhf0ddWx6hSEd5PLYS8pHZmq2pOLqQ00rxMzoI2mksb
2+A67MAZL4iceThqt6XPJs5Cc51TPoBswIAUfhYx6tVM3Gqt0Z/ToglX2P2MbTONprS2PhssXnfD
QQmeJNaNbTNYYH3M9vPpPVboVWImkwYFb6vjJ5JmJ7GF0Mic3FkJEgxcALCwUsKmgeOOr4rf+WQM
luI19VEWKtlv3nO0wtZIOomOCrxV8VjnrhndVXPqamk3a4xZVvXS28c9jYIipJBMHVqssbagLz5x
C634nXOcf5Be/uqK2DwiDKAenuaEaUXQcoSYghQR/1HQZTuVHknWQB+WhrCPc0fAhXhGs7E8531Z
3/ORZc0atW5JtU5N37usvnQfwEeYA82cfBTbNPGQuvaqO22l3s/7VfJRVxAD3l3fym9qrj9niitu
USfvllax+hIasQ6bECdDbH+LPvGvpZOad8/zTvggP/xkqooLTFwcPz5kQVtASlO/Nsz5nwoNMUmC
tAgnH8fOPCStBCKvC1t3OpTCkcCVnSqHKr41Xalf6sZBe8Rf9YGkDsy9YxifTWzTrizTX3OnEGzl
TQ0qsjdIebp4padv2jAJDkmM7Lob/o+9M1uOW8my7K9cu8+NW47RgbLKeoh5juAoUS8wiqIwzzO+
vhdAZd4hu7M7H8tMZhIsgAiSwSDgcD9n77Xjatu4g38zNID7fUsyUQFEbaOFffLIvILCpIcHct6l
pMZb1aHGWID85pWcpvPa33fFtGuUVQJlx3C2zVgrgOZdomIx+a3nkymgSkx51QGHVav7jw9d1Zjv
jdmgbGejTjXiW/OIfJy9OyX3ktzLoNBPqV75lOMiW0F0tGI2OEumgwJXPK2EnAzJaVdTrPBKafhc
6rn7o1IExZNsde0wL8WMvItOFQluOWEJN6UIn/hglWfSb7RD65KLV5j4iryGxEk7br9S7cImMory
oc4rcanH+GQwC82XrUYmWWWJ9EAZuHzwmEsdtBI6pCBZXkM5fSmoE0iIU0ECaz0adh/7ZIQhjCGq
apmbxPqEDXJ0DZiHsSlTeDtASvSDy03WwH2FlCOP10qmGA9abisXjxAtB6jovAD82EQKS0GZvFiK
nBpbLAzn9aOd9e4mcXA6jj0cBUKX4k2ALSxoalhjjeNIFFcU9yJJoKweBPYLjcGdDAIo/JOKUJNc
1U4rMT62az+li88ISuVAEgVaxZW192NRruYhxMuoMsR+kB+raURRW8H4G6b3SDyp9boFmqbQana2
UbmruVjfS5pqHUnU+9aR/U3W+rfMH5aNVZmf6NjauxAF9+ajEsKdwy98++hWY4piAU0xGUDGbpa8
B8njwCm9gshiPhcGaSGp5aj7ebeiEwPGb6rsaIH1XPrmuhTNMTf74KAyTT9rDIo9ItR1XnI/CGqC
qIyAocLmBEdJqxgZ9owyjQ9z/csZUK9ACz3Oe+pUDbPhG69cXKrAFI3DPP2ZN0BtD22el5d5j+C4
+jCyKgJDH9fcPZkqhaqeUagV4polbk8mfFnsi0pV9mWpPxhianhO8r0urbi6bPdT5FYJQoECQNXU
mylCBeIz/eE7C8ragc4EvrNpd94gzzKIAwQYZwwEBjsafb75Uoqr4RyS/335uMw6h59sWenHk/Mr
Ghr6kt7IZd7zIhYXQ0OiQjDSkxVairWu94nd6FgUlfQmmzUSu6Pb06bQih8n33wGZtic6MeOKQqM
v1cvyMLFSEJwRyQwuZlJ6iz92vbuY7JFTjIHPolA934+5LVVs6U9xZ9+esX8hKGkAoXTmG3nY/MG
dcTNwDgL5TaPgX9qtbNLgOH1hUYHEzjZasSbqROllrgXMsHSI6ffQcE4xZLNJj6kJW2mo8HzBGgc
oxxwt6dUYEWZG2jtYJznWvekMNOGsDya8IRxDBavpqMBt50sJKiv4lVQhu6h7f3mU8r9oynISwhS
+34W/idpd3RLmgdcSu2jU5pMI3W9XsNUfJAtwGHmvEgCodNk0GZQXoNnPiSuNe4Kq0QyTxkbWuW0
Cdvmx6MKaNoeID/GSXdbulqHXJw78WyWdojsOIxm9xxUSbGzSRdZFFnXnz+6p5NZfn6kFcm98OhS
mUwIPw4FMSGzI4u1dW0U2mV6V1Bx3Vs6k4jM2r2JvF3XmhNc5uPzRlHUgBUoM9hcdQGCBLQghBo4
FPe1Zz/KlD2NSvFVyfp2S3g6MsOwj1/mR8RVJB+PPo5pjLwUahYiLas7M6DKXTHZ2+DcCj5jRd4X
ulruaPEItI7tVhnS5mUMHHeSQg+nVCvbsy7tZhUZlViZUYFywR2/6CkOi3lAb0M0MLC7WdPFd0GO
hLOTh0R17UPXmPq5mTbzI0w8ydnKtx87fWicwQMRRBQgcdNm92xg5A5hHLgs52peOURfZNllZ9PO
6i1s7nZNGiDtmVE1VxT+cvr1ungeLEcu3Kw2j2FvK6ckL1VKC4RIDHHzPIadvteDihFiKir5qUl9
R0dln1Hod1El7lqL7pZf+S4ugq9la1PIx0KDn8Zz9kZwZWDOP5kI3h26Jx82fSu27sYx9u67stkQ
h6ceO6ZqxUYbuCtU4pWVAFEhDgukCHrAQq0l4uFpY7CAPs67wEw5y3oJ82Lq1/Zp9MULjWjjOAWq
dQ17KNhZQounby7oFh6btun2LR2e3w/pDqGM80JYFBYGu2nah8xc33cBFcF54jcf6yKbjFTAFYhx
yBvDMNR4mb5Pgjy8tDGRqVSOBGA/yzi4Jmb5njTtxUeDbt5n4KJSK/hTpb5v7lRHH0+m9EKKufQ0
ZMw9Jxm66mBkcXcxIWWX68qto6Vnoj4s6u4GAyw+I3S+2UOsn43WWP5hgkuXMdyMt7Inac0PHBgq
Uw9qLvDOj1JbH7BJoLrRps1AcvXKFM6k/con9U9SeCxi3EA+4KHVnmw5uRNN58FMhf405j/2sqml
ZIi2P1nZNzpXkBek9C6qN6aAidhllnJNBlXei2kJl2TmETeA+6BnhXeIUoSFqTsBI4vQ3qJLKZdR
2WlrNx6xkLTaFIAmAnOjxgpGCitTmegleNKMxvqxbzNv2Zi52S7VJrJvdsKCL1HcZtVT07zNx+B9
dntBKYVYsOlY5vXM6YFHijBDs84tk4/03hgLLM2G8HaR4vx41HXKu02DYkc3qFpREnRefJrRakqA
AROH9uqF+THvjOx1SKTN/TIYHwJ7hA8zNO1GQSpLHaIVVwSvSAUKDfWqAe85dqxblESoMdF6E6Jk
hSahQQWq7CbcIB+Eb9PmpCEhLzk602benTdjUEHHH90bUNvu5NRuC1eaR6RmQm7K9f7opthVOeyL
vjsprkRUMrMzFEIwooogbVGg6c/cikyUf2zqSFfOAWC0U023iTBJaJET/i7Ne8DzyJkBfqurj5HX
8rPTSK3tY8KFNYh7rMAmNk+5avJzd8MkKGR+ry5RkFmHWUJTqEwIVFZzBsF+dxX5dPPhqE1ZrbHK
cJrhdShYlygyU+9yzq9lZtuYCM1e3M1PWBMpzyhquf/9WG+NN8P2GiqVBLkhMNKWWS/Lqw6ZbhGE
qntAAVEto4xIRfLl9E++S4c5SrpHbkb1zUpIs50Ol6Qh4/LBEY6weqNzN/0EgXevgQj4WpsUjAbd
9m7MoSRyn1SuUP9EX6sK9RC3UD9EAdXDhbEnuIjN6nZbZI19KK1pmLenAiXprw+KXjCaWoP9atQe
kbq4wiyalXZCNJLf9TS3TYPWc0RweF+wBPQMXOB6Ed1UOTWC9FQBw8PMvsIB+y2LHv261t5pMKLx
TPwSdXBura2aIjTknPxUsERbk/DVPdHdnDyEjvY+ti/AU7xvmmpjW8mrz27Cqjumk4nNKRrvdEKL
177Bcranu7LlKnJO7mhpuxoS44HubH8AzqLsCBPtESlbxTZ0CXpgKWbT/OjjO9myuvOrYbqbqXd0
rwF8+pV4KXWNrnZUvzsh2ZkgcvyFASgePZ32nsTFM3EA9osIXCpidIIfA7vWVqnr+DeqZ6gkmLye
JAS9A4ZrbSfbc5op7lEJkQQOQ26c5kdMw/WTR2jQdn70+7Hgz8e8yLQOFDPJwe3TfUsFa2eGVn8Z
ekmczagmTz4dbsQAbvQGfJ1GSQ8FcgQu40W9+pVFb7/QlD67Frp1DfHjrdCUtVc9pCGuS9wsXDTO
gXq5twMvYpMhDSR+8B3/WmA4Hkwc8XZV9wdKXQCGJfPUDnEL57/ALYTTqM4d714UnLrQGZKPvh+r
nk4JlLtff/mP//6vt/4/vffslsUDq8xf0ia5UaOrq7/9qju//pJ/HN5/+9uvpmrqBu0YFWOELU3Y
GRrPv73eB9Cf//ar+r/gJ1q2Z6DaS7tO3fVKX93pA44X2nb9ogVVVHXETaijhZZ1UltVcARWPmWA
vY1GbVHXoJ3KCE0m0tj6UUnddJUpUCrHrkowu4UsYUP9G0CkhzAuhlelS0k0phLxOQ0mBSyteC5v
aIsqXgaaCcbnUUJg5ycl+z7PkjsVWTjw59PcFSRPob9Ne3PL0LWtaPGvPw7N/OvHYSBOpDZsmJbG
R2NMz//h41DQNOtE6QBQVVQquWUaeJfBoMapmPdkX6MLQBW4oLQXbTL03DgRgY1QnvnOyhOYhYhh
QQV9uf3ojkwy1YRcHq5z1E52/mku0CXjoC3bxn/7wG40yvDUxqh7/vWvosp//lWsScZladiiLc0S
f/lVxMBfSU/zg0t/4S4PXjuhjy99yshYNcG2nEQuXtDjnEmx50TUn6ib0CTP+w4Q/Whr+d6KMVsy
zp2twcUCiz6sWf7rd2nqf36XJhxTbOq2NExDI4jHMP78Lk0A3aXV4gM0ZA2WQon7OwiyRGcQc/9F
t4yzwx/ru6aRT9Vo1ZtlE/TimF7+aHYsju2c8DO/6OpV0qbsBjJ9bEsfEpaZVG/8EVZNX8Qrv/Hy
s4UAgjC1hipbLOQ1U8YJBl9Xr1WBdbjKCiZ4BmY8KqLdUp8KDBCj6tcs06D5eu47sthbH4Qh0gSv
GhE+gnm34Td8IAxC5KN4Bf6+S0CCfuyRiH08a8oK8/DsmE+yjhyESSE4ywTbgMgIlJ4fJ/J//OnC
ruYL/Y34HdwKlMr+vPvfu/X9+r+mr/jHK/7ygvPD5vGvL/jT6/mOP37i6rV+/dMOAcpBPdw17+Vw
/141cf33QWd65f/vk7+8z9/lccjf//br67ckIGOrqsvgrf71x1PTIMVpYf3hrJp+wI9nL68JX8jM
lUR2/v3zF72Dyfzbrwpk9d90YZtS2JZqq5ah/vpL9/7jKUbElBgCn8FR/U3aOmwPw3bw3tg2J2uV
NdNTmvmbJWxVRW3InNmxhPPr33/hH6Psx6f/fx51NdWYxtU/jrsCsQQlH2FCq3Mc8dfznnA4emUl
aeAprq4FwLpmPdZVvwbXuGwVtbi1Iq7vBQMK4RcudnH6TEDbkoe86JMHvU8flRjokhKMMQWsJSAx
ZT323XNZ5dq4pi8/rNUgfmshpDCWyYNN1vAucwQdZb0sqRX0+rarVWqo1dnB87T1HFkdXJsNBh/8
azy5g3i+CunFMhBU+1I3QXg6A3oNYvp6NQFjB3XEyMnAGstrHCjVusnJAFONtFqEoSzOsUQLlCZb
F/fTpxEI46lrMCYZtf/FibzxHOowtEkFkFlz7nr6Z0ZlDssS6RZpLnmBEBn0ieJ9SV2R4Z3QJ9em
cxKEzq5slVa1W7jNNQmMV5q9204L0UEliT21vr0t+B7yfGTkfu79Yi+xpypZNDLukl48jq2+YrBm
EhdH7zpp7fj3ys+KurBDO1uYnVceakejxU6gX13YLSKYAvF5Lo7xFBwiwgALCDKfA8YxlDjNWC6A
iWkrdCZHVXefe712l7pByhRLKF5fUFTuwxriWXWL8abQiwxAJMuQ7Ek9GTep1JVH01dusTei/6p0
Gk/4AiChb2JpVkcrwAjh1uIoiT0tquAgK1Diiu2Ca0QSalJmXKYexoOqix+VpFXPccPaSlOTdV21
Av2b7y89r2sOuOb9bdm16JOH8mR6x7bexaqTHZSQxIfarJ4D0gvAIsBFT60431pUxDeiwZleyQ4n
PmChg+ZOTjiF+XKVVd9bYpeXdNXxoxsS42O5i/THMi31V4LGmoURahCCVT5cpHvGNn6sApaaXtG8
G18MvMLLTKOo1+NF3GE+pmVeVc+tULxdA8Ztk0sLZlWuJmcXs/xCA1W4kW2ynN7RcgiU+tWps31I
8stzNpK57Wh0v1yy4heNUK0nJ/U+i7DJvqVgbpuuFvceCZgMKCQRBkqxdBj1AXQ2d6zw8ouqF6tS
9McCpQGV2LNQOnXvUTG7z2WT7nIUdVuWIIhDyqA/YboR8JEOonCRmCSKv8m1PqFbU0fP2eQtn45n
SVyukNTlCG2a71LpubxV6NUZ8/tNIL2EpLBUAEPoYmApVfZY662+N6jGOgOrOLXM7gaSnOtBfTIp
stJLywnNmviCsngMR3hnfUZmN6E9LSluLXEMurbIG9O812Ou187BQWrYMbqtnIweTQ920AqsFUUx
f1tFQbcZpkc4pZx1ZpMiHDE52eteqj7pgXrWbfQQprowWRRBxb9zRVTthoArL9FRXydJSrI4TBY1
0XCPSKdYehR8lqMqNLjp5bKLqBRHKH9hbnVkvefU07G6F7jm102nrzP1bHYZg2AaRzswiDtsP18Z
etKlJDYHT90KNkywDnBtLatGXkpv0BZZ58pr66P5aygd+LTldpqVuVNTFFN9CwzTKMxT0nt7RakQ
N1dRtamV5uB67TcRdOMmi/HrVWlBTi73/1VHqogtXbRikqgqP4s2vePQxETAtB18fIu1GyC/8dWV
48Zro4L7ErvVm5HtojCsX10cHVmovNWova2OMDrMoemBsAttzQyTvLeu7CmexVsPZOaq6u30SvBs
Zlpk3BgeQby6/GxA/iB9wP6kVEm2xhJ8jNRDhj6L0iTnrRIVy0SvnxSjCbfZCI/JKF4caF3LIdcO
PXaGGzWJL1oek05fWNYFgvi5DIM9Wbbmg/BNbaPmvo0rqrfOrVqcMan1rI1T95VewlQqQ95Nyhux
NfXdmBGJyF+Q69VnOpOUBcC/IqmZ3XoogQyGK9n1W5npwYuRCbLgEVgfGTDkBbucuiyitkOuMRJt
4l6pwsbfw657q9ucGxS2x8ldckE3JHfBBAtizLDWbVeOixYCW9Pi9qFYz/l+EchNTrII13ra24ce
EBcMqwLwUJikxxxX4e+HPOScpOZOUR84as5KB3EXNYW+UMEaMmW3LogrrUvKXXETsD5cAuuTrXMO
KvEtd79hfOlp55NFM2+MPlEuVIWctVm/+AO8Mrcvk1s6SKKhhhb4StEMZ6y3CcFhsDSQja40ffLi
NRq8vLB4M1q7uUOf7e/kENEEDwmrMxHnrNqu4qLHYqumirFuhDvxdptgpSc9+RFmll/NY526wE0H
u6YfRSRJWZQ7C5sb2WRYEHIbvPs07s+Df5dm7WX0MhYkg3s1XTtft5XCmTYyS0Wtso5MEn18lCC3
rrPBxkvi1zS9PBe62d6Qxke+zfuDqU9EZwnyeHrRvLEH0vBEl74kWgazRRnMGxIkghb7SmwMXDor
rA5kwA71htsbY8PVGdFHLXwTJhqeUyYkbnrOK/IgVakdC9ktktiNrrlJ7nxogojtIdqmvs35igIk
6kGR2y1s9cGUG10NGABM/d5SrOrQRTrhp3EAoU2P0FBiy7EEnTl6YvFNKw05aTblen52PmZkY3rt
ratGPQxJROmtA82S13mTJOS+kkbjLuZd4hvsa0jFsVNKECMayC3d6vQtnNgBtMmIjgJpk2FF+UpJ
SBLXEvHaNePXunKVQ614yUVEkb3wu877AsXoGdPAIQ5U42xEgfPAB38cXLXGPWDUh9pU5cYReQaC
xE1fXJbbGQHoj5KL+txGGOxCxQxJ3umrvY46fZmDnKcWLIungivSyrL8RSV9batxutNiU0iej7Rm
h9j0BL7ffChwH59RVmLkDYfiRY+sdulg8Dw1chg2g+to6xSpLMHb8oFIczyPJklIRahuojgqXjTd
JqtTtR88XR0AcJUOec0aZ44Yvzl51kK9NPITHdPmya67DanV5Qt92XqbYUzcIEef2LC5Sb3Pudo1
y/dYeYiKyL+vqWRR/qTlQtirQqqXGVPSqKM94FuSiwcAPFFnH3Tl1ZZp9NlhJr8nRsldydTSXkTt
fUqdKL4ve6ydkPs+lZqJlGcwXpg1x2hF2qnPHmHVy+kiT8eVBohPCCR4Q9DBz9DV15+hqz9DV3+G
rv4MXf0ZuvozdLX8Gbr6M3T1Z+jqz9DVLz9DV3+Grmq7n6GrP0NXyQv9Gbr693TcOQJ03swppHPo
KgAb8wTzh9ZVb0ZbiwzkqyLj8YpT20MP03rL0dessw1mdBWWZfoQeUgl4rq4qqmvHlS0ved5Yx0b
mQ4k0Bn6pmqJUa5HdcRWqDlrtcu1Y1LGX5U+yElWirzLvAFW7l38PkgXiUPxLCMRb43R31vOTyij
pZxdP6w2pYvRIiB0b6ubpEMPZqafH3p7QBRouZT6Rn7kiOuaTG0zPmvSdw5Goa9qF59yDCKPrkkS
nymIazvFQ+CSDgEhhm3nwmeKOoqboMFTfDAnmKRn5J9PXavHq0HKLzWRTYvEzLyb1EfvBnywPaOk
W+V2GSACc4xL0SFExuAWk1ROPySbXgufV7mqlqNcy3Q45mFoHzOlegD2pu48eheneYO72N7SF4L7
YBUnw88LwAmUB5tEWY1eUNTkVffFaVB7N16FyKAPKQCAHCPrQ58O5Sai4EjXzfa2kK6fFVNY2ygc
SMRRrAM2QHlQPaKHFgYm3nQhMmj5Px7Pr5g3hgMwwMvzAWW91h3xr8VHEJYidpx0UXTYXPT2gBmS
MK9po30cb5JoTemM2ux0UHq6clBchRBzx6rOfpOj0bJTyqTKCvZMjCGpgYheg3cGgxJcFGpjIHcs
dzM2wBEWZiZAY9UqNJPaGk/zJhXZEUJoQMdpaOiz+ZE4GUY3nkhHT3dd7q8yys1tlI4n1FPDRtGt
77TCupVpgGuxK8j+iyaeoOdmBeWAHJCTD7kB3lMBMUpiXMRjYJ/mR/NG0drwSNl7WdQl6rJpgzFW
rECtouAt3IWfI4nwwdONZNJdUDixUWt71+fmt76moDjKErRDmn9FkS8RZHfyorRf7UrUF9Hr2lUR
Q7eymwEhvNrSvvLC+EUrK5NemgJKIy2bnYikIJ8x2RFguOab+icVuUrWa+Iqu3XANXeAh3BTtFJc
fZ2NTGzi9IA7fqrR0oKm+p5b4btT32O6FLDnRLyF3l/jV/atU63Rd17hI35MhtrfCSsyTzEStZNc
q+YYFitRRHJPhPymUhr/UCdH0ZjhscwGfx/Qq5B9HJ4apcHQ3Q8k2Nt2gremCjJvX1mTNj2lxByg
XN2PRHPSiK6tq6RJs7GbiCuTZtqu7HLjUBaddegSDUFAHG4bFFqL0VSHtTnq9b6i+YuFpFxbUKWX
sd15i5qe0cKTKAVHTwUekaJha015bCuK9qE9tFeQxfY29RL9YLWZcrQt+M3K0L9B+wf0A0Oq7hSx
DEzLoF2dCgyn5ouhFl+1iuawzANvZXaWh8I2hk4AUUZT42pZEawuM6jJ6AvddZ0SXFBVkNcdNxCP
Ai/Q0pR0oBXvYEdu8qkABID/c9wocZhx2qhoafC4h8CV4zDGitaNW3odm4icgDoxmq0S6qTXd0N0
Rq3kINcx/Y1em8bSy3A1J4H3dSDr5GaHL7j+vUvl5eHVHeJ2QXBVs1ITi9S6U2z4X6IOiYMvL1nX
5ntpRU+JCD41fiPWntW4q8YCbGWUCSx3hBuLone8nQgj56xpcuWkkgSItqFfoUm5BdK+VICPbtDe
Mwq72BgBk04daUZn2cH7q9AWrQPh7jAVpQAiW1K1wgLr6STLrQQh1CgiRLXFI0Af0lGcpWImLzbB
OutCAXOJDbfc6olyxfDkcBZ4OydAN2prQDfHrNk3NuZd3zt69NbUZLTXISmKa0M6b01TDm+B2++T
Rq9IbFe3XUhQWGv6BIp45LKjNIVESQJ0ihf94LgAABc+LXNUIWN3SG1CCjs1674AjVrSPd1aqAaf
ppbfKKW6BZWiAtMbsyd67eW+1ipcTK6BaiKJ7q1IwRMO5wFhHFIyNKSLslGQDYx9egbmpgKytN9K
8jzOviIBrTR7Mtymdhg+rEEjajzs0svgAhrUs/RqjQSiG36R71KC5q/zsXmTZhqe5uDoJLbcphbc
OxPK+wKWmVxkTomPr4zkcgzylZlAbi2J2bNwv9DRaVe6q+zGFDQYrNonqPKLFq34oYaOv3RsmUwK
hfvUvvHnbemwYKgicqk/z4/41fpzWdyXhXZNGxf/sAmDKHehObtlA+irV8iPgwFuJJ7A/Yf8fDBd
NATTZn7kmd07iS/ORnIGucU6E7F1aszoQPyxsfeahiZZW7vmGrrUuKDZshhdSACmhGBC8IaE2qSi
RaX5vFAcZ7xZIiFhYlUgkd6pBQHGUct3bRMiDm0/uI96L9+WTmodAyWtQYzRBtBrEvlIEIH0uYI0
emxx3+xL5A5nINw1iX7cm5o8N7dJ6b3mfuudhxB/jd4y6FvcLoBxIoKM522eoCgs1Qvi4LWrZcGq
NdoAnWZqoNLI17UotPusGu4mJ9uuoN2NTumt0/tTmNXGNXEJRW0ykHWOfs5UIm1ajBFerKB1soNV
3xnEvdTKVqaZf3SmTZ6hyKtSckyASqO+Fm9tSGjlaDyElrNwDT3jrmyDqEZfu+2iOytxDsIHkNLa
yIGigQhBvfZeC7p86zSgS5l6uGOlEx4ijU6azedURsaqx8RSaNHwiMkvWsR+uhtHvTnbdURooYGb
BtlHQLjzlKACc8TQVfUlw6yKTCsBQeKlId7WTD3JJrE3gBWim9VA2TaBmpDUjM6mNRCEdg6a397/
LplaHWzv5NnJd9QAYBemv0OTG/VZNN0BNL650iyVwOhWfHOk8jUndGBJ5vYBwggBzKX1nLn4+Udm
Bo4L1okrJqGR2YXbWVL3bwkKP5EKlr9/C17/B4gGiXhGvfcPKfQ/iQY/hIZ19svm/dt7+Rr/UTv4
8bU/tIOO/ZuDSE8QWwOKzMCM/A/toOP8plvwz4WFwBAptcVP/CElVB30gmKSVQsbPaEuERL/kBLy
lEBdDBlJavbHV/07UkIx6Xj/qCS0NMMUfDvN0B3pSPsvOl8IRQi7O8PZFQ5ZIT4s/AcAQdWq1hG7
Vfom07RneN39tg6Qyo/RtrEGc0eqY7wLI5qy/B7uLm3BeniNt6rcUTnmhpeuhgjRbZm6B6UInD2+
GksNrTOzo5E8SoiJY7+stE86mdt+8z7yWiN4isf7kJ6+kSiQWiy04/4q0aMtcvbloH6OGYGU5mYH
0YKsjeKYo4Gjpw+W6zMzmQVsk/EWKd90uP79eAoZz/N83wEzdbJLGot1SB5d0kg8FqQFpNFG12NU
6DDbSXhpQn0FF2hZexr/udtZHkm3RbgUeWKcws7eR7KudmOi7VwPfTAQmBcsmufO14hkt41oDXo9
QK9B6m0QMTWLYZMskP5hWopxNEJP0mB19O5abcGzJyL+rp8CQHZ+cuojv/80OuUqjAGuWHbfoYtr
d4BhvoVuh6cpqoOFlKlE9e9gjBi9Y6jmmCGN8qFSE4bjouEDa9ulLhyB2th+harWbro6XlUsj5So
hAzawtpWxC6Tur8iCcmBdmB/JYKvWSN3ZBIemNUyhwhTtYm4dEHUri1I2+QnNGtFKMnSbutwr3bQ
s9Ny/KR2uP5E3Rz0cHzLxgbaVmnvAj3VlyH+Ni05a4xdC69Iniwz0pejJQlS9dt+JQBG1JGzzSo7
2hPr5BKEK72NV+njPhSKc9Xb7GtGKgbsjBvpKJuB2MlH30FJ0C7USI8gi3SbNNczEqD1XV+12rrU
8C1blmNjz2IewiR8IRMwPfXg3VuEj63RYRBSPWUql2hOEBIk3XrUmYRFuADWQQo0U7NC+LMSD1kP
pnZdh3m+NVuCwcIs+hIHzyGZRny2db50NFMuFNWJ1snokXxVpAQ91504xISOLq1JrAk2lhtaSta8
LjPrQpTlLsQxfu+AMDz++yPr/1OqvX3PJrFz9deR90/q7v8hem48J5MN4P8+Nh9e46B6y/44JP/4
mn/oudXfTFWzDaFJ8aHG/l3PjVIbiYimW5PQW/xhTNa035ikMkAK1RC6jRb89zF5GuRNBnND1UxH
Wqb1b8m7dfWfbDWWalnzW7RsHffFXwZloqSZValpu7dyo9qrtXj2TTc6+gJkaM31tAZbuQmCJAe0
omqrzA3aT57NpUdenOkP5tJTo+DOrlKx01AWL5pqcDajLhA75Qin2iLStwQYtqSvnRqrcwjujk5I
+KJLbaXGiiAjuSEcNd2pbtStUqLW13mMHkhmXYTQDHTu6OaYbVqAI75qqMswE+lSD/TeWTnYaorY
vympisnTbDADFjjgO2JbEB8Ts5CYpXEIYJSQwjHI0f3StR6ooshg/sb6XoMDwFzHt+9TPzFwURSE
u9uDeSRes8PmqbrnQS+LY5ewYE8SzFy9PBkE0u/NUH8PuyRYysQSX+NSX6aGjXUGDyagf0XbK9mg
bZth/Cwah9m8YsJxpkpyLQgKXXYC1FhcA9osk+EgZb3hjtkRX5T1NzE6j7bvRxtFRre4iYuDP4kq
hdM/Ct3L75NiCmGCyiMMqNPCf8+UoD5HjlafFR2dJbYZbedlCbS+NAgRv6Fn15i+e42k8gIXfyvG
ojziUJ5EalVUApUeowu4tmxdMoHn1x7zK+jZYeN78Lotn+kqyTb22m+Cbh+nGpVBg+xpvzfPjmUl
m0y0I5iNRF3rRmkd/MJVz+GkazbSbPjKyvM5Q9usRp2+G3Wmur1RkTYqmzvi5B4MI76KEmiEi7MQ
KeyIzg5G+XKAC3ggCzA7mARfLzOlN/YsWfyhbe7MnmmmxMi61wcywMm08Jedca/Az6iGsN2Jsin3
VR6caqv83qUA9sA9ReQ09CTelR5s4z4aN/pUjeP8Kk5OKqZEPtJJy5JFQwcTmhW7KZbUssLHIrbr
m+8V23mP4k2i9ndouomTydV6r/W6slZjanopn+M+j7x+9b+pO5PlxpFgy/7K+wE8wzxsAYKzKFFz
agOTUkrMQAARGL++D/V6sG6zXvSyF0WTlJWVWSSAiHC/fg61V/7RX2+TxBvH1YfYS5t3V/buZgGl
EKlKWzbMFgwoSggG//5Ct2Z/AwJ+D8wIPwmfSTs3cP9gc3ZiC4CGAUHxWdobzPRdaKBajDgmZdwH
jBzW8PVuKcEvXY3pbq2YfQ1ke+FeB2YiHjIM0VyP3U+mVh+enM5WQ4JL8ab8ojtlvZ07bxdwkoux
Z3RMNmXeVq87A410D2dxUm5YufXNUyQ5UwxZcmrnJRyG1qa+o70szUwwE5UPyWOHg2Cf7iy3++aA
P+49AuB7G/o3MX24+kFJhheUKZAxNGXEiJewKQcv7h1GYU2i/zEq6X6/LvNdyRjfhD37MDPxHAmu
wmM7mZtsSqw7/GyOnjx4zpyerdR5bW3Tu7izRXwyrz1UXdyOPHuod1raH96l8UmAowpTF6QZg1rH
Ho+KOazFgyWRjPlr5TLXotthX1TVjrvpHa3JeO6GOpw7GcRWdUNBaWnYaGu3XSgF7Lpl3a3I8Y48
oS/tWC6gf/xoMdlieKjiAP66xiFof0g4T5uBqfhI68UcWhZIKp73W+TXKvSAWEedbO+DJOOYeBvC
1nP5A3XtLyadf4Y458yXbF1NIi/JwM9phqyjtnVSjtyk85sRehGbzLSY7vyh40MIxjc9cUmas6/Y
6OlP1VRrSKTygyFXIvlVSEDf3gD0+zQ959Qp3OfTfFpXSWklbZ8ZWlVxI50NJ7s6FO2S75if/HFI
u+dyzQ/WXH0XDlPuSyupj3di3uuBxfHQ7Minf3YFqlO1zBr3TX5tHJxnY9VsRlw8UdW+954i4Qjq
KvQpxYeirmwGNdSboxd9NHfESNdWf7GC7Nwv2pvrysu6JPUO+j3YPJUfwSJGScqYnzX7O/0tXY2H
pLLcMLAxnVAY2XiM0yxtZK7u2TDnzdAic1/BKALe6BgNMD9HTWujmYdxfuUZ8zAn5K7zXr00yn0r
m+BpFAC1BUKQGsIMY29JWcjz0P1zHYLljuXtxPxOdfAeyosKqxZAY6EdoIsud075QriV2UR4VLel
BUmk4X61cHpjP03fIEgdOte+6poia24SvzfaLF47v9hMLZ+uZ5wMMX8mlS1Dz+7FZu3fLTE9T5Wr
R313G0aDdmiVxeNqyjfpimXPrbNMWb/xxfoVpEaGzHJjl+2fVKJ2qU39LrHGTZGmHwIpoPOdGkVx
G9nWSLAP8FMMDuDrypA14iaGLagprgUmcC11+GL5fQY/9H6B905GOpdwa3z0eXaaF573qD8Eow3a
T2bmVCBBzodSVeyUTp5qPgMX2saXrOs1HGD9O8VLopVXMMuf7iXVGebPgUrmifGIv/SBqXogi8r9
gCxyl+OcZpjorjcKaqr919I39017m272lpr6VQ4odwrMC86jcGLTWxBffu6xtBzgZrbwULP+k5YR
r+kAW/1muObc0j8uQKEjp0vUI1noF7NauA8C3b/X7ePowQdNHDc9QcA+p6OdPg083DtZfFgj1klJ
yXBeC/FR6w3zGWThCft3BNVzCjtjarm7qQGLbjnpmSdUd/EW6tE6E5kR95LkameIgTLIqRTGtAEV
Ym3thpj2xEE1aqdavSZrt+xXfZw2FRX2V7ekes1I3EGyfdkvchzec5gLOrvLD6aW3dhe7f5QTrzH
k7vsfn/uuiLZuEiNj7INqPd07rBJAyZnBo0jjg2yla5B9Ww1NqN6TD3wIADryHOaLUuZXTWtPJTs
LEJT6fVBtUtHlbBxDowawH5oGHvTu6k/aQHoVLAK598XaPMmSuvqoonCZoUet1nRQCFNhnUzZ7NC
n9YBnJK62M85dEBGCKcXyv1woiepnrxuXDeLyTNQLG5PK6JJnjRwTvhJWSvLhQ5nYPd/DRvRVFNj
8wCOWm+t5axZgAGcAIpN0Er1uozWk3B6/TaQ4IYIbdV1XqYT6IrkaEp7iRt3tMKuXv+CsSyuCcM/
4Tr5P4T8BW2cZoQdKt14yKw/pi9pfOIkiFE2qqgyhuze4/QrZ/NDWd6jAwZrsJOfeW8ix3WYk3ie
px4mUM3OlbVka2lmSy23tx/NlKC96oX/BbwzMiC0/WsD/6nMkaq0NNKqJH0cTbs4aKvVQ9/0Ik/v
t9CzWCBziA9MgM4HHvNrrICkwkJyKfPVxlM6jrspsyDQwfOFpF++Oo2PZ0RND5XEhcnzxOQcaTT3
faV9FEuZ7sBTaNtSYQlp8in45IgS0ZqqGHat/zl6Wx3SCWBSlTbasaNhs2v9mpmMdtwKjB7Pak42
y03S3ddURHiAuDyTnJHbGd1ojrxAX46lq9GTBUiEjJsavtXBa/cy+C+6+2wP6yHHkxwm2phfHUMC
kao1quaVpUKWz/RxGJmY0/WLLFuaMJmzLZa5jTpvfMkt5u3NMZ2ZLvOqbZJk3OETeNSiuWrNMMXW
VJYH3XpFSGRdGg/5jj/Mu5qb5MuxSkmfqdG3q/BLts6Nf9/rImMyaTA2VrlmR8i3oyunMzw5npuN
DhKsMpG23CYiaffC+22zc6acboft570vbstOxRxcXRYC4jjN0rXVBCLSdT7fVBpatfqPwe/gHXNJ
RYmfC8vrSmXgnJbc5aq6K1FW0MeaxLtsz0mddccpKy14jGrZVSJ7NPs+LSNvhbseCKZ2ppb/43Ri
MGSslntvzT5sm1k9VXQdLe52BmyE5cnz7ACY6/yYtXN7pEbj71dHdzYVXNeWggN4w/KxXACgI4Hj
MErPtQlwlkzBodFkc6nHnCZHBq5ad06MF34VmXGo2poz3DAF1yT3g2tZrR9+5van3+9UbgTngmfU
1KPLcx3veVqrDngRRxVgneHKMArSveKPWgss313fUYjq2sgzc7ljxM3fi8DaUZfR0X5Syr5tiPOb
naBf63sTjzJjp9estTZrbt/VnmmFck4MBucWa5eNPjzygXsaic/B8XOBR55zYrL6rLC6dRxm2zhY
lq4x3MqL7iv2fCjLdqq1ZlTGr3IUH25vTxhKxIVR2k3hjMubAZzSt5V5/H3xMKX911e/37Lbdhmg
uv3yXI6n1C39g6WqZG9bzZtXD2pXpcF4v8yZGQ/W2O84tQI4LG48EeRpJz//u3S6/cCDI3KLbkIb
PV9Hu2iOempnkSsL7bnDe3lXBOLr97uGLvlVN8atyibtOU8Y1qo5Wm1auLFAZIK3NTecI8KFmh2U
p3HkYu/rjFCc2fp6G7/ruecaQK5aSQJiyM2CxSpxn+b2LzQ2dS7dWZ3ZarN5wg+2aQ0Ne2DGns80
jXkPTa15aC0/+tEnxr7IYLQPqqk8HlHzi0XL6mhb6Ct1p3iovFmGtI3s87iq5rWa/TfbVEWcG9mz
Dz31LIENxy5oLw5UqLc8e/Kj1jW7rZzsm0fFTXdFsDzUJvTvdO7WS5cFcJyWmolWzzkvtxfpNd25
XXe1sfb3GkTH31Go2wvnhmXXBu5yTkwPmJ/IgD0zFf86dDdLnZntumrOYo35+W2DVjA0daAeHUqE
65xO8eiuww1q9mi7hXjVtBVCZB5sQK2YD5mogsg1rYtuaN7VG7o6YplLT4RnnLBwqd26HZj5cGJT
qy+DcxxxWJxZ5tTZkEj6lAtYrCAucOxtI9vk+fhvHtj5u3OO5YspzK/tVBcBI99MAtetBSNyzj6p
CqFiXm6UtqhOJogLi1Hf2/5oXNe+eNQaieontd4H+puRKEUdu3bh7IWGaNec0qcZIES6Jp9156Xv
HYYrLlvcmOlgv7hr+7VmMHJsis9PjglzaU3yQ9el/0TqIlxuIMX41s4Xjs/75zP+OJnahn5utqtF
htAgvZdaXsVJKYL7lbr6aIJKKftlawvqGasq6ntlI2QLsuqht0t6f6r/10jiJFlRpBta5X0splyd
nSD5x0JAjocG+clIWEpgC3zh0cRTEJmVEG+5Mzq4yUihBGwgGLTXqEtF+JySk5Vkb51jc6/DKWIX
1Tyv1aDfD4rHIn35o0z0f76tGYfRap+Sxql2ns6PBUjney233UNfZe+UWrU7c2aPB3GGfQh11jxa
XLvZuJmUe026fiwIufypbO0xW2stknYr6Mv3yRk+DRdX28iPpfBTdsI93kgFH34mXLHlADPAMyq6
Y5F5SOVWEP5LP3lnd3IGSltygR2g/Nfe5tOxOb6e+ir1X7NmuVetzgSUjMdl6e/I8ngb3BfwWe26
P1rYNhbK9TnM2iPd9nkPobjbgmhn0lHPoJj7ZQxNiiHoICu2U9JWMYU/dZLmrE5OxCF8D+dSXupe
P47pmr/JkUqZPt/Vk2+dbN3LL7WDA9yy/avkMa4SNm8gz+rt78sydF0kGqPd4wr9sLGnU5Ku09iq
OX3qY7FNW4aTk2HB6lsNfiQUW188mm1TvDZBxfSehAmgjXvZ+Y83NZDDPp1+eRu2afqdl/Q2hHPs
jdsknL8yyr70z97AaCkzye3p91sms2kqt5G7xlPLfro2VffQ6PI+G1x3D4koPypF04hL8oCQGbgu
JfprAZ5+WxdIuWvHWR69kROHliqCTjo9oDFT1aU3mxPaJFRExgBOGTSKGbqUw4JGfi5JUjxjuzjA
fgFQo1I4vk6a3w1a8AEaPEVUXhUH5UygPfEYMTHoRXVmquPvS5Y19TbjUAOXEU9OutQWVH2R7wsH
yjmiYbQybTufGxlEokiMi7Z0t6n425f54lYbY+oNCEVsl8q8umrGWD2pyfnUaOJmizykPiyzWF/Y
T5XcBDs3NXw79GTR3JNR0KOOcy7caNOguaX72zTV/Iu5mMw3ii1Zof7SV9K5TL1+qGsc23hjy3Nw
e2lnOEd2AWyv/De3mnEsdFt79k1FxaJMx40pq/fZoI7KCHB1WDXcCRySta2Bb2yb+rkWz273B+4Q
5QNdxLq3qTUbUnkXBHzOdg1Jw+he7Jv3lszGcs1W/0fQtPqAGqmi1MvvoawD869qg9WA/czUwXr4
bZXNoLbv0onzYwuWfKQj3SzTnSH6NGIVGeP112vIh8T7aHU1K2eu3YkbPA4kx+1I155/f6Q8NrgO
VOegbE94CdqTqfn0z36//68vf3/6+71aJkIicHYPyQg2oFFTendLol6V1qAzYQ3b91XbbGpPay60
BVuQiutzX9XV4fdHvy9cpzUVx+GnXFH5tXp6R0seonLWF/fd1LqbLi2aaLz1d35fltrRj6WiiM6u
92A6RhD606k12nbXBEbw0o8U2O05y7cmNjRORKMXDtuxVjSJKrbPVsO1qymeDkEvSeVwP51yNVLO
X5aoVDeIh2d3TwWsB0p/sMN/vxVy8Vn+7AiVcPf0+6Nl6VSk65bau21KE1I6XWyCyNwHvUkvdOzz
qyW1hoBXoX8NlHuENLsfu7H+rabbvziABzggavous4NHMY2gz3uCZczfU1LIEMTZkAZhYybdXhWO
eQa/aeyw8MJdmco7tkxznJn8Ilzo9KkbZoExSGl/2Slu16qdXms6yB5rwntinTkKuLu09ChVjlI8
jGxYjuNaf0ATEQ+/L0INOP+mBXquA1kEmMG3JeySMJ6hPXbjCIJgDOI0WOV+WtyV5QMf0RhkT4Dw
9WPadwFY4opCqYtrw6t7/810zSOc++BxLpIPWErmIZB2fRngLoG4HE6pmTeXSoNDUy7+uB17e9/1
5by3mjgovTNbSG9P3ZhuoT0dtNldwrkok/1U3wwLxUPLM+KMlYG1nf3iasNByNv50dOLn7FfSHb0
zcFxJcFaIHSDkdA0XksNuC9JkqAToNC1ll74yKlfcARJimBvWlG2UIYdVvHkp+Zfkrx7W3QXReKH
isd48MBmaos4wl52Ioak9+VyuwkdYjZeSFs2D42xBks/3msTtJtuHs9qJli5+P67Yrc/uzVryc62
tSq+/bYhuwmJS2TTENYuvhZwzapTNvdPwap2K5FSr1t3WSW2NWeAxS/eJaG1EBwuqZ+niha9bbSI
G3ggHbOp3bH7qMJZSLXzxpQdL/4NqOj4kzsvKjzjmExIUJPSackwFiyt7kTzP7f4hNR4p5XGfdkP
1iN4lbAw2+Vk1e50HpWaz6ONuQ/BlIyderVYtQXXlEb00IURebBKU20K1Q07Wzln4dbzM4vaHWVJ
8eITGz4o+8aFQJ6BtSy7Gt6yr+aUVrtZledkscvz71cUwu1D2S2xV47l+VdeQgoj7ISzXXJ7in0q
qEANvG1anQJdWbGxdNRNTe4elB2bXHzITl/DytJz7jX53jWYVFNDfUrac7tpgQGZinSni6oMFybi
wxwhA8ElPTmIp8HhoKJZS35KMlPEw7jObJ0p0cNylBzbTb0jcDmPItbycjfl5nz1Z8C/3vTiaKCx
9bqub6G/O0308WTgUeHh3ABDH5B+8/cwudOiTGel7kZFx+XFregX1JJUnrXCde9Jl1qEqiqa161X
AuMWH83suZtkKqK+xXWtFfmjzsKC9Rh3ljd+kyl56qyhPt9kKwTH45VPJBpU29OnbzcuidXdAmpt
BJ5U0SoYKoCpRUIHXe8JW5lrRODh6Ff07mESuOy7qCEKYXw2kCm7wdzYwjW2Fhs51zWeZprpo5nc
626lQ+ieD9aq+bDY32kvRIlXOCF1lQMccZ1Mttq4Jcm+MWfd1uR6ysv5FTlCEq87ZGYDMcjkWnCt
6qp4XwW3tm5S1LDsZQeCoT64Sh+5Ml3kDHn65lXH3HOfsiJTG406aFgvvk05XmKIFtMJGdKb0oLv
tAzafcKbuWnGWzJFe5pyxNmmAZpLsJXws/QxpwpXGJWKGmsM5WJEFW4HopavVPPuCHI/s4zUHEf6
KfLn+Zvk/BOx0Fe4KNjLW+svRS+QDtfxxG2HsdlVW5owzmb0LwZ9tKNhi4ep2ZKScFgXp/Z8q9JY
bpT14IpNMf/zixfYtxSZk+IJ5AJqmcNijyvioGZnSRKzRMGjNq28p2b60pf+L0fgayZNEdJBuHdS
CjdCoyy5yDtTg5MnjRte3CK92o+PwmJX2v5TDt0zLe/+ZUs6Y2UAaIObhLsvTHNveeFCOfRG+ckC
osCAdns76U6LvRDgXHQXz8dHhUIG/2X1Pff8eRzINtTUkbtAwNc4doYGu0KagtUu0IPhXJXWQRJa
AzkP/lKr7EgTGiHkOq23TYDA1stKPrIawni7QhQ2TGrklRI7Yw6uqzUbO81e/taOPZwd7WFKxlec
PJ+0YFwsjE9ZGXTY1W4VwtVetp3DJ6+SCrXZGugcwfozJzxSHsLKiS7PGdtr2gWgW/rIdFUEdd6K
NA5rQeLKM9CNZ3vJpvspbR4cQQMQKm2/Q+2l0Fj08u7WdP7tN2uV6OAUyis0p2Lj8XHMrA+CpyKt
iyYInRRF+9x3zrY0nN1qLvc9m1p6c/4BtXRFV5h6FBFtPUoremVqfgiIWO/Kcj41mlmHa1bhWe2z
17L2mkNra8WWT72KWRLNg829sHWsDrbQqMu4QXq+KeUc3AXjNFIeyfXNUA8PTt65J7eAAYzi4a7F
RGZLsSnNLAl1OmFnjzIRG8ri1Wd44VBK7lu47WUStfUU9svabpNxfVztegiNzpju6pWdraZPVwiw
nwpMmiu6krkN8zI1+JdZL6tdUhfmc6Bb32WHsmZ2k2OemsO7Y7L3Ea6VnuebIWwI9G9OP8jw+KP/
tLa313PD/zaVfKct3j4gaCbHOrv7G6nEgbUaVotf7mRrC+osKdnTcuB6o7noJNjwSKB6m1uzAAsD
mC0CXGGSk3l2O/eryh1OwIGiNhM8664U3/IG7ObD9R+scX61qANLev8rJuQDGXe5ru1bv74TfmLe
IUnRYpXtEvuFgwq8sEK6ppwdTTIM8OMMFrWU7JTRDw/1fU6ZMso86xs8FTHkJbijWD5tc4OSdEKB
C5gvke1RrVQyYBibvRObtmdtRC4OqQzgoN9lqdG/92lbESP1U3o1Vmyl9gowegS003Zxj1400tf8
Vfr0/wAIXe051Zmj8Hb67H1oDZMAZufTMbeSNR58RGZpuU4kE1hYRkJrjhz0b+dPls8HaVMCkhbP
Ka3okudhP9smgRauwSiQUO1GnQd3Szs7ZjWPKaqWO4A2hOPn/ouNAp1HrV/j1E+gIqcz3aVCo0Un
jOwgyIITjzws1A+jRRXXolcgP9tA8B7ezhrehjQbHKwV0LClqVhXnogTo0LCZ4Hek4n5J6ADROiN
gDnA7tPUgSZ1KmUiFeffSkzH3svcp883Lu5Z33r1tOvtJRq9IDmVysC8Z6kre1PzIvwArdvSkWWD
Fl+mmr11XE6sPr5jmXn1RhFh5PZOm5jjIggkIyPY6DNhxVgY2Ov5xwWMFc55SuvHpDqpvCospfPp
DdM9sWxsu9Lqtr0//tUnjd3TzAfDFSPiNYFtZ3SwxoLM3PR1k/FwM2k5lO7FLNyjhNK7aer22q35
O8pq1/xM8oyumzZ30WLdd2NOQNl4rGg5JtMnXZV9T4sIwzr5k/R2lpfy6I11AadqnENHy470Tq5e
Uf/JprEMe7uh98vAj15/L6aP2v7sWmC7g3nsD9yze5r4YTsidcjLPXrl72QJbs4kosaZc88s1X6c
L5nPFJuNmYdGHorxlIECSr+j3AeZ/kLaHZ9j8wP58yya6gm027+O9g1ZJIZULEOP8XH1G0ijwa17
GqNU3ioVXGyr8EPwwPXw6Nn+C7l3Coyr9crqepMXb3g+vaa3v43ZrcwqpcUzIFgOqmLetI16KIzy
YA35j1zOKbGiTBe7RLRf0uai0G0nNHIQT+n4EfjmFDWN+ywyLUEvwx3lTYe6w0Ffe851KatrtUoa
u0uLGp6CtmFlvGt9nAv7cltTqmliy86ykzp3IOjeLXpn4djKTzSpdTg4HBWGbGJKTDHBcNvzL3aP
eWIIiGjwFi8p4zDV1XTnl7pd0qj3u2ufOMMm+65dM2GqBkShp9Vqbxu3w39GeGZu2M51pGKx9nw5
htPviyp5Bg3OU29F2IR6umf4IHQo6xY93LimxINYD3OkGdOPP2di2yy32nCn7Sp2RsQr7auQlX1t
YIXVHEQ48KQjWMGpe8ql3z352hw1ibei/tPl4b/Qy5Oiz4L6jKbSugU8mTxWKRTIevbtyB28PUYi
EfftfKLISQ1aiW7XDmXsas1Koc4zntuUdc+pSoCa5hd5dv6iUs+YvBphyaW1eWLRHXfcWf9+XeX2
xJSM6+VqnzC3SMJVvqweB/c5WHapFcwnHdslcSpJGWq6arWbkQL1yrORtrs18bqvgu7v6t2V+XxM
J6s+5q0Pccz+SbJhZFhlnhDuYcn9PbH4aV1ETpqOMUHmNEY/geSzmLdU3uJ+xnBXZduqWoKInszo
2GNoB9iQDeZQDLYUNJZChHYni0Gu0NLFsKOGUIU0OrYZUpbdWtDWJr8Xu4HO+UcOiAAHyrJtml/S
pomZI3qrCqYnQXWGk4DilqXZgaRKta8nPXYn24dHncobrbmKnTxzQlT1pbseHa081m65ZSbmTy8J
DtZDTBXH3HRaf2KUzOnqPjIa95JPPh4bDY5oltbxZGmP5Y1lOQ3W1tD8F1Y0DrTfbl/f804cikFU
4dBPF+QT97N2S2qntzp5xnmWuippS2svBt+JSuJ00SCcde934xSDpe8o9ufpXdZX7oXFNcrbDmCd
gqU6vekyavux/rBaarfjpSfMdaUr+0r/ZdhWOV2TQl5Nf3kD1KjFQe4MpyKfnbi2jC3nAvHqZD8D
Rdro/z2O+//ToAPGIiYS/u9h2qgFjZxXn//x/fMfH5+kNNr1fwMl/9fv/x/DDsF/Mqxg6ExA6L4D
eZKxhf8JSrb+8zbJQKLWcmw7MCEa//dhB5PfhUeNfx9C8m0S4n8Fa037P2kakMfVSfLw37X8/7dg
rcl/6n+bdjBMz+cPJ1RjMUPh6/8HL7zUPDIHPtpfq+DY4ziz+0hG/9UvrGeC8dWTTzErNG1u9anI
lgMyUQwNJjk1O2trCthzuzGGkQR9dWs3DKUW5/JGObdXvzqlv18axDlPGQ4axmr4obW4087s5Z9C
GvlzdnuRu4KGEz2VNd+OnveDN54x3gCAubNiudN09W9Ktai27eW9M3cLJ3Z6FFZ5PwxQ/kRvUkIW
yW6cc2oVS4ZWrNIflnnx7wo034E+HpYGUVBSTdaW6vC0+/3Wgm/ZuswcUcCv7sTgaVu6dH+8QDh3
NfaXB1OiTSq9JUd4Tbrebs1To3PEZPsb7ALSmRvXa+8yOTjXcmznsM4wuLBoOlve7PVJqaPuGffS
da3XMfPfxTTs174cIoGknVHM4JL0pk7Qd0SxJ9aAotkwgZnGnIrjuS52PmOWennSF7UeenZVa+Hr
B+Wn/CEsqfyf0wXZBStyG7ufO0iL2Boda8ieXMZLwyRRJN+6OvYGpGGlEneczDhXjTaUQuyPt3OZ
ynGsryRYWHS/FiKvoTP41Fdo7dMOB7ecds18T33x3dU8UjtFS1yoxiZFQE6QYNajzMcHzXwn8x1x
k0F+VLp6x9fIKVeSpEiFvZPOvB5nkgCU3kNll7tRmAwgdMvG8DHCksra6e5cbWxitFnhifOiEM5V
uHcPt4rbFDRXS5cBEwYsFhXCq2m4SzOuAxfadLhq0o9bj+1XrU1uWBveupmSwNoYBbuMxA+aHeO3
UKDdblvhT4U+OXRH+vokqmjGBa0fhI19s+k5OGaS5tFr8KhSbabFQ1qxXvuDXaqvCfCurAVd9MW2
4nHlPNvhzokTyl9d63UPCuPyQVdER+u5njdqL0y32ZdMK8MUnxDAimuWG14sR/pjjT08okdW2040
DGok9KN8lnTBYHIUCOb12nxi5zvgI+tqySmIqcg0rfVoHIKJYHCRn7pJUhqb3ey0WlpHAULM2+KM
ZESGljY9J2b9UTbkLvPiwYd7cOUhRPFf9S9Kam40k+SOh5Udsi5N8yldoCATwD1bDQq3CUJxUNAP
EZ714tnzP2Woi2Njybbz6sMp6YmY5fynGyGt9iWVaHJqJm2X6mBhgBattjzTB7ZQ6bREwqkb/ulm
hyqp41n0Z13xlMxTXPik2G1roy++dUlUIK+r36or3HUqPUN6//ujySQdWQnrweYwF/o+iRlJlid0
W+bvKy/ZkykscSuQcOQGwrrWr/JGJ4Vb7FsPdcpRaNIZ2JnRFGx1zqmSR+pWn4MhXiRJkK7UxdEn
3MbHu25MvaXV5k6XhRxO6C5iOSCfYFbXn/9pbWZfdOxdsT3bdgR9Fn+D8v9yIVaxD+/5WWPYYNMX
xbAdKIfM1q0ktFjzlbb9P9p5ywcdIBkNxDTjfkypEFkL/pLaYkygmWxC9DmbloGITzIWXwT5qIkt
9fJgiDbBpW3Ueyn0jvJW2j3446fT9cNPP3RlOBSr+1zoOZrIYVSngZPzHdPQNjRYuuDO9IaR5Kmj
n/G3E99WC416dds3n03bzqsLbRvQZ+jKpn6s8dEuGFDC3O2q76w8L6kmfopu5S5J6+SpqqW7TbhV
j5Orj0etac8YavtNZpUK/KrGNnJufpJUXTsevW+dgW3Y7+bubg14so5re5xNZq0KswOHSvjrIMh4
NwRSXsTtpYbHC9u/eSIwMx3TvHxdpSp2aU/3Lc81RulyRX7EwFpVT1557Cuj2mqwPETWU9LJPeOQ
eBlxDT94Hgl73Xz1GmdmnSJBYMmd9DmezVb90pj8nGz0EAc+wZZb/ZyknXVWGUO8ZtHeJY1AV5oX
9+XKMQyDQI/YY42EpXh6OCZ6qttXSW3WkbFW00YF1OGnAdR8L1V6knNTb+TI0WvSqiFktL3lCEi2
QBuG+cFa5+zhv1F2Jst1K+2VfZUKjwsO9AkMXIPT94ed2GiCoEgJiR5IJNo38nPUi9WC/rDL9qCi
PGFcktIVeQ6AzNzf3msX7qYZ8uress8VVLWtbVmQ/g8LPGRKcnZrNR/quV85yt/y42DKK5Hu6ta5
SkxFa3co4+04pb8AlcNnJqPVq2gXaELqZYDUVTCv4v2gQ0V7+Sdi/V3N4RfNURG64HgcomFvxjpc
d4b7pOLiPNbJ1h0yYzMlVrua6eiUFdP12aTHvRfPfQZInsvxMKR2uvdrXBgeHA6UTOu11AwmouxG
oxu23OrVyBgBCf62OUq91oH6U4Bq52EzVRx623UaNBSUlTwCpuRg2mG6RRnA2p5SHBfgTjaijJb1
nN+76bLflvLlhZyGtZEiq2g/2Mq8A6CdU8JNuIcJQNP/Vk1P/SPz49Aq9FMKHJ/Zex7uupqrGR2A
Xmy3LB5ooxzoIVUR6TVtp7RF2w+dzsOn3MRZFUWo3QGb5S0F2wPj8WC+5fM43/7+lxqV2oe1r1ZF
T7F205vHJRig0YO3ZYfHzDE4HIbN0O0dV29hlnAwqye5Eb62D8nIqcYQFDZQl74rDZN3z+ace2tb
6gl6sUvtCBdMaZUPufb2zYzXuop4MHrFuq+H9pajx5zmAYJ8N4H7btzw2sgRCE0KIiEsfk1FMZFW
zJMb6JvyNoxI6ta7yprulyZk0yWBemeW9DZVqmV2G2THbmI4F1H+bY3BUxDiO/SXGmKO+oz+/DF4
TBmTrscwqt9px/2cjIg5SJhsDGJODHP9nUaAHfl90djoCZzihutFmg8BnRc/0XXgTEz43j1swKcQ
3wgvkFM8NCFJkAa8gEmnRR4O6WlQ7XRyg7zcwxqhRMI/xkWYUbqXNitmxXpr458jk2B1LF9pQB1V
rvap3bUYAhqeh8I27qgA7bZNMUx1RHbtGjaLH93dVuXbJGsRmxo32vpIHZYnUBmrx7DWHHFhWVjU
Tm9F0L/pbiZY6VM+kZX5CoNEsGbjxkU/vrIBmTZkTma8JJZ/6HyrWGFoepMeyRzcjlsuVg/kAo5x
8kQpbJToXrV1sPKcI4M55AX6+laYWsuxRRXhjMblG7wm21KjK4iWk7Jrnz3JP1l3ut92LsQBDts4
sCwuMaFMY+WxcKFeVtMpsPknKn92DkVSYcVujTX7W29plAQ0z5sRlttxaN+Zx9ELZiTltmf80DgU
E6llINqJSZAYKZNLZTpq3TrYaFMMjqZfnIqK39hI2vTE9GzFyQdiTABkKIh/iJL4LlLlax5U9WHk
kCxjCuDMpYs5sV2STrRUmw1jV+Z6R8/smh2BOLy6rnlP5+Q6C1scSmTDVTeYO9Ul5jXhXSEeMu8z
4ne4i5v6aA+8ttobV7VoEyDDnAms/OoP1Vl7bbVWBRfgxBb6MZtMmpRIE0ROnO3j1nN3KbvnVd+A
ZhI98eRgYgrtadkeEc7qrXBJnakHijBI2lbUhxk+W+ZeENRajhYmoPFALQ90+4JGqQ+TJFnVdNFP
mh5H2/tFNwN/So/qAcE63vs+R3q/sj8k1Xsrilklua9oZy65WzJFM1ar8rM153E7ZSiWXcGI0XGP
du6Fx2IyG5715XDI04aOy/rbJc5VobqbcjS2slBcsXP/kjPlw92zXBaMmDYUONcr1P/NwC1AMbqN
ijSQaDYLer0D/9MVg971sct4k9YCT2WU5/o3p4ZG5vBMH2z+FsMTn5+IclsPGQ7yzwH9E3GVvVja
CZMTmLu3CkowBit+j1s3QawN8q0wizcvCF5E7968DoXQTs4T2bO9n40Md7KlUjKs1lliWm95vnRP
eQCMwqU5uIKuoFGyaqVWSbzEcAJKEKhHz1bl8KrpLGySAIMB7A9LLetd66TnKP6TTgIMl/kudUjn
HgyMtOTcQ6yVoS39HF2m92Myt6QJiz/Aafr9VLTsndL+PfPquzPRShNmC+ND1C0WM240lZGac2NJ
YfghMrlgqt79bcbOEYD6sKsnpiMxt3Dfh6SBcERW3PZbrRiYemY8MH/DWWwwm6HckGoCL3/02Im1
I9HnVgTfOUr1GIt7y+OxCIJjBUxmZdTTMwY5xiPzneQlR4v8QrlLCbLpELqClsEweB2xTPtWs0rb
rt8qh6uS2Mt1oYixqHahzVaNMSBVjBeDY3o2MSkYWndF+eBXEImvRBAzl8Y5Ect5LoDW5Je3sE/B
AIRopiT0JgLwGzel5biMol/Co2e4pCVbDNbvevnn4p6gkE7yj8x0Y0J3KL9dw7GEiB4EeYqjg+iP
h9mE62k4pj5GyF6jajdjRZpGPw9q2rcDR9hhiIB4qRZB0n9tC4uIPFkESPYel4iBBa0zDrbL/FMU
1spilagFTSyK9JyglnNt43vfhS5G73J8Z83djAIAkC20R7dIbV/ZJeCSb/Nok0V/YoPgieUUT38/
pCJrKWmgt+nvp2R7A2Y1QcLeLWyO1Bvti0Di68lEuUYSJ1xPpc+JQJl1aiaW29SbWIZ5ktYUM+1S
QY2GzOVJFtm9MQt91L28UxMfHuauf6lZvfh9vkCAOduUNWJNztUoonQxrsxr3Bnhju0kSAX4crSs
iR2L87xB06G3tTZu5WRc+sSMLxjinA291wx6oSiAWcm2rcWaG4fu1rBidUkkFofOmAD7eOLDr0l5
5e9uObOtrkn9BVofG5G95Enxhd3svdfjM3JSfZCmrbZ5iUVhKJPnkLrJLdsRxkD1vtaStWwEStVJ
+6Nwi+fcac5ey4Gc2DNfJJhcUe5tCH0DZflO+wFlNunNDStjnSrL3DkB8RTG2judKWxpc/Oe4LwG
wrJx81fLNcvrbIg9iz2uYMHi0DjhU+CrU97ShpNA3cvHcKE3tP0BoandMP0Js97YonI7GBOd7Ryg
aauuOLnpjAWHIqbCjLfkqkghppIOp+qKtU9ktiA3mr+h317TyCH4a4/3pqp+1nb2SRXD2aD1etfO
DMqogxUJtiS8JlY9c64G3bfBt3LWMRV2FEyWa11xYLEJVts0GcOEyNaOgQ5NPxiVEjW1seLSpVze
JTIsLbKKDqfll+oEqDG7bSBDFY+FnUYbnaW/lFd/Ed/NFdupIXkfS82szVp7XQrKY+TFEd2agu4r
oyqmxxTN0oQRpQSLpsp7KvP4nLflJfLKZK8N+TN2SH9itkuLgj1dWslNbIx7s2PUQuAKiEat3bWg
gGIdUlTOdhGuUOj2P3tOolnNgSC2/M8uij/LNGEA0V2zqru1Q7muHIKzOWrHarb6NyhAP7vIUqu6
zL7jQcVY+eLnPm7pjpi+5ooG+GawbzGLKY/S3sbKthP2h8Xc9MWhNdAsjZfCYzUxtLHGbfWUZvd8
Ie2oaGIMiDHBqfIbN1LptyTX6QqKykdsg7+yLNdQu7xk20PboCfjNJGC5Kpn3B72p7bJjwzgxrUz
1TeynrHo4h2BOQrpA1XvyMZ+N4ncJXCfLGHs3S7/UhVe6Z6m8G3cx7+n1DA2pioUD7qFc4i65hZo
50EO50d1z2HqUePdzYya+0ewZr/orDyZpmuueiaoB8bGV0rKr9bC6RgJdwfS4XTQ8RhuhvCVwPgu
HtovGHmA6FRz4fpZYU6lDQRISautDwzsOWaJxRXpXlV3sxj6BnPi4Mfk1VYWFA++szOHBKMsK3Ov
vV9mPb03wXgYsO1utHojf59rna/CmSRBHV/pIcIC7j97nv2qzfoWdO1r7Eef9fc0Oc9j5G/YTl1c
PBYb7hHuXgqFM9FfZpk8TCm+5tzQL01Q3BLVEo5spveS19LPSQxlLrZqDEOPMJAuHS9W424bxjrx
Y9hzXAJE4pczj3a3S5j3tKtRsTphkB58gRRQ41U3Jv8Qe+4L2TBeBh1Q7bZcIGlISrGx3inNGTei
sx5Lyxcr6mee8hKhTVmMI337p/uhaBQjZtDsB7ZvsK/6D6/xN0UWMmg864j1J6whrvUzc/CiK1dl
3L0kg/U2Zm+d/Mbe9+jZmAkeUoX2GI/GRobjjzyVx3IGyAOFbtXGjEgI9W1rnger0UqjFS/Iq2ey
islk+gWoC2yE32kcbcNlngz8aURzMdbnj1XH7ki5n7VDrq4R9Zoq3Jn7m/qszHut/WaLwnMNQ6zi
nSpvkdH+SfqQyBjRUnu6TWH3M3hoZXjQzng3mVjRmsxdG0v+jQDvSFANZAi7z35Kvquu9xAt6+85
LLhmRn8dWMYhdqafIw/a/cxrjDWuHOdvM64F5wiQXqXTHHoHg1LaZoyQioCEfJRfZPJNxC/bGAYV
fG6kIPC425TaxLVdEm60y6rZTFNkrGoGzrPaxXbDZQPD08vJ2NSghrZRhS26dYZqN5XDj9Zqvqya
narkOSOn8JAP8y9p9GdmcsmujSUtzOWtibgdBu9rrGmmKStO7zYa+YwwUPHu4ntwgt0E4gG1LflR
Ir21Yk/WJAuHft0H7rBuJ1utQ/x6YTDTWTouv46LwQX8l8LYr9qMlVBMAVPsvWuQLujzN2Pu8NYD
GGTFIBETtpQQd8abWTAG5qmwDp3wXeDxYTfhY9XvOeX0SbiO/ByX3xE3XnBwdHe3enyoOPcFR7AY
m8u2aeyjheDles1XHNjsp/p8WFdNuIsqnsiytPezlXKYHd9zGzrRqFYupuUadOhKEXFb8SyVeFpn
KJbbkHAwOz32z00tnS2dpDzO2cppOzzxxqZTfm3pVupUBxA1WU2Rc4I6AvcAgEdg/X22pGeWhBFn
S8GP6Bs4u5Ay+vm969PomEd42AfvMTTNfhNH/ZPZVeWuK8IfkTv8SBLzYajKYdM4Euehd0f2STZm
9Nd7gk3fcy9WnYNYjBaOUc54gq17NOp+XyRPjWG+OA6KAR6ej7hnkzIQjJ5TaqVQ2Vci8R7bzH6m
YbNtWxBTbubtRIyKONHdW0Eu2vCk+Wm4HA0oN+wd/YVk8mG3HMXkzCa/QPGbDP8rrL6ZnbyX7Xzj
KMzXImPntsiRce9jPK2Ax6mu3mCeOJVMcJDPfqhKcVTIw7vTtGcDHAznnHcTfW5VsUVa957iWJ4P
B8eDlhCa6d6x3UOaeHoTeMQ2VOZh/DeZHdCbmThU0qe29UTNUogheDhQpHf006g6Y7H/XZbmZxTS
T9eKKsex5fNbjXQlWvNjQl/fmq3uoq3gFPTUb9fnVqoz509HVSKbDAS6jE230vGmNqaQ2bWbsr9K
JQCYmHAKeei1NUVbqKnP3FDTbiBS68r2A+3SOTdZdivnBnSfsWvdngdXsJMG3qPBdRjhVBwdPONZ
mMvm3t457bkCF1GlKlrHY7TWmffmNd1VjTGLUMOohvbzqze4tzJxgx3UyG6bd5n70TTqQVbY61mi
S8Zf3B/p8nV86AeZ5W9lyZKsyOM80TP+auSt/WGkFtJh0wZHs/LT93T8xDFM9JrNlHZos+yJ2B+h
puWMnSsD3Ao3wahrwZPQjZ9CgwBynB+jSdy55Xh8SbDEzN3cnV8Veo9HuvkABbaTlaV/mF5X429j
CzeEw7flN+4Djxw8xbaarjNPnOcoIddY2PVHMhNqE9k07A2VXlJjEM8o5rvEZ29lE3ba1Y1RXoRl
kfRduruSGVe378/zFX+a91wmKD266w5y9vxtgal5V8+Ll5MR0MeEMdlK++aHrh1W2BHRIk/q9tiX
JvxaOSfY4bL0GluO+WJn5sGhD/pjnJJqX0ccDmqj16fEoXI5t/pzJSgM82iApxhc0TStXrVK4p9m
FXPd2nZ+qzvLQH8ffhXm+DnTkvnh2vjmC0DD4J4nQAc0rdk+nWvR0r7WLz1sCWM5em2DO7FAcSdD
znK39Lb9/fTvBwbT8RZvx7AZ/Luz9L25Sxtcv8B35NIGZyl64f5+DeJzd6BkTK3+8V2K5PqlUc5b
uuV8SubspW1OLb1zggK6oEjaldlwbOdIx8Lp4ESjra7yONvlfxvsBNtVi067qsV6s7TcQYxYx0vv
XTDbVODNSxueXHFA3xFocNgHmi15EnrzdIRJel669Jg3dgSQyg9WgnGll9q9vx+ERwufTx0fFD2K
+dgs1EtTn0VlX7J09yEUuQ9xPboP6dLsFywdf8aUwgTAW+ku/X9kN6M7rfDLZrC/caiM7sHyIVma
AydGFt7SJcidcvCWdkEsM2xml8ZBFzmO/kF7aSI0QiZlemknZJfsblGyfWSwdkdvcrUxSelv/Ikf
z1kaDp2l69BMm6+5E7TVTvG8ZUSRbEo09h2HNsgDY5DeZR+pveEJGHGqQxYf643lAbWNmRLtPd/F
9+6QM53j+bdVEb/TdOGtQR6jTjb4o3O2J3iV81VQ92CyIolaWvxJUwyrPQgT8KXmVQWm/2tykvc0
u8216X/xaMKCT+ac6aDgfSFwokrodrWodtYkmm/jGMKSajRBfYIw4aarAU24LE17068fCB1J9sxZ
u7GleG8M+kLNZravNJJm2HLdXa2t9lgbBL+c1thTazudC1u9Tp73wcHLxEzULMAUQ72aJglOt+nQ
e/msmd8qQ+t7CROLkCtAeTGnm9mbs5XHwfXW+MXviRwYYRDX3VS8XEXaXNp8qP/xYZwmlzrUOsBZ
6tWX0mxc5ADQ4XbswGPCSyBhsXKQyfT2YNYJ2fmmhS5wdLmyULimZ0HgtyRLsZdI++R3+y9fR/VF
wfcaoyfTdo+GgLTq9OlXmRL5miNDbGMs6iilhH5LL37w+jI51auA3BjgEbf6DD15YyLaXzgdO4tW
/seHe8FGib5dNX/ZEWweSeoVruTKIn6xEQ6o27Bed93J1uc+Vrxiwrm1CS7RQQTH2kvOGrziEEzH
LJsbGBtVviM+evA8xPYglh+Tp690A/KmgaQkd/qC2piXdJ05WCHCRE2Yt+KN3y9nqHQkrGjDDQT1
c+EUeOt5b/FlL+dDQ95b0XMYlPEfyyerCD4F42ccdE/SQtDpR+tHgpP8pwdbfeXiPT5JS4bbdig2
8LeJLiWRuV4u5SYuf8xilUbpiKRT/g7inubimTB9C37bIVxo+YS1kVogR5fVuszsGow2M6MQTY1T
H3yD8CZyOa90bID4dsJXj1xlEIc/ZRqBgXCaPU8TlOjceTVFiuci7w8D2sEcR8fSTz+12UIU01jN
y/K5yZ2FVd7S/+iN28biUDhok2bu6NR6JKJtCA6fMKcM2noFSPODGCTI5YFsCWZ1m3yKnDdlm72U
BV+CwT8fCdZm+wi/LVuXoMMiENYGYbnIPZRlNjL908bRKGymnk19YRKs2ctgV4jMW0MZ+k0a1cU0
cdmqmPOUHdQ7c0ra97Ix/9gK4IgjEWNHy6/XTHl+TDVxyGxIMyLFBHNLHLFRKKwNyADSNxFqQgBS
zU2btTe/h+MSTRmZvwoOOzoRawsv3mlSOBIr2f62SUeTaL1TmoBlQQu9sQ22x21xC2TxaavklTbu
bsXDlzNbwGxhGv40Cru8bzLYSook21qetvY9mO+DiOELzdXR981fw+D8iIR+MBhurYBFdnuF4aJl
M1D4Kfw1zyUpVpibxGyeKrv1j40Rk1Ue3x6nqIOaYNK9HQYH38rjB9/tjTvOlBOWt5DzxwxiKEz5
wUW57yFErC1ZfoCwrz4waq0II+k1Q85+A5ZKrtFRGSqY4l3CbHUN9pO8LyvpU10ryYuZDRlcoZ+K
oH4d4/5Sj9NnVdmEoAiY5nSWR8n0gYkr3TZDTLgjOcou+iioMLV63Wx1jBXdtrESWOXI1pJL9uq5
SNc28Arquic2UH/wvc8E7JhkZobxw6giEmpDI98Gl9EbYf1Vv+yKLMPnD8CUO0dd/oD303mYpmAj
6vLmt3HyiYBjsDkY8WdLXd8tKK4EjPP0wU/Ym9kBmlzt+cMjXNj5oiLBs9Cssk/wf7cJMuPLFDXZ
iXYCci/McLxJ+ye66zfsAQYUkQD/j2G4F9heXwUi6p6gtnsh++teMt1H57Z8+L9fyWer3IgGM3md
e86l6HvnMjYKiZ6MiruzmMqTw+qJH5vRM4ZvASdai8vf/zKW/+qs/pSgpV7EGPi7gR52cu9ltWEp
W+yMvfHw9wNrnLPTczutcymMh4S4+873MMU2doTvnubllSz7AdyFZZ8xYtS0oFZPnudlj7ob+81U
5GTcRiN7UNaOh4DzgETpPIgo3E1TJs6DX+zrbMP7kL27Mp3PpWXgiFeZ9R5WpKwDTKmYc9jnk8yO
b529ZbUz32e45Ucj/eqrqdjNhiQiYjrQ9holdwNsPB4bpjqVcd6jwOECZ+C3R88AopDq7krQ/Gfo
O+OLzekNTYcADyMB/+KXMFgc90oM2XqIM/OP6pPymPX62hBYe+oYHHGIKxzU5WoJmHLsnjZ1XNpX
Pxntq1PiHYOivde9X4IayhIIDQsOgRnCrknMtzKaMFM487zzSOSXptPerUBxxk3gcDkWNrJMuV+Y
c8shTl4i6Ws248XRFWymZHkULZlR7hpnlRFrOYJAeG/HJL2qje1aZ5pXrL2FAWmd94lei9YcaWzg
tJIV7afu6GEZ87p4nJky70pnsYgzIF+3gcUESY4lvmtz2qo4HV+TZnpMZ/4C2VqDJF8GZs6zimuJ
qWrVd+0XycTo7JXKvJQda4a0Gx7yRSE3c+VQ/10lD0ooAhKNlfwg2IL+Z2DB/vspCZ369N83x14T
BMmWGNh/ZdEuLPGvioN/Ekvd/q+/345/Vwt6+z99wpwYQ/8jdp/p6Xfb5frf8NfLn/z//eb/+P33
//Iy1b//5Z8+vwkQ/IPo/aX/IzY2gL0KK+f/5Y+9/u9/HZP/DJv997/1b67Y4J89IE4WBxYbjS/0
ob3+uyvW/GeKFXzMrfhfQ9/kW//mijX/GR6rY4W+axEMAJf8H3GzDg5W17RAdguT4+5/xxWLMfe/
mGJ92wks0N/0bgB2ZbLJ978+n4iHtP/yT9b/rHjIRm1cxuzOGAR4ot+VIv527X0C82Vj+PpnuDRE
cI1A1i7A3UjE+yRWhM7U4zwYwSpK1arsAua6czWvyKhUm6ZAx3PIUCMAeL75ERXfLfAfAGNwF2g/
IU9i/5bGfPBQdTY5sgieRbEt/OpKc8T73JDSzG4Fj8l89KiAqeWzMkcOEkIT5qBwBbcYbpd6cNZu
wdGADVcSMiHHRoSIC82yzcNg34bwOHIJBrVQxqkC/LHGUbeOC6hccVjgIXPDk9+YzEyovCArhRch
FEP0GMXIiSMBv0Pm9vnLNA9qtViLH2jMobw+CHc8Kj6MoD4wsu6ekLuqVeNVX63ByRp44125Gitv
1rT7KezFmnfZPuBFgmHYXgKiEKtY2tNGBPfW7K/loKxTRRIBl4fNMbaHeWmJJr8PZkC9hawuQU32
PAyHYi/Jvd7x9R0bab1LFrrXtCGwFQcc2oqoZkWIqzWrCj1MSWqvE/Ew1sXwhv67M0wRE0Z1CTP4
+d2rrWLbjGa/m9y52mdW8TLYAl5OEDf0GNAxbkRyB2ii3+bVDs+Qg8+EgqMiMdDsYgIQJlp85ju4
1hyyVzEWtb2ZhtG6B6++TVMzZcXR1aXP2euC8SYhmAJtnLATbVpb9Td8bfXJBvFBPcLZC1G5BhO8
Veal17YB37mktaPKNDnFgTkYkpbJxpwaW7vAMcmY/cEC17e3B+FucZ4HB2PCI8cMG3/yQJlRFftk
kq14zYk92Yqaf6QgcN/X5ny1KHWomSTy881kJnHnpkxGdvgl0MUClRP/SvXdd6oPwyGbYDQx7lUA
sX5b8XgdAblMCyZ8XoDhzoIOTxeIeL7gxFneiCoviHF+Cb2iqWQ+ODEAcrGgyDuY5MECJ3fw+Uwh
uHKxgMvbxUoBW9DmfOEcFN7qqwH7ti7S/BmnHY6HBx/X5gv3wa7KDffBTQ8qVb8whGH9sQw8ZDFz
oY7OpzUrdH4cuwhIfgqHwAS67mNXF4Cj14Yuf9ihiwLdVVccolPbOusK/H9lzcVGeRZT9p6lEby7
cqy3GoDG1mRkwNAaDAYbnm3DmHYT8x5uzXAwbwRwVuCUW+Z9OcHQBSiP8f6XNXnhevBIhRVzaR0a
hcw/KLVr4R3i4hALoN6DVI8pzdyFFqcBxVQEqBj7QvAHRi6NowvpXizIe3+B3ycLBj9ZgPgmZHy1
hA0XVH6yQPMn6PnDgtGvF6A++IBz5Cd/Rj+3mASoaCsX/P68gPhrprBP2QLnlwum31+A/XpB92cL
xJ+RXE8UryKN1aYfYDiXlB4yDej/PhZEgAK4A0hcprbH2zgVRwgUK8RVtpo9WZ5v0Q50A7w4d5Lm
1k6GrzPE5bDuN2NoIvz9Sm8xfzgEgCAYnhbFS4Jwpjln9BP9ClQiTEs5ArMJz6IsIQ0eoqU8wTCD
E8b0eFMtxQpqqVgwUFJTxFUcAG10MHJ0xXypZNA+5Qxzb/yRcfndQo6GlYDP1YbKtM/YCwFsaEb0
XGKlrUUOqfdI65cAamAnGVc3kG/sE+vrXIdi700jGEI4c3sfO3Re3H3J4RWI7mUqzlnqjGe/ylZD
M+YXoj+MAeOsP6g56zaFySyJYCIatgjVzhj6j2Ts8mcvTh/9tqk+eyl/eUOzIfAp8XmNzcEu8PdZ
Cu5WlWGwFHjZvXpAzzb0mRYvIrbppa8QGQb/uZR1xRbOKv/xYfQIzwYhATg5OA8aG9DJpIxrnUWA
q+pZGjxvfyRhhcLG4KQ28KmFafHKGheC8umZ6YHAOLe6/iVSJ9hrYUICQH+JS3grGe0E53yAXCIi
RMlG54jZjW0zMUo/u276bjwZnAvZC8BpJ6yWxTUjy7KeFEac0eq/p548adn7O9UoVOGm9c5egSLe
j/LV9SfzOfYmVq6EAXSavbpWxKU2u/huKI94SIxu0yKWn9h1mxcp0wfuggOdCzOfUOclkYRDsmq9
yi8Z/NOLkTswFlBNN8psfjAUds52SjxM2K15sGBjdq7+ZJ0N3pkOpE1Pt0bGta+pPmvwbE24R9Hl
Kbvi4IAQMRZns/k5yJipROGfhKM3euTIngd9TpY5v3cjVDUac7b9OH8Sj9n36pyFbo3NF7uEC3Ni
zszfFTsZqnhOkymnU1FPP5Vtl3fpQirSPLkSTdILYgAja9HIo+rN9y43xCFo4bWA+1kHSeAd+HFJ
1WJ0p+4wR7IrvBcGa3i/VJGegxwviswwdnQSrv8qc8JHjRh2shy3uCtL99iDg0uz3Du5tr4dWKwH
6ErdXlviECe6WPB4+hyLQB3qsunWgaPbsw9vayvsLEdz1/KJuLD1YJOry5FG/EyHz5VReqc6DsTK
raGwWQWQVFmC6eGovHGcsDgbRsIYsfReEzs27pVfm+SLiBG2qGe9OeOLR143ozE9TYldky0w9lLZ
hC/L3xa7yoPVWf7JwbIApsZ9YsbsrUovBRk2t5uhMVqibQQs4YtZm2mISviHJgUb6Fdt1hWAkBt7
1+DGiD9sHrCP5VDQRMnoOk919VQFWD1VxA9J/nNkxlNAHeutYPvX9m3Jy9Ak/kE57bsb+GyYjOGD
l+oGCi/Y1zjQVp02kwdrwlc+ke6oI2gxBLCcHaP+gsWtNC4xE7sezCPpaunf6kW99aYu3cqkbDeo
DOkxILkHGBbWyV9ovsFbhHOrsMB9Gv27BDUcBtH0UyYVTxI8WYcAb8B7DH2CYP5M9WhXbWRfN+e/
H2pSg8CPZAGormAqjFL6HZFRrk/MhUKccb+wfeOH5/UsNXkDDyQ8AkjTv1nSWV60Jn3A1EKAJvN+
UstXv/HjdFlVLdN/+FadJw7jpCe4zUg0yGvlGf+0fnN6i+2zn25sjV9P2tWvoDAHBh+dv5n9wTim
2KHfrfCmfSnvXpPaB6+eTMQrGChZYCNU5GZGBYzw1547dIAw9HDCy5qRASg9qgojvDu5HOGg659N
Xti/yZAtjk4wBVQCHAobkzVaucTtjm9kChNoHpEvf0oY1o6fPMvJfxoTq9vUjkwuUcLvCF264cxb
VFed27QHVAuXNQK3Dg94TQshfjpd2hcLZGhvjdienZ2qcRRyqAz32Fl5attYtub5A9jDG2CvfoNE
Hz17M1NvNenXOpTdCyfkz3Saw8s0aAJTVdUcufPKldL1jxYe6UtasZD1PbKpEoVD7mgZpZFhQoW2
f9RhceqqjBOrU+izNfbT2tLY2sU0Zvs5iJz1kOmOEywPhjzCp+Ro5+B2pMzRQuK7HZdX2bhfsy/k
U+t/U2CTbThTy72JLWCdGSOFFhBvTmbgwFAPSkz9GZ6npogSPKgQNsiwrSyThsyCTNFzl0XnoTOZ
ashIQMavoRY0PMGjWtcoQB5fUk9CeuImK0Y9dZ+4O53AzwV16a763PBOc4OjBket2Hlqrm9+CGx5
aVSDN9Bt1ejbO6ObqJWprfPcpu3eitlilQKYjMB/QfNZ8Gg5j3jLaK7xS3LiEqfn/+HuvJIj19Lt
PBVNACdgN7Bf0yfS0bsXRJHFgncbHtO6Q9DE9IH3tnRa5kb0m6SHzijWaVaxyATw7/Wv9a24fHMs
lftajf0oMShbDXWCXVGAwb+qiT/wNN1FgWkR44mfp6y7sJVAaMV2nVYS69AU/VEIhiO7mE08OU+l
GBhrBvvFZbnNrXIHfXi8gNU/28szWfUfcWGllzBIHnoN2kBl4KVuqKx1QoLlUh6SEFRtNpLTNXCM
4jHnXcytAk5W38rjgPw+UhqIvxTIvIf0cxySeofKXl6TKtjZwZhejK7E3jsB/4AUyHBCyyje4bge
B583AcJgx/4C/kpxplZ0VXITuAwVTIggjALUm2X4prppY0gebcYSvSiEBd+eXo7diBETLGll0plB
nD+Z3ZIoRoUdshNY6Ki23ZWkkvE4MYCh5D8WVeNDSz5n2FX3vdmsha4Zp8HFVUpb7xaTmndu+dyD
7s5ohe24418eTvjUgZeN9ynZP2pRWpA/JuHqf11X+d91AP1fKKmw9hVEf//PgeM9wo76Vv9c3/Pv
n/Q/9BTdcQ3XFh7ddWyI0Sv+u55i/sXHnMh0XbrC+Vt9j+H95Tm4liQKm7TRtlFB/lGpJpBauBp0
m/AxWz5h/yt6isHO6n8WVJzlS7BsQY8Qug91QP8kqABjLO1Os/oDsYabGoyVVQIr5tYZP8GrgVod
adwttfJiNqCTbZ77Pk0ctFvk6KsOOTKgC/lDTGxPDRBvJ3PozjCkNH+iU4Mwb4hFJ9L2FRMj5uQR
xkDCZlXJHet+80lNJidaAJh2yfFL1O4LJRDOzsmN5xbYA4ir7nc+nFNzbCkWDu8SPX+ObHrWZmO0
HjRgBA9VhwG8Ms9NHL4qiGJPnRwxro7KOvbNpvbqfC9+7l29mRqoMZuBJqzNPBqTz1Froq4rvZld
Jg5mLMbDjNFrChv3KWjt2l+g3KrrRx/Kt33m8//jpencxk+x3Da1iZMoSuyDsYoZmP3OfifE2u2N
qGbPiY3gUdfKdBc0WBkNApT4oOC1WdHW1Vqxs/Hy22Ph7eacWhtPY/YBiv5U4jVYl6n447hW6QOU
MQ4R1Lv9GJruo0lXqccuvhON9d2WHAbz8RCXk33iIVmG6hqUFIKShAGMMvXyjB9enkcbvGiAv45H
8FZTUe4HwnIeuUMR7JZrFDWWkOW8iURi3ZcQDShATjcZj7wNyRmWL/1ctLRIW2/kjJvTHBwjLelO
YOx3JZPRIepMdZKd2nqGE504hxiowTUsynBpsgmsat/BgobUoXXHksrSpMF0lJjNH2KeJlFE7anr
Ee+jZTU9B97OlIBYo9bjOaXSYFeIWL8ueYipjrKjW7f0tvXyMui1vG+sUzIjQRQSRktS3wTbp7Wc
Z2ObunZ1AyvL742Gd+hs9WFT4nqWNVqCw9BNFZKHaZAYDp0jYDr4F9NuA93aIzkTNewoy4g8cjqs
NXfKtzRm479aKqwtCilz1u3HLhgrFq94HmVqjzfnPkzSEzzc6UbRxFsWjPGDqVBphCovtcgIcye4
1GapeCo14woAOHNf6znP3berHMZlb3mPOnyBlSqwuOUp7QINxmkgLMMo15hRLNzrVPiU8VW4VLUE
rftoxd2Tm7aQeDOTWAVjBuUZKcVFq45CiJXjNh+5kbmgo0rzarMOWyBeGig8hx9RmrP+yPCYrY3Q
3lo8YvYYWD67nHITLW3ByEZfYVz0m7mnpXOwi3Ncz0uLAydMu3qzl9UdbYVqYTlV4aEZ+vZAYScA
AJONBrmdMhv0G+HwXaOHm3waO86+7Cv5gdcHLem/hrTCkosbivN3tG4Nwov0Ux1tw8uPyLjao1Mg
oyJLE2vPaspkS8wOYwF+KWnqiOhbK7eaaxK9goSXzk55DV0MS1mQ7KWsMFy1xMv0fMJN5uK1VTXJ
z8AdiQwyTluVAaIvk/OGJWrCIWH6bU/K288OaUAViZrTB3FHzQ3RkTLYHaRwFChz3A/i6nbciIAT
HOlS2DATc0zFep3J+GPiyOT28HcBMHlrzc5WjsEMKkszWe+wlewnPWVPpNms8IyXarLfA6wQ115Q
1qHJ7DUXzoVVKemCwca6S1gbCuWvII8VtakBZa03L3O2STWOR9fjONWknPSkK19dhEyaFrDCKxYq
5reVGbhFsvdWccIAbHC+GZBFNqIlwzU4DwOB9TVJEnB0lYCFprJjVUdvvak7zxAkYyv2jo7kXzYG
2njXBuPNnu7iLg+vDjPd0aYK4KeHbK71351JpW4DeapRbn/VkUvLFufOzN1546RJcJKedQnE5H61
rbqJFA9KFx9k2r15ZiAZGEfszAHwUXuBX/U2gHphy11bcyzzAkiA3als6U3GT1VeNXxdVBzcgXOI
tyH9wuRa63tHLDXii3o7LDpuvCi66aLtLqP01lj03mhRfqNFA84WNdhAFu4NzNJBurg7zYok4qIe
k8ycFjVZW3RlHmPvoVyU5kVzzhCf50WFRjWiO3no861Cop4WrTpYVOsS+XpYdOzIvQOTYKyrGEG9
672Cig272qYCqoMVhi8tMYyXaZ7emg77qqF7N0yJ+d6rPfKbKj+TDBrXEfvGm9tRdzXYE2HcrsE0
YcaG77k0to23aNHm5aLS498h9dj7kyTXSjSaVF3ITN43C/nZrG9ebxaQxamEXjYA8P3ZBcgKDiSN
3MuWQLAu8Ja9AfoKKhVtVk/Q7xWEI4LdMK2C+7YiXSgIy2/qbvDwUPaUduNZH1zdpJFBrJGrI+yV
0nekpm+bZqh3usVsL7AjaH0PPcPy6k1il/nG1nbWrDACE7lfiaqhCoLIPMsR2sJoUX0cU1wWy+Y5
verLgmWq31iNXQZLbKMEcD6dA+1GTvBRC/1b0f25mpd9TaPJkwl9UrHd5+8EfsIRO//dRU25ITo0
r/Jl99Phv7RmRn3E7vuE9VC8ZDyWfdEEDmJFmLjZIi19xBa7mqHfM4t8EbqiUEEma6795gCwgfl4
mZSHZWaOlukZIJ27TNOALoDLM19Hy6TNiDVsR4Zv92cKZxzPl7lcMKCXDOodA3uyTO7VMsPLZZpP
l7mehH+zS5dZH5OxRXSZ+X9aTgI0X5i7cjkd4E9ItjwqUeCWswPYAu7ry3ki1FDKw3Ym4M/h0u7b
4uwEOCVHHAq7Go6Czx884PyJVyACNuBVB3TX8uQsJ5mUI026nG14mu7YzXDx2ZPP6WGiQQruEhDM
dV6ar7wFHE6m6jWwNCrV0MUQ0zB+qDczp8KhNMZ03QdLzV3jlSQYsvTgYWze0WsxvmO/hZPh/k4S
3P9uEUcPs+3dsRS5d0uyi/KPiSgdwxtYO9hpKCWqzvpAGt+BhMFBmlbxrMEc5a3p5gK8yVRjJjS+
xWgrFKK8d9O4b6CdbmIcp5zjVbBXrNZX8A7SLSqOwk1i3mUZJkhDP5qNy78NctORoQ+iHT4joB8B
KPeJI1J0lFVxVgZqquGkHOk786lIjGe2oTxIhHZqsDnGI+K8TEFDuHpMIAkVqccSGg/3lmgv3RTh
51bu3VAT6B/49+jiuYHsvwpwx+e03WCb6gfivxNzxAZFialgEo+oYGmrvl2re+10ZTA/RU/BGyC8
DIMApuLIBVkcN/Vnm1rvXU7WF+cg/r8I7zomJgIfRvslqvKtqs0TXTljRRcaG6Z3bri7FKxN5eVA
o6V1gy722WHqlyZn4wGNn0O9qTbgeCkoCJ1nsAfv2GdIaNkGK3zT3C8P5WLM8lUSJ4LBZNymnd6C
fZPGqrJnond2uB8MdVp0XpwwXcu8AOE3qj/sEHy83WQfnrOp0DK44BXkODe/K0T3XUxJzwKk2GlL
sUJIyCer4ztRTZ+SNLgeF9ouCEMfWvpHkpAI7XTjOVg6ouoGs3b6NsRMP31jFlvDy3CB9gSm097a
54Nq/RQsDcWHmPU5hJQG5g6PyJce70uuYHZPcIqB83wNJkuliGhZ1N7lBovEKebWUbhIAh47TQYR
SangoeyKl1E6la/Nwa6SRMCN8As5CE+sNt/BMrxayjixidx0CKKxJXysPsshZTsGJAO0Aq5ejOOo
hP9ApCSxtrk7vhVJfq+kQRG1rfGNC9/L2Ye1STSvFr/SCNTCt6OVBH2qhHWjHu5qPSjWEUePwdax
fNBc3NgxXXRDuWqlefKepIqvOeY+xwvvzRBfn1BYUmJvt02unQb/PS1QNpQ3fQ5Yk5cCMRxAKRfz
tEyBla42hoWMmJvaYcC0SENZ5uyGpu/9OtJPbsXkHFZE0ruk3g7L3Ene3ThINhHsK7gNu/yqkEVy
IWz3vgB9m1B7dVz3D+0YNYloJrsBwps3VdsBY9g64dp61qjF8osem4qjcy4NVRTsaTyhMo5DJqxX
XaIzE5Yz8IxQppjdu6aCt4huDh1aT05TSDaO+hv+mGZfReDTWMqQY2hHMhbxunAW5CNxjdd8ECwB
BFWJ9TD1m4BeL+w5CukcrAE+1YKnLgrqNkwzv5h5T7KGOyQqQ5YNSFyzyueqCHZlQrU15HnMRt0v
4M60EknGwprlPOkmsR7GsECjASBQklpqm+JxqKgtrau3rGLvM3s4l7tHWVoPVU5aCLEXs1rV0xS1
EXn10gnr4AXpkws3IBTlTlmMwi63IGBOXyS+XyKSf57RbDLS2Jlb7eD+fY6e8+2QH6sNXCpkJWiG
4OJPnfOcOl+sMi1S9SrfBFjkvVOkad8q5NbhKe9Doo8LmySjh2EcFHxyy7IKV110kMj6EVxj6i5x
9GfdlZvQurHwHzp6dgq8/mXGaZuOS6qZ/fKinS7cdf3eZk86UmhuOUxZrdfvnR57cV45ey3XeGID
vDHTfpWo8HWYhl+qKX7XGRn+OS/vxjZ57hMyqtUi9cq2fQ5gSPFeJvFo3hXsyuzJWGmq+vr508fF
lFfNH13qflWwPdfzYIqVW9h3XKmsMGEe4T2MNunMZ9msNsph/KDB9kn3gk/JfDlY7n0WG3+Mqf/j
MmZj+MBLjl7GCZpbbmrdM+QeGq/3WAXUPgnddA0Tyh+D7KEUFAyz+IOLFQeYXwtKFpa/DIv6Qk3o
/GqfWA1lFkjwU89sL2wd0RendO0Lng4runOfxz9a5dIFaMANSapNl79JjLZUEYkLli6g7v1j5k3+
3KJHt/oN00lIYmg6slDjanKLh7rlmtESGDgIKqkGgEvlJ8ICDnc52lNq2Gl2Z71FGCtGjftaPQxg
Mqfgdyvtu9jJ5Yol9isoy35rKUWJlvAOIQQL0c2mb88Elh2ON1r6aMk6X3x0zFfNBbgNO7ji0oo4
2iamRdWFh4vR1WcfqZ8WrHb8lBiqV6qQ/BxRrXGwEoLw0gosTTJ+5/psb0MK23UyR9hmtoAU3pNQ
13cYGpdjOZzclvrghra37SBtsS49QosA8bYcNhkLE2pLOtNwd4Nlb1klbtsmtXZj2lyL3rzU0P02
bRmSfRq5KwQwnmKBaSKyqD+oQ3KbU/uN5BxuaBKY6C9qmxlEta7vh01PTybKupdulgKX1MKMPGXO
q92nbyyRC2Dz4EAqVHooPfHZ9nhrUf8uB5A83kTIyOadi5mYH2qlW0dcobwtHfVQIaivk7G1SK4E
j6rMvnqyuZj9xteudZ+dsr+zA8e69g2WIuCp9XZWhe2bHaxwM3IKuHOze5dV0ybipme33QmnaLGK
GoAtqk2mR9vh+857fMAx8hjoat/L1DwjO4K3xKp4dGKgG1YojjPb4F3HpLhCzbE7p39iGk4PWMI+
jID4uxFC9BiI4Wyqlq1L26V3EijBusa6TDuI07A+IvZgaRGZp9g3lEct5YDAQ8fIGj6hC6/bqR8K
M3kt8/hJnwbxMsUhDiE9eHFxNGfw3JjZadEEbnPQrKE5FfPAU6g+McLdhRb2v0DndG5wT9bYP4LZ
TH/P/b1NomDnZva0UrX9jZUeqI2thbshra9BYvwuujrZmeHw7TaFSXMN8SrGV3uVLezgfuqeMuKC
9L5irNG3UZCANsv19OI+RhcgN+Qrx/AmS8KzcTJwcUQFQqdUd7XrwAtNoKmG4TxvbQVAgqMFNS6E
esCRCT8tCsBRkfYFuAc/cG39/jEstkYA3EWll8yEEdgrK3+MEiXuVfz180HofMxaqnFKjmbfm9JP
zZMN/sezIx2FAhpRjOcE+UVAOn4YUBKdhLh2YRj3TkJyYW7a7YS/ZzNgptto5J02HXfiJldgsjSU
k04KUBvx+LbYVH+5LGLWCcRtSJK3Bm8RG98BPJaWTwdTZ8udX4Oe8hhaD8hUVpx8o85XJiNBS+pl
R9w+ZzgwYo55rrsum0LsG0x8UOG0lbRa7T5oHO2eeETskziEqbz8XktiMQy85goRQG5dx+UqVhQG
mFrK0miwy3VHy/t+FOp+9NiHq1Hh5rYZRQZCkVNqBYeKg+Cq9qLhbigOdWCKmxqlCWO59LDHOfKm
WkAh2EF4n8SVcWPxkiZefz8GPKjI1r7/fPTzgloV+krnkiidhF1/PgNgGU1xb2d1sh/zEml2+fDn
90adjDv4fhbxDXiWoq0fPM2uH7JaLKyt6iLD9il3YkFFWlf6nQZyMSO05/IVJqWi3DzPb3NfNcC2
OJQYJHe3c8t6lgHotxx8prP0VgJ93gL7MCj4M745Q2Z+Pw/9fQBxhssr2McDI6Te6sZ94hT3dEFx
CqsAmhXfwiu0gw0yiBRDgsaBS+iQBwQy0ibejZcJI85BRA0iY9FWO4Nb6UF6ib1MD+xt6QJgUELU
MFxJX8+E00FNqzjm+9DBf5BNtW5V5BwSbGN+BFqdAlgR0gpkgToCK60waiko4eVCnDa7iwhj6m/D
nBMFiF1dFD2GcWfTpXN44DrwySZgdBcvfBt4hOgDHgqbJIZXsOgG9OJzC1qLKoze6IWrIUZyMvj5
kHe7WnFM/FZYEhFdsuqWZl5+1ksQ7QY13CzJ7D0lQHQN5raeENFKI1pjOAKZqaKWR0ODHqFDexue
Cs51pDasV8a0z9v4imUDa0aYDfnNcBAMR5nMe7A/+Q1zhcs7VaKBxJG4SaX9ESW93LPnFhfc+ZvZ
jZhkP7EOxOfWcZ4JMQKBT/WNOav+zlRG9+8vSdyRaUdNThMXWqVCP1pzvqwW0Pxb7XEuaEOIhLg2
Qt7z3MOr0R32anlf0+m7KYOaWios1vTmdbvJGob9sAiNPXxiUFSEmTtIKfsKjA6geLh+VrWY8bHW
O81yloqn1xnZir3CdMHjpC61gvni9t697GweDwBwrnQ+vNOzjWXbGn7NNMxzsxPtOwIbbThNDLSs
w09Rhu7IY4pzeG6Eh4TdyDrLvEdbg5qceQV1p1X1IFySITVVqpt/fZ/4/xLEmK2e+5+6tPfdr+JX
0v1q/3mt+O+f9o+1ovxLSMu1PdvFiwtsGDbw39aKOu5o5hiQno5p8Z/+YdM2gBfbtHwBnzVs27H+
ZtOWf0nL1HX+O/ZtYVjWv7JWlMuf9E/sYsGmEWsW7kYkWlRX/Z+3ijzBIwsobHXUZ+Om9U7gW7D9
MB1lGlMnczJtlVSDF9YRe+OLLKROfMoSh0gCH2saSKoicfHcJmo/uAHN1O2gI0Hxq34YMLRNzmc5
TOpeXNXc6afRzH9rgJnPJeTjJMH3YwbhE91i4dmsvtJazI8VnXA7YUW4hOeCa6zPKn8qI4sJfBjW
VpN1G8NjaIH2YKGBd8EqpAqJYI/CmMGOiEUV1si0mzZ6BE1pEFm8AQD6UU8wUvSeSmZ3jO8S15wf
GDyuc0m7i5laDwMXldaO2dEAZUgnhpEfWt38pRJSPkk2/k7G6HsaVLdveJKGGfuDpsWAOeXWKTCG
U5jh6pqqpuUb4vk257mz0qTY9o1n+HI0ftthnqI2t9FWFJJhfzQJDi28MTco3S17zbPupu7bQCk2
UabKu1Azbfg04ObDNJ5+XoLgy0EMoLw59NYpuSWaL2dOBcruNjVc6DXLiu6YVa85SJpVtjM71TwB
aE83o04uhbgAKw6ztI6cMCcUOjxFMvFulgMazaKs/kW1+K+SigLpCjlVDOrYhFV6TRNDPhYKwYrn
Mc5DIHik9YOlKLbtH7oP7kXhxRl76tItLIFhCe4nCVza7eOs+ghN45lViPswQ6s7zwJnWVw277rR
jOeM2yVmGA0a5VS2p3kKWgZDC0FW4ae2xuRJDzCBu5Z8Jpse3TSDM/wQZvONEuJLQB2VP8JrIZkW
A76Icm9hHUfG2ksi3a+tEhcMZA5VYXhuIBw+QT819enLG3p3L9ne+dAtP4zaDE8YXYhvc/hree9t
iUbPN4tyrz4T8QmNJDy3KKkJdJlN2AdoaSQFN3GuT5tQkKak2fdEaQqFTAPE7QyT0WnSLyg2jh+V
9VI6iS0mnisQCJB90YiAeepfHDFMOhhK5yCfRsyVWoxfpxvuqyKmZyicwZMOEXj9kSSEkWfxa+aA
HTbV59iPy1XDDAsZxx+I/J2ttuc6waFKJqqiYQ/3qcpNFKDMSLZB7VbMURRikv80fWcMkxcudkTI
FLs56+BL5LBYTSLxOrLozBu3PVMn3Z0D5pJ1SOXRrulbqEIui7nAjc1NBMJwb8TTbzK5xQlC/+8q
nt+SsHdY4dEspjRjP9K1t3asMniYk49uDrWNRsu171VRtW1TDW9Onz3EoWieo/SDso9HYxbTzSHN
6GtuDbumaUs/cdISM2R0pHeBvXRvlI9hNVzozADGWPbaCT8XiEyL+pI2Cl7nxZPqCpK5CT1Q5971
0l3G/2Mf09C8mgvhvGV1SqAhiz8djfpPUlb4VC1c2TFqFQjVH3qiCvBTdPalQjGZK6s6dVYX8PaY
sUpPDgvKweyWWmb20oCKDlBUi2sJVYwywXK412MoI66O8oeu3PiVo8jH9u2wHmvNuf95yUYNNYnM
mpHT7IZsZlwr1VnY3pdfchZQatyEkJDvTXeQT0XW/4bJLFEQND5nsKYr4Q0Sod0MzsuZZ6p0bN91
lzvtHZ0z0yHMZzLNkLA44d+XjRWfZEFLIftUWGLD0gXUNwBfaT3Z89bvHqzJ7XZFHKOA6s2vICCa
T7gHd5OGijTwFrlzlton3a7vnG5ITnrnJKefX5my61BbY+a4pLWyM3NFtx/6ka2QoGvMIqpPz1jT
fkVlfnWrXnvBxQjKPA7EXtfcjTdCWNMi7RPahfcLVQFKdc5yiwN8dI4rVj3WmNIq0eSh36v5IKjM
g8jFEjiJbO27zzgcleBooLCpdeDQN0cZoIUFVRosHvXf3sYLpLqn//pe0A95EFK6mDVjdazbIDw6
Rc1bJCZiZNM+cSeWFzwzcATTRFslOTsYq3KKQxvIu8aK8t8u4jCLse+BZfKqQShCDfBDWNt7wkEv
wBPEu8NjgpEdVkqmbnUlKbSEe77CmT486DjQMbZ01wAWTwOAP3dmuQ8eCW52z0lY0K+b0egpB76g
itVEjCrODvXJ0CrnmoDRuPQLb6yhBZWd6uOouvRPSVvr2Ar300zxkxeZZj0oa6LwrJvJYKd5cRiw
adtQEp6MMnwb0MPt4JutS2O5D3Ezmh+a5UdxGt049rfrsaeyOxexeQlG/d0Mc7H16F/ZkYCqrsgR
33mYgHQUM877YfgCeWCtgnqatsKuuB1Nw8mdu/YeeIPglKb07dhbjx5vgRdbku8OLGl+m9M5qTVK
W3MrOuh2iULd1V+pVhc+Tv9uSxW4je7uysfM0NV2qqnGxUs3b6ombB+pK7fhHXTDs6QRbh1YTXWQ
MfxeKcr2iCWAZ+jghG8t5k3VC8s3CwB8hqSgDE3q/POSpDMp90KdqhlONdxvY2VyEDlWyVKrWjf5
EYAZsuVETqV1wnuHg+jaxiNzUBolTllb3xHoeAq7LtmbkSFvNhgvHnm4YZuRbFAdF7MfFynfZZwQ
H8M47r2m7V7Cjufq4PFN/fn9OMefYUbdG/Qy3pyVhkcI/1FFCulFq+uBdWs8HXisNC+l5LotWTOf
itYxidD3w2YOy/GEunRJA4wws4vcIyaQEU5k1Vfwc+e+sKNTF1p0pcYIQnMEmzI0Cu2K9oTuNSfV
h6YCdpRgx1rwgB/teK91KDs1JoTOHcMTPjBa4/kBhbV3M7lpr1JDPgNfah9qyRKg1rT6Yaqb29Az
jQVsM39tf17V7BW7Ykjjo9WXNkGwaDORIU2i2by2EDh2kY7BZc5YBpu4RXEY+DhuEAoIvUxoxdoZ
M9xmWvJdTpU8wM4A8DW17ZorytwOlf7YcD/XRfOeToBSSTA9akuUa3SyJ+kBnaKp/Tlzmmsi2y+E
40e4cT27FZaRgcJtW3UcrA1tHdjjXdAMu345pyJs2XHuexYIj8ZOnwhiXcbmvi3i53QsxGq8MxSu
6CGVciNmSmHCjo2FaZjgojQ/BCDN0smF4DicWB76NpqDIjS3MWzvpBf6Sx3G/gw7L6L/lhWl+0yF
0EVlzfNQZ/SG/GFLdajcgAFLe22ruzmPnohHsEFwPmv1msEH3JQmV+2Y03sdsujLXTB6lnMAP8Yt
EV7C8hWdioK62aF8HNlpzSIQL9bwjvS4m/UICLA2Irdq6Un28ESkJqNNZ6iNUOAOSWuvGFOfNZte
oKC6dWXFE8cmFT6P+6KffFUmzxXPDTwEf7BEfQDzxuU0tPMhgDAvC3UBingcQ9mtwfXmDiy1XSUQ
iVkjDdWpGh2eb0YM7jY/lFb1WSSlBWmN4YR307TWGjYv4eweDKtGJex4k7qGvHAxl2K8NLHwlaP8
0YUHZ8HxGqicX3Pk+WJj+hA6VIgMszw4nXia4hmT5GzfsNltyyZqdtao3oeKGvDZO5feTHBJC5YD
gE/1RboKVAl0Ef2o7y907UVbjfq1Oj97eQhMLU6QpqCoNa/1vKyeJ9TOJrgmIGmHP6Gnp7u2CPad
1deb1oYjQzDTtrdxi5/eGe2zIXegFp+JphxrR56bNN5Cz8RhrZ9ZyF0mMijrrjR9mdefpVpWWlGz
h1H1/fM320l2dVvpUGbMAtQSF5ED10q78CmNaKgcE1qqOlyIyfiKfoZlBMqRJ9zXsgABGuHBkLoD
XJbCPjlBg0g7woGI/P3azqp3K9eOLgUGseUmq7gAPiWI9y3eL3bTLBol24/Omc+FrQ/HEPUpp32N
+M56Co1rk+R8ZjeczTa7Ml4xGSfZRiEzQdEOmGCghHZtv/Hyci1LUiSo7PT7yeiJByUDmUlmiWFX
GPzd+qi/kdeEnBKU27TS8PqAtFtZVGCvVMZuqEE6wxs1+cUS8Jkq8zGJuKCHWdMISlkWHi9+NPoC
f6ZOJaE7p3loSJxknYHnrmti7uiAPpfBjBJs7Ihhwpsrzal8Y2ZZiZR6PSuiDa2JOmTEMms2Kfis
U6bS14KUCelFdl9ODBUG13Z8KUsbl00fzifc+OHOqea3MG+3cnbGO6FOIZn4G9Xh8x4geglDOG8o
sLSyXTnLu7ISO12ylDOXF35o7U5ruZna6IR+HkrWY/Fd2wM3pL/6oEr7T9uCYZgyAZ2svlDkx9k4
iXGzAhNaVxNY8qkPn8xgmGhxNn4lrNCsIti5ZXLX4IMwxXa0RHWtqQavdZ1EBCI2W3+/U8U5W5I2
7TQ6e2IxTzx0503YUfLe43mA+ANNyU8AtviZZ25j2cDRMmBnlvO+cOS0xRl6qoWNHBhoHnkspqJl
NYHxvdsNs3cn+DYBo4Pbk+rHzuRcaFJnsOs7l0Oq0b9oOe4pj8fGlvDSOgqbR800w9X/3/ITJm/7
P/W0X7vvvvwv5+//+m/F3/EC//F5/9CfvL9skrcUVwrHsAQ3yr/pT8ZfCEn8V5vlG3QSpKF/6E/u
X56OWAVUSbddz/l7eZb1FyAkHYKAjg7I1+j8K/oTtWv/S3mWZaBmCYcwBv/78d3/nRPQMPGlZdwb
x9ieu01clJbvNprpi0btlNFrm8BWth86vAxdHUGmn3XbJzzc7OZ+fCXhGUBVpjnMb+XDGEUAcBjO
Ge/FzsNrda1gG12NNvoUKZ3vmMdyo9Jvgek5AGbQdwBSvQZdYT+Wreke9UVEl7zR8y6+i8Hw8ziK
ot+KZ25O+0ta5QAJ4dadylSJh5aFyDHSMWdTAiUe+uVFrxBubXsvsQNYiXgOiUvCA3vDpbHCFBlt
EaTHexcc530OJXpTs53dDa093v+84Me4eN3cPuiRsnyR9IgoZspzxysfGZLHvSMqscGqrp5lLt3D
NNdy/fOhHVGqODjTKajc4dBalAO2JMVWbu6MawzxIRzCjA5jlbq+0XOIsa3+w21qdwssrvczmlM3
RXGbEw7tA+aO289Lb08c6BOue0+lgy91t+ebPw/rWic01ccDw65Wm+eMipNrVnF4AOrqfnYEomxr
1iH3etZWWP3sz0lnH1x8qGmUgVcup08rzfBCBXi/XDe/pssLtOP+ZLQ4nplQd4L87LNjRtGTZjxT
bggktRyvHLZZBETwGkUfO0faf8UdKwEKHuakXM82Ni2jyC+tm4I8DAfvkC6L5rjyB62Pz1nVI28b
TBWsGMI08S3BtA3mR7NjQ0D7rgrQ9iaAVZIHt6DP/rSe0DcJuaTVGHV/Cstgm1w2QCftGOdk0ts+
8d9rUMTuzi5YCNMhjyWoC59nK7P2C2t0nrKRBdB/4+48liRHsiz7Ky2zRwo4FItZtFE35tScbiDu
QcCZginwR/Md82Nz1LOqpbJaukZ6ObMok4jIzKhwDzMA+t6958TzdfR+923crI16ULuRyyWr4IS5
AHmpcRnKx0mtMWQzmQwMYx0GY7p3smHYZ2EebKGn9w/cQzJy5Ul8RENUPPhiC2K32/P+F9e+dKt9
NizBxpM1VtdEUBOz/K1TSVZpk73niivurcoleVx349l0S/da5ni88RVLDmH8dAhzn8w02c4lN8BB
PfkAlm65kekcKHfleSBHmQDajUyvw4lifZhVlAPKo+bqi2Tv6C6t8GNF7W6ej8gsrpSk23WUHeAj
4uExu+zOVKG1LmFXAT212308YYSvKsakXn7Oc68/OJPpriiSwjioO1if1sCqDCibKq4ERd/59/bj
jF26zM4RN2YA7874kCM1Ye/mv2azPMPifypjdKgT8TVyGx5pcSTxVgDPCJQRzwCtd+gDPrrOiP9h
FBMmauroU9/zyN40pHyTV+E15XNW+cbRJ1q5+v4peh15gTXyFSMoA+mpI9FvBYnzzViJ5paiC0wq
i6CCua05yWYvi1NXdx14BRZykF07SYyNlYHYitg4mj3Ff2FLe4fVhTFQysaOPsrY+962SCfeHdCn
K+YT2DEQkXNmsb1VARF2P6CGXSV9e4pyArzEzNCSZBMr7Nnat8a0oaR6k1TQ0ixvfGx0t6xNsruo
INHE5IhFXa5Wdiz4f/FBd7ohMVrZbWKiY9QQxE9P7bH6EJOyuy8rB2lYtNMb0BQ+uLLbMfi78dVL
CYd27ffiVrRmuhm1T0WWl9ZgL+sF+25MaB4FPFWHtEt73Zz13Ee/G08OsHlKiTSvLSc51tP0pBb3
uUHpUSrFNH5GHZVTBiXv8KRSrD6949gfrdXdLlnAkVyYl7gRO/7nv3JbmTdeMraHQIoby7bLO4FY
dz3Esfc18mgnmPe8cTLNdmocUhq7Xf442e9SqV8pacyvZfGfuiGpn9vFSG8kEep90dXe8xzGD4FQ
3t0QNPG6bH0ijkQRHiKaz8fcrcxtY1rlh3KJK6HW+epH4ldx62bcKqg71nkXXnjHoo6vxPLFpX5d
jgaxFKuq9kGuppU1wKuNKQ+5tX0eXbKGRmr8dLu5PUrJADKWFET8RmI6zfIST1tZZsei4c6NS9Ev
t+bI4dO3rOno6peFE+wx6yN+lCQEeL5/XgYVrV/Ym2ufTSs6WsQnq9GwS74tuvn7ySfb2g15pY7f
L9N//Oj7p+7C1VnG4mNJAXXxmHYjKrc7pohQoMPGJlT3daEDC35Sql27cCDIZck5KyLkPKvXIMi3
gWZjJUMu5w2WJRQxnvmOR9N9lMiDto6N6SBzGy5JokFC63DjKL0AuVrVXyefYWoYoj2Zq/Gm72ey
YjOPiBXDymsl4G301nIKOKH+ssb0vnHy8i1j7rPxHI9pbZH7N4xLSWDM87juRjRBUS0e26b8VXZ1
BhUcY7aZLb+NSLLX5bbER5z5VfeRFfE+CkfWqayrgyOcsyOndGOXeQAlohE32NC/DWybQES076IN
eSiY93M0vnbV/Gaq8iEdL3Fg85nyqZIxMWrYdPUTNNiGVf3EOzkZnmZX9RdX/wQfU3criKuxe7jN
Syc787HZVH4ib2Mj6G9g20YbS2clRSQzyuHJCTbUO8A3BWqzK+/bxqZDVHvGp9GIZ1nW1XUMh/EA
Lu8iRmR7VWoymllEcSFusHL8U5D63m3fLDwQ5VTjaKAe5kBdp04HjuPgOufVcubtAMluCuczV0q6
RA7aoS4k1OrfZ0IgS6SqjBshIsDmt82eheXt97+djdzU5lECRTJHWkJw7ffmS5eUxYknQO7UU+lt
IKkNhMa6m8CyFeRZXC6NvVyB3HHrivzbKIJVkZvVdXJgMJtITwiJgtAMynA7eMzC2awRD1ctH6Wm
oNz7uwicnIat8+XJglVL4zW7SbpihZFOHkkDtH++pPqnmQudXFW3hRH/sLhzrsjWuWTrgt+hmsf7
IvbpWVCKrAL4xmqYFhwaEbsnl/cTPQWIbqSLqXufk3aOzilZlzWtYgZVBI/WxI2f/JG3d1JhG/CK
j8q8jfN0NwTZBtTLnudGVGODvCsxRmClQ8HCKLTOSGzLnJNcSM7G4tM2u+O+hQVO+HMEjb085QVV
IMInsEwpRkxm9bOgwZe01dtotY/JUKgTHwIOWVwlPfCBMfybqFSP4azegtL8Em453ZQq/lFJwn60
/zFInJKkvTfrnt9n7ICPlncB54Q1yGDnyPzj0HRfFY0NbjbJC27b7tQkw6VOo0vrRbeGGKxTKf2N
TFprF40MY7OMoUZfd6+AW08KnYjWIJQvoUWrZgkxt7HmYj2Fd2Ix59s0hYWIPqg/lbMHwaRIiiNw
aDpOSJ2llS4Ha3DCnWMlx6yi/Td2LDuLICdwTw4SKFMMoqWr25tU/7QhVwI4Ee5A6sjTMmUgeKed
YTvjJUOSQ4q0OMRtmJ8levizDLq3iGHhvkDJe6jias+3pzhHfulCso/5XhZhcBuVnylskpM7ydsZ
pcD990uYxz4bAwGLkCDMYqHS5k7abwbukTuMabcFKdpzpl/ipU/2jAmiHRwuk9t9OL5mQK8In1QV
Uc1kfuETrxr5hd4k4ZluKu5b/XSE/6d5zzgebyooXAdTZNl7ynXC5/PsOHLfRzzwtmMwPrsTNbEM
LzWGdlAl/WM/tJ9NkhCSHi8EMKud6lfOwPMhbzRj6ylEmXk83vja2ufYjPvtGOis2zIcLl2ugyq3
HtKggAQipHHn+jRMOKh1tyw/2/3Ye8F5YfANIILIFCWBfusL6jh14mkMsYcrmGcJ6NB75su6vltn
R8EogyPESmp9natFdpFW2vn55B+TGc0dTyI4U7X6bsCBZ3/b8IzuxORfQzox5c1amccd9k1pid6C
TS+WWPW0Xi/nLMeqX4mH3MrHXdDyYGIK4KPJ4D8OxHcGR0yPGbecgw8oa90ZtGG6Qb6RENxVbdB/
NS9xoV2L/cI1wfeT29lK6JoAffgyJeiLHmInc7OLNCqHHchyYelGto52yy2zTFcrBWc5WyeVuXuz
bKv7yvEjgngQGTj5ldlo3MqIHc926Gv+fDyioonE1WUU9o0r+2TTmPai48bIGUFAulqFWGsp4qD1
iO6sgONVjE+keExiB74S7qA9I9kFxkeFYFH/aMpQ9OR1DC3LVvO+6Rj1DoMnHqvIvPdkesN6I3nx
XWa3rBUcUdwbKN325UCxiwu/2NH8MrY8VXWPyjF507EhlBFNjzzW0zGz+GHpWXydQF01Kiqo0tp4
0ZScZzuhwCj9baTFk1TrIFbzvTAXSoKL7j6p9KbUuspUiysN1a37BZVlsQD26rBb5hHEWIP3nTQl
GQ/rJVG1tw4g9UhqCwm/4GpVJnF08t3ZmO1lVdzwYM2tBbNmo0TAtDWmS4J8s6cjWBetsQmbDMlw
dYJg/4iMJaQaOe3BXx94ZIsuYxP/TNzprsPtOWjJZ0Ei+lhq8WfXsgrh7hXtYgUYTMlLWJRfTPbi
bd9O2bovvEvFNWVVaqko/dJt26Bda8mDrGjGMl+VfbEbWKas/YwqlMRQ2mhVaeESLUNdGvFceC8U
bFChxaajVpzKcWl3UmtP+X3i06hVqEmcdNumjadNCCUa2RDKVMdDnvr9IyNZ1ixqWorriUlklFmj
n/Lk7HnVxcs1Y9GwIXVhZU1K8hULQJOMIQih+vxZQP8mxDt1e3ZIqEYtfl3SKKY9FVxxLEHaI6Z/
sFzyATyLXkZn4CuK5vwYRlx98p4NyJz78WYiW7ExOkzbk35rCbSzoRbQVhQT2xklba1fWiy1dDSM
Q2XF86Xn+WXjBm19HG0abH3VIuIco00bF+K1jOVDgAfk1xCFR6JQ3XvaVxAYZ92y7MZjGSp15P4O
wRscA9vlqSUhPPIE6J9a0Ag/uYTFKx61SZcGxaNHp9VpACJ0I5jDpe7r1wUsSOr/aOFr/ZhM/2lw
5PTKoVnklbspi1EilYIK4+Qsr4ap9K/g7aiBOEH/q0s+C9dq7iVnFS4bRIRMrRYuKSTeQ6Tr+atG
PBwOWBcGrrC2lhI3JdF1uCGIikeUxZzsiAqWSFwHLTRmu0R1AcUxK/0OYg6GKK0/jrQIOfC1EjmG
KNf34geg+4BNOM9yi1YoRzUyZWbov3OtV2bjOR+U5BI+JARhLG1h1jpmLjQ3TW42R6VVzYuWNksw
j4zOGJtroTNcZkwVWvLcY3tObLTPvUQAzYiaLpWWQhsmeugcT7RXZ/POzG1jZc6sGmObjbbXWEyy
Rb8e+FA/5EYW31UpT7zaRf3nL2F4ux09ezMyOQu5AvBg1Tx1XuAQiaTcsXj5+C605HqWmUMsjHiM
bVmHwC4OQiuxWzxZu4aT28bCl+3miLMdDNqui0q7w6nt49ZetGRbYNseKbvYWr/t8KnU8uKbpbPt
J67pPLlpXXenxd0QU+Sz7TGN0lJv+Gcgu4K1XeYfmUfA3MWQTTeX4NuOaQZeMt7BJ2qD6cn4VoVH
+hDcJybSGGfTjiyv0gHJeJXCTRDf4nGtIA+adu9FSMkbrSdvUgbspTs8Sq0uj1NwZx028yhdpitF
kFWtRefdTaHQni9agN65qNAbLUUPsaM3WpNO1AO2kFanUxHv9/z93gBG/iqwq3N1YDFCta3iNL7P
BLEa292WWsmuC8PAAXsoDvja69Fpj8obuIT0codaYAGEhd7dzCjpAHYAd6Tl7wxrtbYU6s9soIb3
tCSeN6KeIF1ynt9xnKkH20Qoj+nxYcYwn2vVvOqRzsdZ0JwdPPSLFtJzJWQ4haLexlOyCWCmelO2
T2UYrcJ212utfYLfvpXASYUx05SsJOZCiia5vW1UuI1FnH+OAAC8AdJiWRH85j0DVqK2062a/Tce
ftUdewq6G0FGCKi0xXamCsiW5GskLrRqurG7aQr6XwM0j1pNe2eKWbD1oChk1e4FkDWDLuFN0KQU
nJ0heXJ9UM6e5BE7Woj9544LkBMRUroeBKUt5qHmoRMhlKNiOQhw1afuLZ2MdK+GyoNY1PLnUB53
Sl8w8rHVYLLBYT7aOsCdI+BzFsQ9uXhvndk7Lx1qS9RrtRqWpygDGDr4BRYDiLerwku9Bz+rLk0J
J3QwSYpwR+x3k2mecuJRFz/J6QcRyQInURXUMg0XwIb/Xg+BsesFSp/Kdx3gWnyzqmp4DziF7sNi
omijfyrM8ZAWrIawjV9GLA3+zKRvUClZjjKN9qMJNH9wwLRMXX7XdjzopePejuX8FhfRWgbt77BK
mEMyMWF6TMRrCIJfFqySXQpKbC3xyloAavSLJbv3RS4TlsmlOPVzW5w8DqSnCaQ3D5H6F+fvH4o8
irYujzBgvGtc9EnXnEKwo/d2nsfrTinA39a8zfhkvcukcijkvhMa8w85AbL7xVYOv5uV/Fhminix
m76ZTtlw9iKDZ6ftT6sOwiNqJ5KOhYJg1+lytI5hO0UdbUmZf/DWcjHhec4/vPyXv0bfpgKDMtCa
rdiopr6b8Hncem5hvYTKfes7M7gNmyCkpOxCfayjl6UR+d4qcGEahMdM6bsHcGPiKHr8dKpOIB82
A39Nda1Z6iaRVnXJoYfzjLGwuv7zBdzqEpjji75dcDLoLnapLq4dBUfJXJukq9Hs3TiXZ2fwuMwj
TpkiW1HsD50atibUFtWoS6HP7sQKEWXSCmkMbGtioi/cT/TAusY7YmTkkwXk+EgbnMSBcPfMvrg5
yLHFPDli4qjn2CYjlYIBc1CwhIFLgo0yz20vIz51bkC9YJyLTW/75WkMqKe7Hmtyuwzc/RA8WH0j
T7ZVGn++dDGBuP/Pd3+BZf7L3Z8Glf/v/9V/yvrf/l32vz7jz7+sAP/8z/++Agz/MB3bcjzzT3qV
7f3DCtD8g9x3wNU8sBwCAfyf/n0FaP3hs44LCKibAbMGQTq9q4c+Ad5NBD0MLQY1JtJDTpPWf2cF
yKbxP0fQCXz5ASIV0wn9f46gm6D2QCWRB+dEk8L88Ql4W+IxcsvsyTI+naxJP9oMVBMB9nSfz8SJ
BsmzuBtBhs3iOGF4JVc+BoJfrpw+AjGoN4sHUT129rZLNeKE9RmQWiVE4FyzEFtNRWSXbd9ampRI
Y93c+ZqeqPouuWvqO2dqujfydsYBmay/yasUEALnczth+Bp1SXaT9gaMoQFv6TmusOFODtcwAxn1
+fvXJv0Pvn9aLhG7H9/wtg1msFs6QU9McJNngrjqMaUJXLUpyaKpgbc0j09VyxBkcKYbw0Colsfp
1WFGtG6zY1mHX301RBiW+q+Ow1xqMqVM8CmuzLb/Qc6dij7P+Ek0YjwgJZ40MTO0yty5Y02laAhu
u3h5biygfqiCR1oJesqO/NRlV59YMVgRBk+hsVNdTbzciY9VFjwgDsGn6ddaHSQOg5apo4wvUdl2
5GJXwK8+CjBfkZM/LHafkgCPP8tw/lW26V1ldB8dy9VN2AVqJ+fklQHIKQw6gucOXlCndAuABPXT
6IjzQAJvO3EbV4PCrl5ridWY7PMsJi+R73zb3jRWdmsvkB0UJ5QdI3K6qVfa12cleXKIKPywouNy
FQTjIXOSM+PQHIL8PjQBOEy2++QV6sIT4a8QmMbKpRTO0QHYY3CXm89O0n9GSchNiP5eBjLAMChJ
VbSkuENch6J5wZp6afGorlofsKCES8W1njcHKSW/zjZBbTEuLDRzxS7PdfcjGUlJqtnjGAh+EiaF
ZpHPA99xhWnSUv5paGMt8vP3Rep8xMsM5StQv8YUSIIcPLIxsI1Lls47xQabCAVk6si682emnoC1
wxY6uKMIUWDitlsN1JTVBYk8f//2cmza8CQcdjhxWX8iyoDE3alt4aClqADgD+XrAuRsVS7h55QY
j57gGMGMJs/VQ9y1JHGY7Va6WO7lFgltUiiurR6L+T7xAPdHaR2tVU5TvnDkTWeU8X45py6h8krY
93UJRLeth3cefllhzid9Uqk7lewqRaSkk8M7n7yLBWfCI061DUqQGtmU3DgNZUMicJDqu6s9nccE
q6xM0+0gWzZF7FRsjIPUHu6wrzw6aaYuJuiplVkvP+nzoE9V7sVo4vaOueJupjK864ge99TVvdYC
YlsxKGI1STB1Ns+A6ouDP322aUDxK/7iGnmMW1hHsNgATsDEaRUbKM/adjhQYUHuFxk9p7L+adnI
gJbBuySKpyOy9O3KXNqbBggvF5zlZNfBzIy+x2v8/UO8QLfpBHwAho24uuSXlmqyDm04dGs554zj
vfSuLqz6CI/ugae+9M5c8B85wGH2XoBUPRKSeo0HbCRycJzRGQs4cxgUoeEZbEaSTXzt3VsbzfLV
jc32gJ+y27Bt7l7zUMwg0wnRf/9T36o/VRqbd5WNKVboXS/ekfrqJRaObTvyiGRadIGd+G7m7LNy
8lfLn0qOffHFSFqHMywZs0n4K99GP1TI7FjJtmagDccnyaZ9EccD7w1F+TYSWwh/T0QyTkE1Xot5
OtbCujYZoPqlt601UiW1ZXFQbVuuQwDvWU16NunAJG/IyzeHuhzIQJFjQa2JozPvkx2csQcwNhJo
Rk9o09inuXW1yN9tKJdw4somhG996pM0nq70h64mC+5NJSyqxx4fzekpSgCnkBz+FMn4wQ5fah6i
JlUbNJFpUqaBdanSAQJzhYSb3gpM0XQA7NfVP80hZtTIRp8paM03JYC5TlVjLqk+KAmNagFTbHj1
PuWqt+XWakF/ZVQzT8F2dswrme99U84voQDEbdjiWOXESvkIHkgwtzS2p5MysMNOpf2uCMevZDPU
t3lkJY8UmE9Tc86Xaf6IglJwpHTo9Ridv05ocKB5rJL7OCufVFkML6pwr33Ppaxr4vn0/RL0z5w2
etIbAM1TStXunz/kQRI2xmDjGNB3LmcaOZDrKkVHp4JQzwwliM/MKAooOrp1Qe344uoyhqdrGTVv
rVQXNUZd2Yh0eaOPC+uY+ON8lyr/SS+rqp6Ma5cVj8oMD+YQ1FvMStOxNPxoM1rvPQOOxzDn799O
XFQ2/pUBNd/Sll4JApmfQhdNbBonqa6eGLqEsug6Sq+LKYmuqODfYMzU0V0pfdWfe85+nCq81/7b
HpHLC9ZGsV2oixbE5V7S0kBgL5izD7oyk6N83Y7BzJIwham3ImK55t3SHCkW1+coa6MjxR/QQUV8
DdPmq4lweYRO8urDcgR0ESyw3HgsKbyg2JGjxgNlofTieeHKEoSKjy77jOYPz6b8w9pzvsYZhaCS
U0mqK0KAJ7zj3AIWHseTGXOe4kkoXJeJDxyYjYvvU2kjrOEDpqaARNB/3JAYffV1OWnSNSWXvtKs
i0uDrjDZGmShS022rje19Jz40I1HkdVMfI3xh8dzTd7Jq0Oy5Ynr15bWt9zm0l24BIYwBEozummN
Ad0yLqXyR6jLVnD9WCDS0glcnxmp0yd3cdiGzx0pDfChV6tpl4vhjtlNVQaciAYG+A7+BPgvuuil
K18J3a9Zl8BmXQdrdTHMsKxnuD3NR6pLY0ZFfSzWRTJXV8p8XS6DTt2Pj6aunLEOpn0W6iJaqStp
mS6noQbObz1y9TW9tVQX2FpdZeMM2b3Yut4W66Ib8+p1r6tvkS7BmboON5kU40Af5BtLl+V00oJo
UN68Kl2lazifrlkhDpxsKNplunJX6fKdq2t4YfSj0N287xdwj/yu1tHU1b1Rl/gWXefr6fX5uuDn
BVT9aFpk956u/426COjoSiBXJTA/MxnS1h1v8qqz70NJqJrDVmYL49piJYYUN7CzKI21GuLs8N8/
Hf2/JFByaNH+y9PRU1p9FvVfjkR/+2/+diSyTO8PWLpCcLD5uyHpP1q54R+uK0wvZLgI8U6flv5+
JAr+4JcdNzR9GqrC013evx2JbPsPftlySEYGni80B/jvAqn7Gr9oXeGeQkWFeupvP/+3aijva7iG
2JD+04nIdDzPMoXwXAG5hz/HX0u51mSYxNXT+uTMlrtrC/eGdFEMU1Cy7F+pJVTwLSriAnMc8h6H
JhZG1ZMnvS9VYKpU03yTzyZoMgbIoHZSdzPF7kuS+M8IR3iSrm7sIfsy5lHsUufQTcVCKjH8Fffq
w27hJX6/v/7LL8f9Z3Kx/nI43Lk2p0g8iN4/kYvZN81JGA4VrcTud1k1Wrjjv0wTzMnO8a+1MEBs
V48jzan7UI2YzfgD1aaBV92tuvsieyj8GmpZHcgTY4Kfitz1TUdTRxETPnF526sZLaBf5sEhmFDe
ePzt7vGp/9L6k53hx+Qp6CZsJ1bTPHCYPM5ZwKdgGPGcGfk8J9Rx/RBw7DrwnL/vZPURzVPzVkep
v3Y7jjl8adDW1Wis/vX3xuI985f+9Z/fG8aAvN34Num32z/GX6saK/wiZHUiGsomUiyPlRIfoiGL
JfHgrueKPiJ1wmkXd0cjtIqzEsNPNoFsAAAeE/hMb//1H8n+50SuyeycT1hoBfjBHLbRf/0jedSz
BiOi3WfSMqIMoYKdsA2Gvn2OOiaUIChguC4GfSY/ipubeHRPc9WAU2rTMy1d1kNx/ZtNIUO8KMND
AeDoxDQ0WqdICw2h6q1V8tAweQEWpeBcF1VyAEDlPHZtufnXX4z1/Vn58yN3+Pk//wcfI1d/KUSY
fRv8jenrAvw/eMj6crSTuqmTk9eNcuuEP1KWMkc59mLTDSi60rpIDyOe4q2DnjZ+5vaLrTKQbrMK
i75ek753tllujHcBVB9qbcktnVtKBsUqae3hfWnUb9u9Z1PSkiBkP53F+T2TW5TUw96YGe2Rw9k6
Pl+55WMw4wGV097SPpB03dQB61KuUG9m08kVLNl8OytcPyS4skPrqnMweB8Z6ZYnQpbl2ouYUZSL
bMlbgaBU3nxNRRSsWxfuZxpOBWWAzmK9aAJyUY9xP1gHm6DjS8jgDcxOcSLuS1lWwEj2Q9HfstH5
ijqf4/bUl/cowE2C/ObWNHm2qZqgeqMsdAnsOXijtoBqysLeZjAkD2eS/aP46uLCuJqKIS+RbKAd
L7GdIP0mpUcYRj0u1cx6yjolfvNgh5G9q3p1l5d0bf0BPmVBZHZL5Me8YVtovpvtvlVUOGcasU8d
BA3yPTyckcfB/Vl3c37uWBusrbQbYBC4JlGzfM836cMCXvaW9PAoASTj9G2RJE3Lu9WON7VvNOvG
NdWJkGXO4Wttmfx74SgE1oW1FhOsh6UNXv4vbztmRf/0wfZcl/dc6Ln6UwSnQf/zf3jfQVteFurS
DQ+NnErx6EioX8R2s8mbNgPbJ65STUR0JqbppVgHhLU73A+UUjg6PLRd0TwkNCjOS5Wv+RtiqJHU
Lq3b7HdlkmIXo4WbxRvw6YWJfQxaYR/BGKLjLIlSSBrj50KkI6XvI1uUYWctDZIU5h7nuPAh0Op1
IBKhIU7qDysOTmEcskCPjNeSW8NvwQW440YQdq79u0m2EeVNMG1M5ZBZvnquN921eRifVddd0yTa
DAmLpsEvf0xVVlDsqulVO0az9UEZVVHz6IT9/Bg6xp1l+qeRdF4L4k32O8st1GYaPJB07OL6Y6hf
sDdjR6EGveN7rI6Ofvn+UZxM6mhOyUzRma5AlBKXLRTFTuGq7NbI8xwrMDahP38tBiQ81NR6areA
eq1Iy+bBZlhYYEhCM83O862vNOp+xKVq+QpR5LjwL31UTWCtAYRZGzfzvsyMMlbDNQAu2Jxz2nWx
SCXppU/zu5AVIp0qqxu3IyUx1dkPXR4XBCrSJ5jSv0RT/WRhiTBqLp79mHNqIU9l46mNy83dhRsL
eG43iZwi9tK9xYu5ouXlbI3aW1aLmZNdyGJ0vMbvdqSWmC4L0ZfK3zhDS2zVA44OBhYx3vxsRslP
lma/YqSkddneONLdsW26I7l4E7jdq2ryUy4jew91qUv1V7h4EJCMh0m5EYGMX24YojNGCA80+3NY
inebHNYc80Yj+m/3oH3xyAE/W16qjhIW/MgPN2P0pFQk140NDSoG+raw3OiM7aDGbGW11d0IVug4
BuE7mOq9WfD1BiDBAyF2hcFIw5tdapzL8mNBJAkWQ+7qYJxv2SLvJ1aRgxo+lh51KMmu34X0xmu4
APLJHGelBH9VHJJAExdmjIOr+dtL6Aa/pjgjQZiS3C1IiYdpr4lqQbNqW5hSq9RwIgY/0kDiPQWn
wPmSM8eKwCB3V5bCx6dlMGwIfcauxYwWNp1CYyscwnJ4KI6eKaz7vhLtM0fVlwhfSz/Z6lAK+cRJ
jLuI3fP8rowtMY4rDzxYjGq+JqL+eqxMKMDiyPM5crmtWPEnYSzuiaKd4sicLm7mQ1s6dVw7tpkq
UP/Rn89UPK2n2qOtMIQvWFqZCrISL4JM7OelD/aNM8zbZdmAAi7XVsSxNXM4jfgzlCbSBjMh3Tw8
x3P+2Av+6xQixnNX4aSjRlptvWJkUm1/2jarqLCMefflXGioH4KQ9XPx4mLkCkxO23FHLW/iCJkL
lstulF4T5LLn75eovjDWqTY5afQNlaN+l1tdzyJz+mU18ZEy6KsH92uPffaV6In5xGLcZohhLLI7
WsZg3SP+7vZVCSvXD8GotglPHFIFxtZoRoCuMssObC1Zc6becMOc84NJFAiphLRBYT1jir9POvGc
RYRhjRHqkVkCJRg8jIyqAqlIa/ADQUG6cTq5dUnhrniwqnYTUIRNyGPQtW7yTQhbbC1yZz7LBWhj
5HHenrHMZMNNTsH7NpyN8FYxEuEuU5ETGuJ0nUJ/fIJnCIbLrvmnQ5Fyaq4uVEvKi9Xlx/LjgOXG
fSk5WRK68oIdVZGfMycMMAAcbSV/xzm31W0rjOy+JcKRZDnFw9RpHgN2q2QH5Gc5VkTPapZ2vpFu
ObZPj3mdk7l34ZrWNDOARccObBCmX67t7OJwrncdyDCb/Evbg1iv60SsZdM9MUnm20nWrHVHIu1k
E9e9MVWrKZ/YiC4MJ6GO7WRlISJfsgsmkieXI8KzaAFJAE7bWvB1ohwNcaCqOwDh8S6bX3w/7XdV
gpkEVAPfugvpNm89W2l0tqcWmRxr5ZiAygsl6ccuYiRUmOYPqKh65C3Jx0hv7/Wyo5WF8Yuhgk9X
pophim3UmBb3HBtwn6ED3/CQFx0mVb3nMumJCAz2piQdtlVQcQCdlOFdl9GFXEp1W2bOKwHF6Sav
/Y0YpmFN340W5zK/wSzt9gFhW9b8f3mp8553n+CQ0lUMkDitxCfDaNJDFaUPAyl+ObJr8AO53Cd8
kk+Dm9JCDdy7AB+E4cCO0C+LnLiYSJolxGqoO2c7xB3DjjVWuC4E4nSe4bLlyZ2jjZcyHBOxQ9GS
/T4ntCKH81nFt87AA3Zm7Kl64gFgTHAvBkZ+aMAQUMZVRsWjhPlrUWz2IEy9F+z5Y9PITix4ISG6
1bBBzlGczcUZLmVCrSmAeCntfL7OlbfLZA7AOhf+qbCZe4UZo4s4uqnT9E4adrb1nD7+1A7ISfAh
shLuICSvjyp/mGYvYRkn8OuRbzzlAFfHdHGfpmzTl+YP6G8aJV5F27buodfz7C30S9Qb+xk0PguC
dJMURnRmv0M8w8IZEToXNdT9XaXpHXXv3ilHnXvzh/T8Cb0vwrimA4xrtvajUzeg1Dn9Ti51LnBG
6cb0iWiD3b5ty88yMDBX1d+vAT0zlwgDGpMyozI2xiQ+4s+xabgbdX53IbnRY4UdegwlmpwUxwzR
qg0Zifrg9pc8JFeRsejbdWHF90nFzT5MUlBRGH0LkrDM1ghHSSHmG/Jrgfl/qDuzJseR7Er/lbZ5
hwS4A3DATCMzkQR3xr5lvMAil8K+O9ZfPx+jW12V2VJpet7mJawiKzPIAAH36/ee853iKQr95c7K
cvgxgyUCiamam4WiyERGtGk4VUTlFVOsQwdaaQ/bvcH7QnxEdqxNekVGQzILIGWB5jl2xh8LNT/P
IF8+/6uJwn7jFFCfOadzDBBY41pGCE1o2ZvaMW00o2G7l6V92zUP0l2mS0GD/dIrcrY+/ysK82Fb
eXe9MT6gtSXpq3Q45RQI92DwrpKpezaxcX+zQ4NQPCjLym8+qhblrVv0B5PEGspuBYEBnweSZn67
CFFv5ZZeEBaeIhA0OcEfX09X29PnF6Tixa0TN/Ve0RJbff7ZEiJaScfypphFFKT4YdYjJNis6g+J
oe66IbMvKJe+QXmy9nqZykvXo/3PY3ta1d7o4GBY7BtU4FtSNzMsHdizGLxu6kXB1vCX6nnwOmtz
HW3vnGKh5FDOcwSt1iib9WRV4zuyqG7VERZ2zK885rpLgU5y11jkIUUNgSgFTP2oPACU5l5w5HIQ
/Y6IuS5ecUI8IBOZvtm5+jY4JBBQQcudKKwY4PMynl2BiHAY+9cpmQbmfoW4Y5DkBY0TKKe0yDo0
bw0ne6ZDtfKTqtwsjSB/YxyQSzhZ9rWsnfYwk/+ARBES9Ly4W8nFBSmFN1On83PszOVrhUinSSYJ
gUpFezBSxEQmhCzRof6Nw7k8A7lgkZ4xsUJNG99GOX7niiG5jvv0xodUFo86fW1QN7t8avysuIW0
ZOXPje+ejDmX796MuQp8Ar4T7OhPle8ifUzs96rCpmOYEC0mTQKEMaiXLFzke+P5Yk2nUwKOjKIH
v7G/ff552fcNZq+QWmSJo3ubQcPq83+Q5Wes6ML1EPh1fEc4F5SX6ysjejUxN8XdbeuIFLQjv8o4
5/PBzZ2zTXDrmtZOwV3GxMYFo+QpIn3ZTTi7t+mqaU0y2KZEnpXbESHntMyqkFcd7PmMEKFecYj0
1lWjawjRutw1EeW+sAZSNRietj3JjLoIvV1o3vScrFPEsq1nMZ32+oCpKzlwrgzyPvuaFYqXVd5a
l/rUE5G8mhImxlRdHC/CWxPyr4R/sI81H5ZiiF7Esb+Oworli/bCyos4xjH+uU0g6AVGjF237JLg
+u9xNyrcJwyuxy/qKjS2JAGJHY65TefpFNAr4Qq6aZpzWtYL5yfAG3UHRKOMoTy1H23fDsGiQlbp
lhZ7wVqYlenzXDcHXCTZtknMeW02pdwh+H7gYh5mu9/3qXWuJO4lQURuKqJNTGJHMDSaQxBTtHVt
gC+2B8wzlVkGeAERZA/TjLCbMT9tuEA6Cwup090uCtotwSnfIukYN50r2K/y/JhDytLDurLS9paT
PuK6dsyIBRreWgn+gZyhWxoJ5VGNC7VqVPSPwOLGddrNJMQu4K/7Ng+/opK7K7hjjkZ0FdvKegnE
bBvnRmX+sa7qGB0h40RoKQMYolHdqfxIL/cyu3TYcu3A76Z7tprHqNojy7g4g9KH0EtvM46CQzq/
Wdq+r50IUnnk2Os5dUlLhPhzophcQ+8u9nhtX4ve9i+V7Y4by14IJYBleFeV1tlaWBLrOTGxwzKq
VRYQNbIOilNC6s5mJNFiZYuHIeru6zEzt2xHCn3xVyNP7Bsz9NaFZyZH7jr75CHVpC54tHdjM3RP
3tJiBnRMOilX75ORQk4mZ71ew0V7aFSxo7IVa1kyUZPYhQ/+d1FducTJ8mW5I7Z1yxQFk10Ea8VM
bIZW4XjABMmsx5eMjtJhE0O4rfJ6XHH1m1HWF0gpsxksyE4RnEwnRXTUKYYTAycKG3OeXFof65PL
9rvmIL+fMWIW0dKsjAoWe190FAGIOu0EbWxeqn2rvP2UuOkpMbV7Q4p0joJ8v0zT1xaufMDESwEd
scMLuJ7khCn9oFtZPGIgJ+K6jRDKob+0lii5D82CszwlOb1rRjaD232lCinIgvIOcchG65eMbLBU
0oswnK++Ntp10mm14azJwahyJqITmc9V8xLAo2GCKkCygWU6sppj0xqqfUkTKh0sE5BOnTKI8nHA
Fq8I8cZAOOg8YXjsMcPn26Scsr2pb3L2mo0JcCrwilaf8L+aWXSbhqE8OSXGgCSCGNmDNOTQFsqt
2RLvo7r8jZYAiGa0TCsnJXlWtYR5FgpADbLCJEhgya8LNzLvr1JNIWW91xOBPdeIMdTexR6r37np
WpQEZCAEZk9kKkPLEcECRl968+BKCrVNOn88lwmDb+XMBMVV4zd8VHMA9BVr0BxflFm/RVWf7Joh
IeoDoDEByP0qIQ18g6rqjWXGPsjoNROQw/yo/+Gk7qqDMBcNhhtEIzEVkoAnhDC5HQzCPI+VDTIn
G2jnuDAZTVBYpuFBfFLmrqWftZoi0siKsr2vMdMQlM5PodhfK1Llb7MMtHnR+AHgFT4ONwfP6aJ1
JCT8kG4mBxRvd2XcZYP5MnjXCAwCk/sra2YJnd9KprIgzZ0Pf2AxyIb83I9ZGhRzziMtWYNjwgr2
ebXsmeKXj7SWgrgoxUqyjcIesFg1VZN/taJk49TAsKwUS3uWERcamqb9WJB31HJEXad9e4LWaF4g
MME1t771cwXSnAA3yGdU4Br7FLYq+rZpoy+UevHGk1YbuJh1lQqxjkR1s7IqR/KBN0T3TumqnBWt
Bw0eL46rH0NJXgMG9w1QFWJnRuIZAR2otRFDRS6r6EKulYldzar2TDUL7kq6acR2gMCw+DVndkO2
C3Y8IuRK8qioLV29Taxbp5+u1g2C6yK7O9Pqa7cpjMG7DiPscXSvj6ZRnaeIcbDFycLSnIQnO2cl
wksNGn7f2llBVHJ8hLg07WmFPFA/4Rdx0YKUo1f+9cMWSbxtXGfY9TJ5T7gXRq+xngoLKRLlwoXR
2W8zY6ohMp2bWD42jrYvTmzMKwAH9S7qvZc67HYcekJ6uMAOKxndlCHsS2Jk3jzYDk+aghrP8Mr0
u4LcGGnu9KKh5008y0PNR+nA80Jkc8liWCFX8rlqpL4vQIWgO3lok9vZLP0dn2u1Tp1JPXUAPCkn
R6hUFk2MdpAXAKYjjmtexfKd7qyNPgpqB/Es8Ytd0PZTdgoHm7u6pSHjssVN3nLCSLGZcsM9O16R
BUwb/XVv6unBI8YECVh1q3TlH5jGgB0fsAR9j5xsBionVsQtd3clnc8bg6zLbjQWBhVcgRo71g3Y
ftJk69HArUYWnXKrB9vNitfJipZgjkPvlOWG3rlxekYLBhhMlHfxQEph5IRIPxTXZipNtmpWsx3Z
IO/wAPJ9bkHXaiwYSrMFH9D4rqWpD2lPTzkp+i9GDJKHGPBrquimybS/T3o8hVbYvo2lgbfDZUMq
LLqUqQw37BkI7DjXDwlzBdw0HRmcc+epwPLSO0LdmgBx3AF5AFED/L0ZaEYQxTxtWbsXdkZgBb2e
NsUtNkdEluXz/MGc/EFr/WHM8xtEmwW9PzXfqM1sJxp1qeOC5gEepTcnM+9n0td3vbssR1g2LKMA
J+UylDu/wBRc+k214Y14CCE4OnZpwylA0tGRcWUgmvD7VWOFSPvoEB5btyXREpNWzLDCkenWkB5s
KEQc4MY5vgJZQHMJIMbVBXaTFYKhaYcMw+A3RCJn2OM7BsKjxQdAkZ7cfO7XsBDnlf/JEM/aNMjL
6m5wopumwdgO++MBcsy5jzv/QYikWHedB9qvJPUp6umvjWmX0jkk6KX3npdJcMQZNeHnWMmqUnw3
F7JOiFZXW4H0hPqfHC7k1p9XC48f2x8dMJ+6AlNZfwgnZrJZfxXOTMmGht79UNFTQ0313RHqaVH1
tOmH9ivW9G5PgkhEK5QLik/hOTVeaKsdeYw5nnF2CZYeAIX3NuQgbxa7bA+oaV7GRYL/amixwgc4
ZaMyN4j9iu0IKmGlSZqs54k+zgjAJV2yDUyN6n3meqrUblA2+u1lKoyzw3DqQuroh2kN8eFqxNkb
31hmV4SxxTt/cpJN6nT1TYbnaoXEJqGzLpN7Y5LfW0y4lwRV3nqi6Nig4eiZpDlFQLgeVfW0F+Vk
/ha1OlhEkX7POf/h4AN/oeQ7PM5vtHWpGU2XrbSjq+Z3dOFVNzylwwQcQXkm4+zsCylD83tDuFbl
588D3mm4n/K9NMLHtEHJSeBrEjjXTQtJ7g8dfumWWjxERfLVNecPogOTh2tBVvjZkz6519epQ9IZ
0CJAs5cf41J558T3FxCN+fWMPCdPKaiItd8yPhvD4aMaegFdrDMOjPHPXedE2OWb4dVdLMyB0GFG
+hE3vh52OUElDApb5yaZrEdaTcOhz+7BzvCDIoKGDBAjdTgwvQwbIsbcGhSFR3iV13k3IBoVhWI8
PeOhCakhhr1Z8Q8dois5x+XTNvShxLK1uEwOUvhEFJaAWb0L7QCYnkrsK7MPD0jeXjuOljQDTu0o
ew43y31nsQjIJW2OEeqIhylVXxakctniPwkM6HAUdLWbqavcno6sGeojhsBsV1b9VxeT8tVDXEmV
PFv12sznGnqjLh89MD5Hzx2/dEAOZaiIYzCJytItD6ApoLZJvbxYIDjYQszuEBsjBtUKhpOAAHB0
YJwRM0UhJiL/0DXeTCoeMEzK9qCWqM+gSXsXksXuYu+eYWh6RybYQnDvyADVRsxkpRSL0AAlQJmE
vBz2jMBL8x/wz5MPH5eRqDPGHw0cByOqX/GjQa0a3mjiesemGzxI1nxbwrlbu3kqT70zcP7tJMeR
6Ecy1Pa7Y9H9tWgX7/22lq8Lj87nn+uyJlkXm/9hGGz9Mpf9rsFPfrugjEEtD8k4BW53YX623MAm
4oiFxPAQjWMddGXzksaifRPVvkFFD7pu8V9TXTAFc313Ry5x+Gp4I/LEvLkjoiF5GkkB/Pxb/XKl
eBbo1Cli24AOV4f5cLhZnMJ/bf2GJ4ZOOyK96JwZHpTzVtRkkgn/va2pGCh/vzN+6Va1P0AM98xi
L3tX762kHR/oE5xEPtyKKR2/2+MLOczpbyI1vtpuP72UNqq3BcH2tmoKJFqoldeE507vZVV+Qxrv
B+YUzTvfpmj0lPuWtjlCmKqGl1eSgIdsGTCDzvZxpxBqNmo4JxOuuDkloskx620xsJDVSZNt6P5H
9y5Qmm0hI/u42I4OjJnTcaHdeTOQo3SxDAG+tsny92Honn3RQDXkyHhjTD3HaYsGaiXQ5LQOSXx2
cquKAZWLadHM6NWhjPuWM4XvHtLFLh5yDPYY0YwPAXTw2INFfraSck/Ipnlyae9shutIMzbrlrNy
Uwa19rLboTDMXYUX+JBN1T5tKTlaMbvvVz1k5opdJwuLvg9t5KYabitYvFCJgMpwaZGq0mz3PC9C
8rIeUMhBxPKbI23Bfp20xZ2VNwitBTWPeY0UnCzWRkteeWWwc1dTalkXbA97t3AvoVQNM7ZgXP3W
oNv5EWsawFrgghB91+yynoRqVk3SOqrqtDTYUuMmMV6y4mpdhNbwfYJxa9m2fDCZVK3TsVj34YAE
gZTeYw0N6ds8lm9sp/IdXS1iaw3bv0rkc7wMu6xlYc9LpnNlmXwUlDvrsCizByBDb54GiWR4SXq2
OoMhpc7Qt4P5XakkSsGhP6q2vvWLqb2Fh1+RZkop4hK1ltqYKEKCw06iDhaUJ6z+g3oGowMYy+Q3
RHJsasBeTlS5d6U4ufGCe5L0u6kuLzy57c4w6GZnd8I2UGo3Ppt1Zbb3SxslB0INxK7ArbktIjEC
csLhXtcwazJJUACReUGas7xNOp9uSMAkHwiRBCZveZPFfk2KZyme7I4mxqimeTtRzB7cevZXLILe
2WzbR6wgEbcFSlEmiWhvnBGjiFudZ8ZKTjIs36E/fLRJvDwDzey2EWh5IpbTYAnhaQ4jqplPpcS/
/qQO+6v47RuPUptEsf7l23///ykVBEPUH6Qgmw/98ZcfpU70fPNR/Pjf/+s/ov6j+/aRJ/zhj+6P
pqzPf/h3/SEBH6i9wB7SG3Q+FXF/1x+Kf/EcQZiLwAMt8B3+rj9EZOhaVJ8MqYTv0rH+XX+IW+tT
doj60HZ9JdQ/pT+U5Jz8pEpDfuh8CiSpEpXL2/hZvFKUIVNfv+egban4KDLT2kjmhmvPnb1b0ARM
GRlWXanpaGwjz/3qyXnXStBnvs296GWvVH7Zoa1MNr98KO+FQ3e0qrZXMtWWWd50bGBhM96an7N5
QpQHowShWPM0kAh5gzbP4ND9QC4XkR01gF9LLPmOFIPkHmsv3BXfPPgLlCIHR1AVYRO2upoy2CNy
GV4jyiEPTnGYJCuLU/z9PM5PsVukq45d6A0Iao2bw6cAexo1wjofj3KT0cGvoUB0/bwXA3XcjLgQ
Jxbypc7PkA4xoF7Vck42k6+9R1F+WGPic15k9jNV9gwJ14lxXeofjOHbL5NZf6Ghs56KDDhDLvHo
UyLTLM2a6qZU+CxjjA0baTMuFnrxLkXNmmqBs3IKL2YWvAiyo8SDSnqk+0Vdw+ufG9Jfl1Ua1fLN
sdbOggbN9BHyw94m4HZ0+9MUDtkmHiH25kWYn7jN6lU7zoc4DttVxJTn4lq0AQfCYM5mRGqp6ZjG
tspxyk9OeZuFXX6nmcRcyCp6tnu3CUxDWWvja2ub8jR6Q7fKGpjTJgLoE9L1bpsPk3NE4vndcWZ/
GzKP2y0DilWdJ+W2dbaddUXa9OaXlCP6nUMAEd3Z7RIix5/DPL+Di8lbdIdLX8bjuc8bpA8NCA9/
TrpzTNlp+llDUDRjv9XYQva1TNonfezYx5hx5uAW9cldYngw7dA+IrB41oN3NBNTvExhdyQqNboX
WjkbpdHHWc7Y7P2IsyWqDLmXDV3ojoQQcCJZs5gkjF5nxzOAFLvT9ileqP+g7oSEr5IIQHZiv/cq
bvqm7+IDXiVaG2J8ijx/fHDxJYJclE9qaZazUwKLd1u3PMEftDitGc+IDuoXjMLZlvMUVgnkT1EW
XT6/xKaMLkQCt3R3u5TY3Ov4c5iYc1viOcmY/9bW+DKM8fcxIpecEPm7IQx3U9wsD1W1PGPkb3a+
0VdbM1zmi0FlUNB4ydZ1mz5kk553wPgkdOkYuBxuhqu6NTVQw/gLFnEjfZnhSjJVZlY+pxkTAPoj
HhNjOu4P4ZIDlVmm81wZ9bZmuLbKs7S+iJx+VZOSChxWyVtEU32XwiKm6+fxcjJ8aXNR3Ug6EOsG
1tWmp+d1prP8z28g++Ah+LfrlvP3LeZTbf37d//tDvPTv7k8bp9+/TE//VQ2rr9tbNeF/6dvgs9N
4OrLnR9+dH2u/1Pvff2b/7f/829bydNcs5V8fKeA29CRJkpQ/3EnYWtAkvuvf3yBn/ag1Uf68Zc1
e9BvVUtZ85fHvv3Hf/73nQi5u6VMyzH/U7j+93wqy/kXIUyT/QlBMDsOm8TvSnjfR5ruO8i5XeW7
vJ/flfDXXc2kmWVDPTSdf44PfJU//0G9aypPKoVfHKOxj/ReXTeqP6goHW+Y3LZIzLNMq+pMUs1z
XfnqyPhHbkjcFVBatXfUHI8QT6UzCh7/zCFeQm/RzkVBPkOjyyymxHzxh2v6X4j0rV/eGg5tVJ1c
O6QV+AFc+5c9MmKgm+Amjs4k0HlBfJVcDTPgWoICq4BW07zV7kQ/LnKNA3Ykmpz3bS8f/QwfF7L+
a3dLNqe+RUz85+9MXCXNf7ho13cGP5GAAkv5vsm1+/miwc1fgGyI6FzPHLcmMSFayOmz++J5KHos
KuG8c5MmOSE51Ztr/g0K3/BAR4lkWr9GvwS2kj4gGQH1aMGthKaxgwLub2ABwOBw/Xxv5sb5z9+2
9Y9v2xfKxZLBMJ6bR1H5/PGzXlKJvmNs5clbAIdjJg5XlOYwHtNQ3BoF+coziQDbwbcfVWhD2ESz
CXreuvz5+/h8nZ8vH4Kvq2WeUzm3ufrFrlCYOeSHarBOnltVlDzLQDtlAQFcEOphTONTXcG4dYrK
22lXzgeV4is1fLWLbBuZhssMILXyQ9lb8dZFc026ffrYetU7eVLqEGLI22Lq+jE15kOKIu8we1iK
HX/IDr5T5hsAS9ZaKD4er3LPtV3FB5jF6jp+HXaFYMrDub04FV0db1JXdXCLyEKp5rS9sSaFgqPx
t6bxI7IVruyhq3a40rKzV5Y3lieLnXZQkAzNaO3oJXerPpf2TSTyH7XvahKZTO6aRn7pYKTFIhPf
EF/3K9xwMpb2PndtA7xb6qOlEfOJh/ZkFEBDlokshPmGV1eHuBYXw81pMXaN3KZjU68Tp4n/emz4
6dTwR4uM9WuFakoT+w6qVD6nayn9y4eUzouS+Wgvp7yDJFhUfb+1gRojQZuttxgAXRbUddSeoNbA
/2zTbZ3gFQHfzygsLwNtpElAu4ZTOZQsMuXd+a/Mif/2HVJy//IU4jlidfAFckfupV9vZ1iKSAqj
ej4BGphXPRT0nVr0YULOe0OiC8KI2dxom+DySTox2cDTxe303WTJ/g5CYRmkhv+1cRss5LHXfUAA
/c5jyrFSaHS489eUbv4qJsVi23d0JyBvVEHhV/M6FWTh9HX7P/hC/vG5kB5iP99hSQbSID5dS39Y
i02XYtVRy3ga6ispc9kTk+JAGLV5KlIOx7NbP2okbIfFn5lN295WYRA9S8T/YNCsvURE/jyyLkJv
/VG3qnygjzSjCiC3NhR4QLPKua/KjzFC/gqyFZzYNbPHeiGWwXvM8AMdy0ixXtGmSEU+AXeLljX2
DuRPVUFwYUPUEXZZyI3+li6ju7UMGDyg46mZeao3Sul5PYoKp3p1dWIDzlqzg/X3bdOW+HbxMut+
uHEytFAtTY3A0TQ2dE3SZ9Rb0NHtNr/zHBe45JCmH7XWW5neeVrpb1InPwgyG+6AfDOrkvll7rjx
OOG7h77C7FiwVZx85J4u5v+VuALDYL89/vnS9V+4ifCMsYBCgDRd3/r13CaXqLaWpRpPjkYlt1R9
dCdj59I+VWMEyQ7vIONLt3iWyKo2RN/sHF90hw58AmA6UkIs3e7//C05//gY8Jhii+NB8DBU/nrX
1PRZR0uP+mQNMFSJuq23oVeg6CXX9J5DJhF7jZHvr2NSps75fajLjWOo9hzrMD+g9PkQ6Ewf2tiF
mmTHPYNwsIm1KIlSRgF86VsGxvPc/4Y1OFvPxLQ9EKo7r6qk8tdS0U3rm/CHlaq33JJmIOe0Q5Fd
t2d4rzHVMhOrVoEkoLXRnXvD204uYdiRhgsCmuwaUNGeWjHFsPjDGSnHFYVtoQYYuM60gLUDCyxs
L5x3x62NUjchTSfwk7J8idvoDqmQHls8s4lNrWzGJkDs0Aj+/Bpf9/OfNixJL4CKyxP4x8An/2IX
tDmZ+zjG9GnKfHPv84R63bTGyDjtB1SRJGY5d7Okb+xICLZ//trOdVf++cV9ugU+QRC2i23M+mXX
1uYgxl5WzclgMWQwYdLHLda0kd1TKRDLtYANb7PZ3Ukw9W05zXsfhdPWWcg/oWk9Y8ht7gqRbtqm
jl5DF9UhHNM86fWmSplU9RmPqkd4G0fpej4P2S1SOuTGrrfRDliwJqmidQ6Kea0Vzvg8E1smfqjQ
WgmUxXXWHmsofM7mPlURebcqyV4NCQyjb40LJFy1DjETnfK0uoRWDtGz0Nfeui3W/uTeaA9Z8xx/
6v7rjl9r2YPRFf8PF9Hj86PSFh5V86+72ZAOjLbroTjFI5BqoVr/ODSos8wqhnigqkO5ZPYqbsGl
VI617OHnMzE3JhjWSmsc02ZxbybR0WKnXaUw296a6aIBGR/Znd7cxVkuY70Aoo2syzB31XZwQAbI
ueYX51PQyUtct9R05k4wEwKCnx8zlSRPefE6p4a6oc9ugnoZpn0ctYCXUYYDjvQQ+Cx+9rignCGP
mFRk0/g0pbjJq4eyDOC5eYHqsuwHsgEoj5qPLrPn+8L279ABqv+pJvCd653+082Ix1Rd7X6+CdVI
eb+Y/SRrtVGPMjq5zpSeGGZzRJXPEor5Za7jO9vL4YO6iGvafh2j3ITBH9GJCdP33AL+KvPEPzUx
RMlyzsIna9SPEE7Yy9rY3lVR8zTWQl6cvAv3OkZeo7oao4pf3Ik5frBrL8ZnK4wNGDErcC0QpBNZ
T/c9CZykP7jt8fNb2xF8NIpx+ODGAbMN9aHihwZT+Du5jQg1jOaLMSbum57A1VlafzXhBTIDDo2L
pfLkxpZPoVf/CA3HJp+TLwtaXdAMAKuzlOO+Yd4wn9dHCD+0yF2Xp7JCrVmrb77WEfw4lE+x4AwQ
O3AW9fTYgnc+DYV8n/OmvGCLIL/Pu++vUERiKtwvsnBPdh27+95SY+Aw+TsVUpDEUhTfoRO9JlEl
HgQ6rbME8SFYgIcsfZP6LjSG+NhRetK0EcDuWxbZAMoLCdtl9+y1lXcz9l0Jv55sTCjg7QsGMIIR
5i8deV3n/vqFk5dBpnnHft2TLWDF7sZ1EgMNE9uvaBNUXHYqL/OC9JGuvAlFlNGubOLiJXabH7kQ
6W+OcZr8YdxHoheHzi5fmswxHya7Si/hLNs1IbflpRAWmvxhLlGI9iVCWMBJYzXcybx7cnWVBo2q
+/ulEN91JMNnFGlMPGNGOANXmI5pjRch9G9zpMjHbmkfsqEObx3/tap65yYq5nM22T6Ba/1LTHv9
yKi/Ofgx+Zefsuy228E5Mc7sj38TatOYQ/IG8mDbG2LZJv4k93Y0pgcnVlHQOmAW+v61nJmh1TgF
V1kX96+1PU07xD8yKKU6TyrS94tLlLeTNHehVrx+kgjC5tGTTDl7Y1RXcjd53m9mQdreVwDxR9SI
+tgaHWbSCFX1mIKkzA2xUaK0z04jkeIP8FCTRhxiBcVFdoKhlNPviFTPDjnpgFT/4JSWGu4JyPoL
ppo9tGs/QPqFNL0Z6EQqIAmZ/czQhAMTCk6lkL7Wcjc6bnumgUa4XEoQ2YQ3dt36CpUo03hyls1j
lcERtzOJG5Tfbi3MzIKYKbDL+oMEQcUQeNAshwRdfCMsE1kzTMwAFzPZrsnMBLsFbYG78Bj60Xvl
Ww16B7k2Jdiatu9JAhulRfalzxQ0cps7hYIuTKb67LYRCDEC7qqpJPDCGu0Dk+l9Z/urEdbxRXGo
vNDc+9rkHcciSCz4WTTeFDmchZznh7mjaohU5TyEdUy2kcfElAjG9xZz5G0fLu5KIO3+GMvuixPm
UH1To91AKGzWnYvPSCZJ8WLn1XM3CDYhtWTnUmp0gVNQPNBejoJMlc5hEA2A2La7hm644R3BAmLv
54veR4t6TWevPvzO9O9wcfbVeJyt/ppxhgulFPFRjmbxIJwODsvQ32oWqT2d7uQ2v6t0767qjNWA
mTCdSqWHM0kQcmWWRf0griGFaNVPGBKgoaZ9SOd0Gq46VmNTGH0SDDXjfxI5vRWQ9P6UpMn3XLsw
h9Mi3jG0I8TOK6e9QasK/0goUFKqKwMobzeKYddr+TiNjLy06WSH2XegnWY9h9No6rZJBExgRrMd
xB0XwAc+tAbHXR28CrC+nagSsrwx7olABayZ8PAbOJ7Ae4aQkWi5Vjd2PlZrLTOfnn8MYQ77cg0j
9SAbSVmJE3fdCKaG0OufOQp/WZK2PKjO8kFWI8GCjbYy+ro6RZPyAxusKUm0s3Ve0KiZTUXDPKyT
k57SLsD6ubYqOCBLzcdXR7W3txsQwRBt2hPAlnxt12QpgOWKNiJrq4Ceeb9LxKxXmZuQDRnF8SbW
9TdCnM2DM2CPtOR0aMoZNhBC3rVKXbkfXPQNNZLfI0l48ELjfeNF6SMSrPuJ9kQQLmV3m4eZvSUd
KOhhJwXIyK8+lWZVGbgKp1wtK5669pLnYwAjIcb22qt3hbZ8DSMKO4SCQWdVyXNvudNaNNfg53Z8
KErIlA5M8cBoUMmHbJAXRKrQKjs8m32flDsDK5qoa+MhqztjjWAqfbMs7nAqt4aVdU6OqtDdSUfV
smVCjUgf9u8t23EQ0QC50H1F07t4ZPdmz2hNUbrE7UJ2iNY7Tzv+ysApsOs73QSdU7+xU+yHJvQu
DUYjs5ifbJE+F0Wob7CglsIEOlHg6i8nMiQqxvCfX4aSYZGrT4KhgeuUxWPT6j1eNx5mj0ENfpv8
5NqvjSROEdJOevZsziFWOH3AN2Mkjtr00nXdt3wO/W+lTxwL9p+y0Hwerr2JK5QM2eK6aK2dO7Da
Lzoqu9cwy++jwsOl0sw4aEzb3aNSP8xmPZ3rrKuCDlEi828dHdESEIXB0gjHsAz3IuI2jzR+Xd/t
mn2H0AMuYeysmGt5RKhN8cHMRxhnsYGNsG0RBKD0IdMsPXicEG+7PnuKRPrqAar/kpY5SzSJJgea
nz/SCjJpifhjl+WxuJ8tskvTggUqGaKHAvFI76OD6qolJdx5IYonTb5GQ1wzYG7K+97Oi31rVflB
sv/c+plw1xRgpNM0HsQO+E7arEHUkRV8XAg+YMbOOmCLrmAbiV16SqYDLCp7VFeLb22AEZ2yVIFD
IShWpI6/F2mq761P0H20/T/snceS40gWZb8IZQ445BbUIigigqE2sEgFrTW+fg6Y1Z3Z1d1T1uuZ
DY0SVIDD/b17zy3QL6xMH61Um/VPMeU3t9ABWLX5RSVzZJ2k+F7TXgNACNLiEY3JK9jzrYI7ktU6
5pMoTKF1d413qJGqBnZi7Tu1GE5Qf641mldtaOL3VlE9DsYm2CZR8MoEtz/LsSEJFgX1ISYSE6uK
Gl6yPqGK1mApG+QDHyre+KjGU0UaT6bpPWNFuGRBEZyB8+5MneIVWVXKimIPoulRj3eFUFimoDXh
j8rSHbHXJdwtB7fe0ogEG7FUVEFWhETVzwcMjtSCbLsyFjKHZw8SWh4mJbeXvf4KOyhgcXHJGNwA
ThRfaqurD2S21MuRitlCFo3AvxYFz13fQfeXuGdGcQVfd/MzAzIatOMHXKocQrpTqO4IMu2qRNZB
6WMDr8Wgnnq1eFT1Ntp1MayLMuVJ/TjrNLQG0DQ6E4UMp9ypoxWmlX7XCYPubFDIXSbUz6SNQLRL
4R0tO115mGOP9ZBHxDkb2VNv9beuzI6IwrrrdzQiJSG6+0Sfyhtcb5s9ZB2LvH27TwOkvWfUM7ZJ
bb8hALOe7TZZZJXlPZiWdfAmcCqeORiX3IL7mEsWKIqGsqI98o2612Ke/o3Ij7LYHF4rg4CfIDip
Cj8M6V7xAdg24T8kplFtmy7ETt9CfVBYLOn+UYPZMYVyWkSqjUtODSj+t4wVomqmN8RSZLiTvF5f
MGZ7V1sMz+Pg+I8RVSmXlk+Nsg9NVEa1xjOTMyf+fhWpaPDpWT8Umh1usgzBzODA/7YCbMGVZnFa
KYf4kRQfANc5PFJOX/qKxcrkom+s940IPyicD9vKjM5+08c7exyLnZ+Kj0nBv5crk7UfMS0ROA1P
eSxgS4b+R2exilMc0d4UpX8IGwNipFN0W1/p/D2xEbgUvDJ6IMhnaTfx46hkyhIq57hTbLVdEVTU
woVL0/6iiBL2heoP31jb6iQ3mBiuC7FNi+Em+o7dRKqjW1v6vsnTm2N3GK4yRj8Mg7Qqhz8vRsNI
QT+qf3cfdkobQeT8Os8OcRr+10389sz/fPX+lveX39/3ftMjdCtGU8nn+PXw/Tm/beNvHv7LN/vr
x7xvzXR8ZzkM/PkRpfNRR5LVkCoYGt/GDhpHVTtX23gsmqF9cgro6WYbnxjPaB6Lg8FIv4wKVD+V
0IIFYQbLGCUoZhszWOvDZG7TIH5BRTTwY+9zVJ6Loh1YHIZOuuE4lKfe1i2yw43qTHO9wF6/E2X4
oiNCuiHNwxDSfmuFGr+20EJDA0i8aoNtcUwXkkaDbt9jouAnCJURrrl2bKZuVjMdyMt8ZSdGsY1M
jgjgIwSf6OLRxn6r445aok+zVr7Vxg8jkreFFQAPUGWtHm04/K4vmcJzJks2cV1jWpYd+Uj22bGM
alP0gbotMUsghSJwBfQ+PL8BmYdoiWWxiI4JPYQJVTiO29pAtJCUCwSBZN2kXr+FFhLMUxhs+/k6
QymbIMM+EnJ49GzH32I6rZE5vGIwHo6+BAqChHCOSTHRN5j1qc9sFqKyJNrKWVFXOeIlfSJfNINQ
cJvA8jxoRA/sIN2d4JfTYut0FO5wcxdaGJabOlNQnLDwfTZA6OeK2n+0wLoCFdK30bXVrebUCO6l
2dUhsO06bIuTxgyWUfTRtkaodphcdySeE2xIvAcUkVSJgbAG2bKsbA8yJ+lFvuPdjNADqIWqwSgC
ddc0RrIicmdFMSrf+KK2l/isH3TbeDC7trmO1kVTsaEJYyTZ3hnLq1q/ogQoUEWKcqNN+S7SUv+h
Kgp9F0JiMct69lgb3mWOaXZFmxjrIvJitgCDwEfc3g+l/01X+vdRa9+INOueCuzLXVNeWtaXp/6j
IXTmAHtS2zJde6Kyr2ya2PbXuF9Wo0NOmozxY0ApWkddm2yHmDGY3iccZWj8xlHgAnhLHEKpW7sv
AF2QaGTGzqmf9GGF3rF9rhzKQgGoDvd+UxKut2fC6BP4ntrHrKFMhEyeOnQ7PgQvjaIG54w6wzbs
s5uqkzi0IFx2F3mddmANrJzr7toXxlpxEGjDPzHfe6rE1ym7KLWQD3HvSUi85MshZ1f3TQoLApw0
4J+oW0d2IU+N0X1i80w3fpw7ONRksso52UHIIH8afZOzl2Lsv0ZNQIboeMzDejoQ4ArTdszJ85E9
5cqREDXOahsrXxujrX7t7Hw9CZ8UocKk/hK+lznbgegIOhmawnKomtaNRBQdU50UKBU4rdS85KTV
Y7SjSr9s0669Wom37k1WaRpEkYfCT1dJXiXryvcM7Ja22AdkSPrC+xY5DlQStcIgMufCDw2rLIGz
149H6kleGmC4SSkTGTEdKxF2rl0STmcbcbVkwU7PcugB3BJJtM3wrywQa5J2U9mAHLPwnXU9dJ+x
HV6JNrmKCiysYjYPoSaTZeYMApYis6POAxoJyxQQPVrqNMqnM9D5W1sUIcaNoNtk8MJnd3zyPKjR
kg7XcB3I+HINOx4o02CKJYdgxCZh/EBTBMJRJI9Iup9LTtBHuxxTYn0QyjZ270Ce8PUjSLqPDiqX
ng5oZUpVOdoS9XCudN9USXiMW5GyQnjqDGRB7ryj3cKYQxLtasQVephIpWF4C+1DW3IS92dDIAK4
7GAgosdaSgGwgBWzlei0QACV0W5I1T1d+eIxEDhUWiTo25rQrbz7hlgweIZ/MJuU+01rB9cwDKtj
G8NKnybU7vSJ8eRWhMKKoT+KcduPdn2ClhWdoeNOLDSDcdX7VrISFh4MxwCVW4XStXXSHocIY4CP
7spF/GN/YvrD1CS3uPiC17br8QUSorgAm866Vle8rY7Qb5HX+rGzMvuI2SDZlgk5rcCY6ZPopCXl
qlhKXzHWXhHt6L3GV8r254jOwr7pLP/MjwkO3AQ0PRXxMyk33anrfP05ttjr7f7J0aL2mikJTBUI
K+veUJxFKBC8TYaTn7sQUyKmKJfJMjG/Xd689oW5CkqJt2liZWurTnKGtkjQXPiIGd06pSKABYtz
FN25rAg00l9i0RbvVsIioC5EjbMirhlbUdJbFp0AtB0EoGM26jFRPHtGiYPFB+dbYy5nvIkJ6puC
dGvSA9UGb4WDSluUBuNRFXTAcEosgmZLUcIufwxN0bipZTdHWt1vkWNGu8hI5BEqrViBbAyihZ0a
chs36M9bWKUMq4yt+GTKjTT97hZt2rw6a7TJrzGEqyVcPeOoKNnHbDbb6n1FMrOsnkyWxuivInFw
xg7onqZeGDPyg51mBAKFK1pH8jCmmICNuHjrU4dO7jTUm3hIAzpphby1WkchmuqB65SNvkjIDV+w
iymE+EGO6DLYv5ib3lGIG9fSHws8xOtpKnDFRZG+zWPAUkHEhEJYwZGAKLJ3tcxCc5g4OycjvHrw
modJxQJoCM0mpzRLNiZMOY+G0NpRnYvaGNpW1NanolfDbppQFDByUYMbo4NfAnaO6uxbOzi3ysfx
TrMwvXStdI16UradXskFsHjsPSgwmaWDyRNiL7o6WhDlSJxg39+UMOj3wI89uOcLL9D9baai0k90
4W36TGD5N8IbN6aLmTmfVRl2q5AD/Nhty8qqt760EhA0gAIqUC3L0B4IRxJkglZ5InYI2Z8aiCNr
HIzXLBmifYhQG2lcBKXDF9t4BgYVSnSVHkTdqTP2FtliR8NMSSOUECOMVFwlGVzPpZ9emfExoelE
9qkk2fuPPKScoXSoYavGEG4x9KE7GXqKJMy8mlCYTWb9Fww23UaNKIndL+CWKJv5P+3JUl5YYVbu
qlJHzpHrERx//4WTD3YzGWgfgYIu3em7Df31ZiU9kGoidPwLSvFxLfyahXtEwGkG1+N14CTkqwbJ
b6p4kHDFdgHh3st7zAwUvi/1OKp0ny0DCzEM27Tum42GCOI5S7NvoflR+8CRTRxg+VxBkJSGoCwM
0Wa0seM1NNKf+4wCEHkV19bWpmWoEl8VTc3nmNjBm48QyzETeiFZ9DqmNBeB0FT9MNHPaE8Rseq7
pJHlcawJWFOrDCqaQ2GzcpQnJSl+oLqomK1ExKOGCgOjVOWh0Mx6M8f4MIY61bGj0lsp4sCg68pG
j899p2HygbTAWMdq7ClTI3q8eR+fIxudBoXmoz/kI6BE8bUoKcKBXugfRC6HJXEUxpIjXT2Qo+Bk
XvsRi4AgFYWyDw4kCoRgIB9bGyaQWo5n+MHlks0vMsgPey0iLJDZ5+IeI4fhJHP89BGS/GNUTOM7
qXPCbxz+B5F9qUr1AIRWEhkFdBgmj3EpsBjsB9qC91s/72LTilYioSHxb523pfOmCmIWIcLJwtnm
OE93ah/dMmCTDw0UJyglQpKom8y7VKgTAkxqwGHGinqLIqxdxFrTPkkm76D3tncw54v7TXt0im3g
wCaZH1RtGBtqnVwHUVYdSnIPAE5N6GqBBXnXOc4AsSqbffKoGbyWCD+NueUB+diJyaw4VgrogUpE
OjZ/EOqJ6bUP9GYUN9axOGvwAS8m2L2HyhgWSWiFlz4RFamtzaAREWyarFp7kC1py4IL6e51pFew
Sjof8l+pWdd6bOwrbtZkMWR80BiVdpRk8hwWoqcXhnozphl7I5La2caK4i2oPXP8d+Owz9pqEZl5
i/grsa+S0duumf5lToCxEHjcQoW7TwqUxeS5kDVRZ9qD1pVUj8xMXOj/1q6op2LdVJRiECzF73i3
Hlt1cHZa7WuPaL9dfS7U09r9pjtk+c2uW3jqb4Zu4FNui33pYQOVMnhTnIbpAqXHNbEC2bpr669T
bNUbyt7ZPiLSZ62SOvJC02aJdzc/dilTc4WIlXllnqEOKTsEVl2zVdSc4luGT5+F/+hPnwXhAF7s
o7HBkbDzRhz9dOT0bZqCOrTS4JLkEGwNeQmJZr54/i4YfOUCMslGngFlTSeic0mVzyMtCZscqQzX
CH3cwugJDGN+JdelYtcYKR2xQnp4Hvv4hQlEsrJrYmkjaazoGlSHwBJip3MS3ORVH1x8laXnUPSo
o0o8UH3HD18VBJuGyqCvjEgmm6FQyfxyLJyBBtUNL1Jm1brxoiTl6EY6ogXqEcZIHkfb+yymiIZQ
sPKoUtkrkSPP1ai94mpOWHAF+QtHgU4K2VKoKsTGQv1h6xwNbbhGryGgcsqOGWhCTKiXHx1Nybed
0UmXUnfvOhTubnFafgHPNxJ2md+oGFWwzAAG1KNvPdjiC80FCLSOF54UjpqtY1rpXsF16YIaKGf2
q/PsYzed+CS1NoWHyYGXSnZmu+nb8kZEu79oBpzqROWWCwdd5ZKg6zjoIwySlZvn0aGOmeXQmUSD
BZuSDNp8QZicTrxqqKycHCCEM9zuiwSLUsQGt90jAhyFGrzHLAD7RxjD94nw9oLmSPod6iNaagC+
1NTrHij3rptBRTkYtaSVhibQAUJ7tdgSTzbz+kyE1jHSBntbDYvCi37cHZ9GE6FOLCll6UY4T+MA
pTTK9NEMdXOt6U0Y0tavTYk92O5fal2VRzQ4+ZEU4cRtQ+0NfZx8xJuhID3QQ6zHvk0uqZnibg98
Yn0bAkXEFCYHS8Vw4Q0JVNCqTmZcHeOJj9w0dprhUCNIJdzGemjRPiISSFZtPU0rjq6PqVPTM+gk
fBPBZKwUGaUL0rXhOM4XkLQP8djIfTY3DKfEfyQFV0Ec11PVUIiGjq30mcbtDDowaRnLNmVGiTyu
Gg20iV6urgBL4NfGwoheY+JaWtmvXsf3k52mnorYiLFpMi2b7weTGGIZMKKFR1rdK+NstjJZf2p0
kDdp1savKgO7qw5E1xKKE79WobYYgYg+26UMH5koHKKB0zg7vXawSY4Y7fI112hwFz4KmxDQjzLk
5hu5s9s6MK3v6E3OSiSdt44p2zICwXqmvjLtZhX3RjOIKEDpYK69BlENNaavJMEoCw2nPobxWh4z
7LUrPZkeEYOZB4NVGPaKUr3E80GqFMV4ZsWIAQ26zklLCCfzfM6eTh4ZRAJlEKR7c48L2t+kpFSe
2xHkSNE6ZHpH6LCDquRoFDgmcKS7g914YJ/VZWVHQEpVI1+bRr0jGyA/2ZNtPiWkUlEv75N9VPXk
q6Rjs+2nelpMZT9eHLVbB4WRniAufiXi16bmq5a0r0PCc/AA3VB8tUfd9pnPRzD18lxyGosKktk7
56vSRbfCovWAPQhieW7eQsMpr2lWD1f6Zs+Bk8OhM8rE1e24v5gJnmuOu27OolrZvVZ/CHKOJW5U
e2ZI9YijcfREw6OlsCDR++GNsdxzi64wL0mHzJKz0TeSlaPD/aKLlb0RjBT7YvtDFAXV/7j0TkSR
Dlv0s7NnMSuvMBFo1cqL77TvGVPXXQU+5jwBMUFalHASHrLNWPTDo5L7HzAgC9ypMHLGqhafZQmF
uStLdrlK2ShUrIggldu60qOdmRR4KXUSsUu6XReo29+R122nbrQP9ws7zMKfYqr/yVH4/5YhBG0x
qrv/bghZfKbF96/B999dID9f86cLxHb+QOxua/g8VE54OAj/GRHnzKZDG8UvmirzT6vHP1wg2h+q
ahG8o7JkQvw7mzP+dIGo1h8zOh51hnQMC3ng/+QCmbXcv6u6ELOyCCU8ABWpppt/FeRXOVTpTqtK
Wn0dmpNu18BJr/X6LK30b+Sq//5WCERIPHWM2Wj5b7JyYCc1oRt6voW4/W7Y1mfjpc8S0xoeGPNv
VH/qX3Wbpi5Rr0s6zJxihKHPwXi/CaoV3OgWidzx1mbun/b5qkM3HSR07drwEuK8lmS+k2kwKMW7
liVv8YehZAihn8JwGrdlHyNy0c9JVd+61vkbTelfZbv3zyaRlGqGCRL9r4rEOEzhxKhqvMVtyuLf
BPxb71kar0SUn/s42P22Q15+/pn/oucX//bLs5eoFnugwFHEfsUe/fuPMfo1DrUAwp1PfcqtzGlb
ZGjfA9t6c6iIuRAmjr3a4UQvxQpJj7MosWGtOW/nS4zzX4exoW6iqUdtKMjzGmwkJF0KygCahdU5
VCBNymeA2MRECHzVUMwe9HoZhuuKue4uZ/JKT1geMnC7nMp1MqKpES4iK8I+MKMJrV51W6q/XmA8
TikMbBjdsewTPLJNuAe7+ViMCJJalIfrsXFogzYIUxPaMD19FNdiAmQSFFsKMnDVDD0E88Elcghz
2aXhHpYXJiIIMjrW3I0flp6bUrYgxWqREJvjThHMLSVz6KkUPzIlxbjQ++U2iYk9m7E3vnYk+J5+
fwOrMKgqB2FiEzwmpfdWN0aFRfyJaBmCfq28XxHvEC5A0muLlB6T6UO1ZVYyXobKhiGm9M4q9G7E
lqpuw0Jqo48CxkA9SgSUCIKUG/QLBCcysxdgCwXLYz9Ar6J9B6Eol2T8EOFewL7tmuLmkzG3ZEZK
phi14EXmq8PfHEZ3t9m/jg+zXdlyULxjtABf8xf9M67M3Bz7Um581RrQORB3rQ7VnxdFZCUzYX++
PQEWcn897klvkWXBMAtfiXkCnrlvrYJn/3rK/c77i//czq9NTPUAA6xO6Mt0fr6PbJntZVhQhe5h
I6dZRELi/EBuNa8StTumHIn3ar6Icum5ehGhe0Ntufcj+p3Z3Fi8X0tCcgLB9pSkMZqvbR1mUJDL
bH+/1o5TtqcPW+wS70MQfkkpe37T+1uNWVeuJlv7lmA54iCih+xWnZZjVuqpwt03APg7nOiVsdX7
hW1EXz1ExCtwYh7RhgXx9joTgPkdp7nzen/W/dr9vlK1aa0Si+ztqKnW/9zOr+fe74smihk/3+b+
CMgia+GI+KmO+a3RxBd7GH381k1VVGuy0R6VToEjDFF4Yc/9X5F32R4/lB2799vFlPEV7lfV+UeT
88X92n+6r2+0f7zw5zbum2tomaOqnrf860W/tvbbM389fL/2c3O/3u2327+9018/4v2lv97tt83/
9r3uj6sB4CLaKBNYh3isv0Zl1HwG7aQT9FH0c9iW92BVNgBDQ9SfdDcfEb02z2XtB3sfHTaWaV5g
6k96K/0PZ7IMaCVlu6Vj4bwQDbi5P95m0HsBxIdH3SjVKymosOEo/H96fAg86qK+WGZMCUwp5M93
msziYeqs5taAF9ylxF2u71tKnoLcSj4VhHPrbNLDnddH1q1p+8P94aGAv6KmlXXsw0S/hKBk3PsD
+gwcBsJfXEm6r4/FPIm8P6Cy4B/8oHupbUA2mU7ZjJlA9yH63f3xVCJprSnX7woUzc8OlZ37/YFe
9AvTrMUDIneLAMVR/PxK05T+yAOMIw1pxdjH8XTcXyBGZxWY/vCqKFGE59uPN4aFX980EP/OP+IA
DnlFUb3Z08Yynyyrvd3vj+hELvxubIHl5P5Za6kv3P8NkxDpQRHJkzL5NO3iSEH9Anmy7ppsJeeM
BEx+9rnSmvohZaHupijFDp5p+LY7hSx2Rmb3UNs7klPI9/EvzqidkzLK9kOuZDuUx91Ji02PWCKL
5v44LwDCMXhqRaFBPAgTwpyN+OeFj5F/hzlAg46LsDMph35/v8aaNpj3L+4UIoj1VfbPhwIvq1np
AwoAtCQPKKpLytcBGHp4ic08ioE+OKkNcYwxSzCKS5m/NJDyvnwqG/DrAfa/GvdtF7GLqh8B6CyE
8QxedAFPJRHiwRBdOqdzo8LBjZRVG6M7QpLMSG044MqzV4xI7bKqMhayciPCpHVjfpO1XkNkbu1a
2SOhXs58tp2GIaQutC9lz4BLhMSxaYodrIQcCITiDqWM9nart3ChPnMVb2vL4uoA1QSKT5DOwRJ0
0aM8xhVL6ZsVeE5Nt6C8sFVCM97S+iJQYCwP8oZm59A5KWAlkbx5CMZo2jbvcxj8EiE+6axGQ2Bs
CssFIDRNao6kgkwrUjwQVEpK8bGqcay0mPtqEAPTZz97JwYTCJrZLHGcuJY9s8KiNl4RO1JsIEP2
9FkzSFriA3DWxZh0DtthVxBKAPBffwaampM9PK0dAzmwNWiYaDSsABrlxjkrolcvduZQjFerYTvG
wVMO4G6XOV1BnJH9SpcvOMohrl3a1vQMOv0UI5tYOIE37LrGOGS59yBBO14U0/IYkQ0UmwpE8N4W
xVV39NYdg2TpcUR/ifh/3DEZT1ZaDhdLiWgeobvq7BKpuIBP4yOn7NQGqEX4mTlgRMrSulUhYGQd
/IFtlOkixvODa9Ve8X/7m5YAWHyQQErD4CUaQH1bgfZiBx4fECdLFLb70jJOMeJSqGU9hM4nhWnN
BTMcYT5EmOjz6YBTH4oBXDuOkEvFdDC6aihFaMHveryg0BayzVRAzdB039homQesaPLh1g3et7zJ
qEwSAFZVw8pq4qviASkNIK/mdQYJVSzgOu0NJAcAdrbM0OvNENJotWQtUJTVJpKPqAGXAeTaQGlb
9qG/jvGBbymsjWcjAspaTOH4QvX7NUIT4/R2/d3Wv4VUhL6qHuvmSNGLJdC2clWgwnvwU9B/sWrH
H0ING3isrTiD3UPsBhRwMSgIIBU6/h9aM+wbmt1uqY1yn2qNfgS/RTKAHKFlpeazih58SRPgPc1z
b61H1Tc7qJKTsMuvZmJ2Dz0BwS5MPn/HKo9syrTs3sfSeOavbklApv6QkwP1pKiNskAb120gA2hb
xQqGhZVqxS5QTX3h67524wf+9JKsWqYkKS+HMBavhWZUC1/Zd2k6HCqreyv7TtlMCQWYQdGUjU0F
nmTV6qg1ebKug149U0iwSCGp3ih8ExlCqPZS9/M3P84eNQe7fBC2nMRbnDDDjU4BueFevwhl+6Vr
deqYMiPjRiU+iprbpiyUDb7NNxThkWs0ANfrbMBEOK3sgWn3MEb1WrRmuIgo0qZhsbLDEfgIqPSx
VCrorNpeJZgGPU1APFKZqVufjktAs4DS9E002pc+wZzd2h+FRu8mdatWQJRyppOiDSShgRNXQY40
kdaRwQSeday79TChZVEV5yCd4StuL9UVDOYIobWTClYA9ShqvTFcCErM2M61hAFxAn+LCIjvkL/6
RtivWRk13FVsu5Q1xpj7zdKhc+ZqAfMzXHP+tiiIef7OLyXcMDEg3TGxXE06JU6yVSJTpS8fjIwi
fraHNfbYGHWybcKrkqeoilMQUU6nnLywqTZaBXAyTQn0BIS2asbEzQydWbVSPaHI/WEr/avX9sId
LGQH2hj+ADdxkvqUbcy+3SoKzC8UQ2uBRL31s+8C8S6mjeiYVF14IOUTJWhD4izgK4CMTUKZCX/q
JAUBgUiazUnS0/JiqLKFh+Qw1B5gsjyHVa0fUit4MSQmiKqa6I/FeD6bKj1YtXHOqyEkwWoiDdu0
ANlUdIgFPkFcE5tAySqi0KkBtsEymdghNFTbZdY+4UIiXii2h43U+3DV1Cq2P6WLD2n73APL2CMV
GRc4XVWInybyBTN57cdJwUoqsTX55oM5mM7SrOhkRmWrX1S7B/JstfqSfAC86DVU4JDYFlSunM/1
2gIk2iDWj5Qh2ECkczzQsik4pKxFnWKawxcQegqqkCpYZvC7wJbJ+S/WLxHn801maEBQNbFqLJwc
A/LmvpAC8wPAnyhC59C4JoZg9LuWWzWNSs5L+60E37Mf2/40DNqqndT+QrdpMY0aE4x6zBYdNPld
R2duqfTJSyrqfDPnKopi1LeB11pu0Ibhg+29TN0lQyb14pc1DChPLNgWRUM5XGOoj8cyjn7IxNfX
U1eSKRNwTlFo+S5FygK07Sv9UM8XqX3WgYxB0PUdVPXODxLlm3VSVDH92ko5iDM/J8Lc+cLzQFPk
c1JFyPp6sDS8u6bujwv4NgrcR8t48MlAetCsAZcxBWomMMnwferwN4NH0xdtSohcUU+fo9HrmM7b
hRmG/XJI7fAggLQtFQLN+kiq716tErgTp6tUpY8F2+ZW1sqwrsS414N6M3adXEae3tD8CwGazxeN
gu3fvd82vCo6cN8Inh7g/f2++0V1f07ZN+EmV/t0Hc5LLTyx2f5+LZ5v3q/9egDcwX9+iqERTtJo
AaaNNnzmU8OShfu8GKLvOEPmmI7gK6X4L9RhX0RSceJptYU6wLMl/xutgF2cvVaHwZr4b5AJ3qcG
H71GrhoRJ98NJcYpiZl2iY1yweCjrLHdnybK5lE5kAfun9B2nUQ+nL6RTSRWY+8N2z7RthKoEdxB
xp929Ml2q/FcU0ZfYfP3Z5n9ctTSZ5XxJGi94DjJcEsMxtarA/0BF946cRbKMVFTNGUAUnF4NBBT
1O/gVIZPhRQbl/NUdhFgIUf+0a3einafh1HL0ptAhQWijz9v/3rEdwL6Jr74nJfMG6uxJkzS62w2
ucYEca/Cjjh1hM+zzw1Sa9s2brbWU7Rvik9CVWvsLILd2kn53na0pUXC8Eg2T1U6xFj35Eqh5j8t
G3g8inON4F25nj8iTyKIPkp0d1CbH70oltU8VmOLftb5gVH97VlcVavUrrehJMws8vzv0M4fxzS+
USiisB7TO4s69GQwqIq5LayFFChhi7cq+TEwzmM7OoZoctCWGPamxpC7Gm1IyW3YXoDLvIg0z56b
aCp3RYbFwOOPO+d1TA6NgjgjpUOh2qSbO5IAz7DHJNkM0H2z4lmnJiBZkV4n1Z52qS4+4R2bew9E
grpFbgInPS4Tcy9b8K1Nka4bS15RY2E8nXxz7+vS2Df/vGaKZZ5l7Z4skbd76fD/1/v/KwDKtOcS
1/+l3h+En8Xnv9AHf77kz3K/I/6ArjPzbegFObNr/1e5X/9D1TRLMynE3iGD1KT/LPdT0+fJusH9
uorLQFLB/Ue5X//DoIytU8B1hGURaf+/4Aflv9XFber9tBME9nzJifQvpWCCS+zUJjtzU0TYgzyF
+RLcfbUm4S1FxpcDgWtNCgyD+Wn3zXe7IpDbt0wcRwiqnqJMWRd9OCEZ9DLgwFi91fpJtgkZXKWl
rXTIMN0AYMhD2ih0AA4IQEgvp7tohUaTuulEAsdMFa+1tL6Vxgdmc+mOtoyx4EBwavvG2jmSSBm6
3numJOHfEIgI+/z3n8BWybLF0YLJXWp3QONvrQE1mYYRpXq3EZ7ynAycZwzn1sM3rgbM5nSwm4c2
f7LDghgXjkaL3uaUYVStAAwmp04z9wHLwlIN1w21W78pHqAfbKVNesjUPFWyWKGA72uNGbl6bGgm
B0N7Civ6iHX7kQfydg7U+jPWyzOinF2gNQ9RD6NQ9Zdtc9QAqpjU0t97MkXz2DwliH69khy4zH5r
dDLWw3Azpf6m6bxN4LmQnI5ZqT6o5dkYDERUch/DXSwsZR02Ocv/fh9YN0l64cgCaFK750kD71Sl
9A9xGo8QqSz2hMmclpW0zvAkN7GUsI39ZR9/d6L3yH5Px5sMlzhiSFBNvB1OA39YlcNieLIo4n8d
adWaTDtOXk1+YjmbWfmy9M5D8VwZP+C8u0GRu4FH+4EVeX2FJz3oL4qzUZ1N5XwRyhOnc6b5B9nt
8cIt62CbmwvAfKAOQSlExdIyWMvAwiPxiarbWtrNsl6E+biNUK+3wXTIBo09WXntypjs+WgpYrEr
dN6hPgRav00ncTWR1xdhsjJy+eiZ+XNnyAcVjXjBZNvRd35s/R/2zmy5bS7Nsk+EDOBgviUJgOAg
kpos6QYh2RbmGQfT09eisjuzKqKjOuq+bvz7t2WZlogz7G/vtffpIj0gheNmlM4eDg2Kfn/ri/Ug
1v6Yp0ZYp/azcQfWc1PCR7ttcFYWfe8347GHcWDaH7GiXBNR+Xb51mBTL7Q1cHHWxiUVYnipepuZ
uSycJ5WuLWQLHv19l+tbVgYiHYp4kKnup3mKCNzDAV1Id7y5NUHdsKCdK9Y+Zh6nlZGHIq50lW+0
uNw08bXvXoGzbxL2sIHIps1dyUmnN4wvnrNeCNKxj0enBJtQ/Bqv9NQmANEpJfwupHpgZfpKY/zI
DlTl2KVhkOi3N0sGQ0Zt87etnLijk1vK47LwdomP0WsfE2fEK8GR3Xgxm8s8bs3MFy/4YXTjs1Tg
ZOsxrOM/+Gh4d9jUfXF0y0wvJ8lZa2/IpdtVPo06rpnC2VA0g0e4NJ6H7j2fXzKXJO5Hb13HAWjp
znmdYq6vg2+Wt1RJfDKs7J98ssQ9cFPfEjAVArvqi7F2YMjLHeOZQNhHyt23mRuukS9JvfLFLHD6
Re/Wex0fDP1aaO8mRRvlpv4Y6QHmGN77A3OsglIDs+/2RgshxDCX+2uJymE32Ak2pzTUi4q1It5B
Gtg1ucsnxytvYk7n+qZ2/cYa+quSCtIzr7SyPBC82Tp/hT4Ec44llfapDKSHbvY+8VUvw00Yc0YD
qXfgv/wTEVaqivMH6q27X0B+VsaASIVEu/JRqSe4gaiKsePEEFYjj0GRBPloBMD9qT+a8YhkVIXW
Xp7d6pY1lIXOoC6SEZ0HKxxTeePXrgyVQvWY3e0UxD1qEo4MmzZE7YtxDfuseXAq7WpFVtgKCRsF
StsgDuMd2zAYTzgvg6VEHNLa3US8vEDAuT/asULqDC6rRasKTW2a4Us8qxQA39kFyqVMbp2E0r5l
pFKTmdbB4AWcnbI+4B7ZxadG3aC5C56K9ZS4HxOWpWJ5FfnvVNMOFvGKqms8cHuBqSu7kS50c4jP
Mxw+ugs6DtP5bilHiiR46I5z4fDF7rJXbOAjkkUUvVdmGZCppupyWhBVl+FvMc/Ks4RF6LPMUGhD
aqctn7o8sW5wEeVG5JR4lsjYbjnm/tpgPo24oxR6EkxKYYTtqNEYuHZfeb0U11RjEOjOU9hmdXbK
uJBtG+SzUHMVahSdktBJZzw2KN+bPlLDOV3tUKmcGiE7UenvS3aj6qYvhU0BWGu7oQ72ThvV9q1E
+/P7KMuDrnaJrnaEinRlfG90BJ1KuWAhwF4KA2Gb3puWW+S30e3ehmEoQldL3V3HHPtNtRhhgl4v
zyplPK+IFpufD2uckaCikhEbv/+peKbxpkz79jhC2kbenNlglmMmEjz/VSdOZZ3G5OCnV322yluN
g3FXCPzmszDGN6OlD7ifrBcqWlZ6pgwgT7lKPx6su90sJGLhYj/M3AUfe+ywSzIgVsiRApF/Ddp+
pm061B5/LrPzz6/Xq0ss5p8TubUXdkB3Hj2L/RyoRC6N0WgOWcxlMFUwHP57ZNdxJW6F4CvW5x+R
StWWo0TaLnJEjZSUqYSZ889azP9nwvfzB39++Pm1f//vP0eN94/7+TV6zoIy5gEfjLrmopGqtOAA
GkHKiJTV0wmNHyibqQ9LWXJBw29Zr1u70+/bZOXsfn4rvf/+zw9JVfJKfn6KjMjH1701kXGnNeRn
7BkpBY7yVH+wlCpo72BoOZBsJ3NmoP12N4tPXuKxH/GKz6AEwN9vBm3274T+coiBiw+EZQC6NYS3
O579eHiYBB4ikhkZhY1SLGT2mAjUU6hWIlTEu0ThzbTzxCmRNPZDyegykvdBeCAXEUTJx/2WFA2G
PxYFGSXVN1vDN5LluW71cCr5FtAZtnYNC6eLMW89wJoJqM4LdKpSyFjv6MMIuCcdQGTupegYyePI
bDkL0FLMclUbtteq4D2AkVmNvc3S/CyANSBJYUc/UVnq08+HwG+xCPa+MhgBOnmAZXoX25QPZ+tZ
hUdBsxctVaMHgDAweH4LLKddLjdrZQaakVM4qQVYRIKm4Vq3ZfgMscX6gNByxHnmu7Il2IWPOIM7
uSph3cLFwZybpNa1MbKLNRuXxeo2MzdWRV0QVu+g+/ZQ0k9sqDoxu+6zLa9a1/0qJPtUtL7G9vpl
Fi/SHgLbcU7c3IOR4DpwnEuiDGe6IK+pJcO4foDLEQxEh+7fPDk6O4WFDylyTyndaerZNXq2G+Fu
Ocj7YnkewSuUZg92uyfSMPlgtrxlFFRnRp6Lkb5plC3w6j1clAPP/gWOPLOJ/M3NlieizXuNvl4Q
ignCveuyI/eXBO2k+Jurw8HmmYWuEyRo02mk+rnEDNoB0EYAVmdS/JjmaXRNi+Zgs6ARdOGOzBBI
J8qJB3pKTN6pG8V00d8a7x7AGdx0U5WnVeU4pFPzKt5rsj6ZufpisnYGNGPqrjcqQDk50myFNhYv
B6UCCwr/aVmcHVxPt5YHgTPCisYAaJjv4gU1a9bmt0lzrpjoNiPf4VitA4VnAUS4r07Zk8YLnFQe
oaGnaoSGSxmIOfWZsRztxTlpSuHbUBOJUYOYwrUsCNzyz5agZivnVeWEocEqciVtK4bFXg/MpkSd
GCBE3U+rzuRrDsl/fT7WFob0HNXVnsFMXNGC/Aq05+CyPnD+Nnu5E3QRM73dRqvho/3tJmVkgFxR
/qb4sEV5Vd026oKujD3AkHz18tDKCXxHgcr5xW3VQBHLyZ1bzpoqKN702LUYzNNiZ+HyF6kb1Bzu
OaGGxge2RIJTzJtjmgdZKLGVveCoBhIxHCNV86WDKxaRaZ3UA32BviVu9A0cpoaApxh3rfxwoZ/O
DbM+ws4u8a5FTZ64UbypFAs3dfJS1tt6ai4W10IkIp72+gVwyK5slz3VX7TY8ZJHEdjTU92me6lX
O6soqYhC5hlVL06XvTBqjvA0nQy4U1GvqHOfuojZAdrRutJhdlPU++DSvLvXwzahgYPKS7MjBSYn
7F35wdHjx3poTubwS1mNUzY9cMv0Z7F6xmpT+sB7TTc5+DhoTtkBjySHHgvjhLFnsw+WbDn11fSM
LTqo1uYw1q/WjFKbrY/xOv8urC50JRlnt73yHRppWZKUmNeVHtI7E+rLHPDdPCadfeuwPAdTrl2T
PCaGM/Nt7cgb5QQsrV0JTWjUMk+FHFVXUKF6jLvU93J2Egagp1zZr3d0Zuq3rL+xq/iKwwrTgHyh
46bUMBxzQCqxLWNCxlMUFiyBmX2zo9LTWuWzdSMwhQBUlCgURu/T6cqBi+8ja/MCMwOnt1w3RZFs
RGEcSOzS+9RNzXvbGRitlrOMRIjyx15yKIgxsr14VHv01nJkEsGKeG/2VjdM9TZK8abzBrnH+Xp7
N02Z39nLoZ70S7VcMG3/naYnEkNXbqsbo68eF9CxqRPOls746NoaOQxlwlXG5K8pCHn1S+2s/dLP
oWvXO9r2vEnVke/NoK2JRjn9DqY6a9OjRZwRl/WhbKgKtkkDYZk3bcrMxIm8o5fsU2EQMCtPwo+i
1Y+6iTOx3xnjvoniIC55A68MyI3mo7uDSukoo3e0sBqu25o/T/WuY8BHJdnWUgnuV7an15iJCNLh
1Cc60nBVbYuzOyeUaKsHYein2U3AZtEK6NS/xjF5yWf9KTGwD0XUSdIsJrKHhYOHEYFgyZR9W2bP
nAdvRms85sZ6sZjK1+4jBs2LqRYbMttxdHBgZrm+GD7UWPcsGFmTxwCaVzznF6d7cb+i6ZZxDcXR
1mVMqo91EThqf1Zpk4ZldFLT+kWxy8eekXFl331X65EFOUxV52AMJcRO+w/B0Hfi15g/skPSJX5R
1Kf7/je38nDXGgqIt4077G2LF4N+jFPsscKIMvdPDSuH4lUxjTjErEgmbMex4C5i7vsnQ+lD8ta7
VVkCYx1CcyoebSIvFmgSSdMbcNBnq3/XsnWnjEvIcDJU1QUFhOrEnsSpPXiROR7MZggRiVVACiYc
2iVKL0NSvS5ifHCECihg3bXCCbpoRcomXjjuy/m91l0qYuu9EhV7EzgaHgM/sS0vL4jMcti09dfi
uVvZ2818R161Ij5MHrQkLVy/rIZ1mafsiG2B3inwVw6G+Cmnfzw9Ax7BRzQ+dOv8QGHlNi2Bbpl7
DpO7kYGFSt2pXYk9Ms1DWsWP46KFBFMfG2W+NnTpOmqytx/XaGtU+RmdnYmyTiNlE3mxC3uXCj2D
+osOj2YDeJW4K9dz5Zng0zlRtH0DZMyJMTAQOpii6FnRnFfh6ld7tB+HmYbjNgddSDEFELExveON
h1tZuudST/arPkCjIBiixeA/s4Du0Svz1GPcqX5kUl0rhn1rLw+xVr0s0XrLs/XELJWWw6udGc/Q
uU6FyRmu0ENj4hbU8oAhVKHwS0qUJjt+lNNyTp36BEM1XLuTM1oHALCBVmsUibUvEKBeneh3wcQt
ZoBTxv1Fw5g5T0FJ6W1RgYKw52PLu2CCOWqMBH1pHpP18gu45D6nyTkqq3ccfb9AGt9KFfukVj/2
Dmev+0qZquAFcWXU6jsr5avLqc5sI6ho+c6a2qMb9e/WGl3jWIbaQD4I9lrdH6gKuakDHPKEEqPp
E77tw9rIa1/VQTpyrkiasyYyr2n36lRBRJJ7phxP0u5ubW0ccgK7amMctNZ+dFSLz9K9Dnb9IKTh
rUW/KbIQd+d+osRBZvENyXWXL8VDp7iHPtVuHZzcaL4nrJaTU1O9rlaPEKU+qsQ+WBz1729xNSMN
YI0hGDZPmwgsAlKd9VAZhwMZ4qPlTqT+QCbb1r1DJZznF5WtUVatX/EZUAl/r1V8aFq0CEFT4rw1
ob5qPF4EQXwdF0oqiLPTE2nOX4V8BbMQOtTCTGa/l5F9BNDUT0S9Lb7zRstE3RSYdWlKde33ztH9
YWlOhYEmYIgjARFCdgThCNiPRfJr7NM3KIJPdmwHypRtVmO5NPZz4ZhHW6bn2gEUqRfklSvCGfZJ
pW0qcpU91MxF7XHfUGl7L/7TKLqwvApWtNvOgf17roW/TNSk2dYWRrTX5etFxuo14zGOeUpX/UVB
cosTsOBRtaGpOiisPjR6ZGXVPsJa8k0nOucKMXOiQLH1q7Zseq5A+A9c8X9pEM+juQ1UTvDCoU1b
XQ+KaB46dwa1pW24420zsmMAf8h7zw86oyI3o/KOQ+uK+pGuR13vXmnSO0xklZU25rniCAgDvVSG
0BqKEzbtA2zBafFxhe/RcPC96WyhqelrU+QtQ8tTk4TcfRVbu9qQO1v8GK0jz1pfXaiSDLU+Pi5x
HNIi8mekFz1PhsccmaJnaqtHYgux4Nq76sXW9Zei0Finp78jzBpVdU+NVezxRJnza6EaYVGuF0PN
zzId0eGAXLYJ9S1l4U1lfVNW5wXi/GM83OFeir9o+SOJ7mnU92XBZDveUOpFXm/i4o7aXGr7kVwP
SubJqCYvbwwAppy1e+NgmfNxLNdHjU5N7uIPRZycDImVuPtkVHoaI+N9IWhtSvHbHsTeMiApjBHl
qsZeHxk1IsuOqTxOi3nItF+KHInus4jxD2io+5Jy5OCGtzIbjti5miPZvKMtaOuSzs5W2sCQNtta
dcoK9gQab8j0gGG/zU71vlbKWwrFW4liD211CRQ8Rshd88x5a/aab+zmO7JSNqKbrprE0lafZiUf
E0tgE+cehMXdTT4QcNpZFrpCq+wx2vu1/lcpv3taFKgzhlk6csAwfavNfaoMTKQOBQJgDG4q6n1N
yL0NTSZSmS9yCKba7pjfWqP+bJM4dOBuMH4MnJwJX/rKM3hkgboKyUiz1u4jxQAOyoO6VFweHxyX
3o5c8bXIpA0SMw0xJDGjIVVsRRZHDMoWMlfbm9rn3EYXOy/P0dCf8onDyrJyJ+NS3yGgVLr0S1pA
t0qc8MpMYyfji1PgeehKFiMz6x9VFRoAqoruLfpk71YUaxBHE6PYNQoMBbutaz+ac30ydCvIbXFK
9ZauTpmwmxnQihxvkNgsMM20ZFhjE8RdmR8G3f4gJIKQ5uCiKL7WFinqQXPjAKIKRUa0KReKqWAO
IFBuWFzzjfUt64zTHMESqdLe3ubpKOltIm+gapXYqrm1jxrGMVKr/sYpUUDhttZN6qt5k3RuTMmc
XOZWMW9LrmoXuve2P7/XZEO/vXf12i0aBCs869CAp3TOsbWln3RkZhRmUI31c9qSCXqJlX4bWn7F
r7/hzk9TQKof1WJgq9a/o3rcQUs60rVg7NZJeaNmV3CsrSkrwM4fIW5aHDuHrsa12nwwZ243jsif
iep9MK4ycLyLbVZaXxxImt2QlZ+m24cWvStgfM6ThNluoWMPmnsnwsiLwnMoCTUc5jm/VVrN6lJa
6sZyGYWYKlzDFf8Ld9YiedLsyz2o75e0ro3ri4ZeAuFuDOnkMzaLOtKQXhBr7wdG+vVrhWy2Ra7E
u7N+6xGiq6L8sZrJhC9V3ephwTpiVl92GcU4kxPW4n0GrDIdzP1k/lHScfKmFu+exVy9imuKiDOx
zWkAsxpOkIsT4+Tvqu8q44DVScy4dgFKrcNDA7QZn0cpHnpTgkNx+o3BBrYVaOibps2+lA8oLE3c
fxT0znZiKbmmt7PHd1OHYFnYVyNOOT7hrWpA12qfpEExepqO9FGtH2agipsVYuLWdcFtTIr72tV9
890WH6mWZIwBNIDCVu6T1gvHZmjPemkP+z7Crqqt8Yve1WhQWtzv2hH23RqJ6ShS61nEdhoOk6LB
8xgVzzKaoGwKSRjkS0PPvZrt4u5Kk2jLukQ+8cT1IKMUemFBHXU9AkrU5TU1hXVstWmhxFk757LE
Gjgb0y9vFtl7O1vZq0Sl3zN6ACild8wj6gitPu8fZozFiOO58o4ssO/6NvqjKvH7BPHwNSpR2coi
Uo+6zeG7nyaxS23DfuNPH3OCIn+cvnmqmSpQ3DX3HqCQ/hQDoThBM8i9tU+sX242XH8+VFN7iuWc
+m0yM3roW9DDM/NuBMjO2Q/yUxNNgjCb5J4yqMyGaugZWFu2azOnF9MEiWdazW/8Zss3nDBSxfom
g6R10RUgHRx+QUrGcM1AwayvXcuw0Jkd96yoj3GRamdj0npA40yGVPn8g5yqlZ5kUtpru9lJGKwk
tHVVQ8tkqG0Lv9YIcHBd4U1U6JRyF2NKPAl4yupsYhIT0i33+Fl3U3Pv2iqZCCnjL2Jhf9NOPLcj
ayEcCMQhkDwKj0Nnfy0Df7SETiiF4aPobpnEaTjtGPku+W7GEbfTHL8vQWinA7BZK6G9uunel2Yk
RR4LTv6UXjqS9l7r3iY379o791PnvGi49uvQiyvvF/L8UfwnnhODA8d+cEnT6uRJY6eFVTgUyA3i
r6BeFJTO2GwXsWA7o7j7sMI/bmOsJ3MtWQRUlF3T3oxi+O1aIBAicXfllp6x0PQ2manjO6kL1uOg
GOyGk85OGmm2P9Nju+mbF6PipZG9Y/RrqsxtIrXcQSD+WEZl4Ns4hp3txkez6d3tUA9okFTitSgm
GaR39tX8S0U6xGVU0vYd26+0yX2LmuGTPaBRlSMPVR8/9DUFLg48ciFzQHjEsfDT4I3r7s0nUuoH
htsbu4ouWXymtX471smbW/EQ11Vb+XgxR1/HCb0xFyus7OZV9vNvRdf1rVDss23T9Feg2HjmSqdO
Y+Hw5NqiiL+Gy7lystbXCcU1nKcFxIHK4NC22DvlYI2blmtbzMsoOHKnEJYq6WC1zqPRW9nHT3rT
kMwXxRlOoL6xKtzNyjBUdIF2XjE08ldfjlc4Q2cqUvNzkaEb6/ohqqKMuxEPtrHwA6jacac28b1Z
YWN2WhVmdxV3mQjJxcZHpqlPhQHnYXX0gRVYx/6f86ZJY5NggZpgWJ1Bg6XY7Vnj41dbyT+drGSe
ECFAaJrZnNrEQC9oKVKlk5DbyVtTTfF3TFK7iefxtyUGY6OiYT6a1Mr7dQq63Jmy/uw2U+mlIukO
S63Q9O3UX0on0yfVBe/a3ok7FeuFXJYl6EQTAU/DlF1MygG6cfJVaGqzxR61PLD9ELqpR8yebd3v
R3qfdz3nsLucCSd2psK+7Wf6EE0KtHpzhr5f2NVWJFh+9e7DteCNzRbFiuvLosSGR5tSsQNAskA9
rYSvWPHiF1rdb00eXc+1DcXr6k8hZe8lxX3CDoh819BS4MX62WL7rvRl3E5R11C4gHsyRkTXKAK/
aGDoJk2Bq7tk1inxUPiLoKJdeCOlbYTlWJ4dE4NpZRXKVaFYk30+N72U2vttJZXk0bZHCgZpl/AQ
YfQzudirZrRmyB4C1UCxi4ubgG7WIa7MaQ3XVsjsxV3pw8x6/tqxAkjdL7UbGvSwQcyYuou9fBUG
2z2Swm5YdKZDBnMfuqzAuGVu5oEayHalVb6vESBJi7Zuri0IhaUOCNU9k0AjCcvz67k0MtM84S6e
6CTc28g0weB126rIv34YMuYovk0NFcPpQmY86LCl6y+F8pvLKjYG5VhGEcVAFW6MCgUbGGRDEkXg
j8jA4kzrctbUdfKr3m4DOVaEcOPoGuH03YLeq2DvM5OBwKeuJ8danaCJ8wEzLbBCAibVBqvptZ2F
coKLofncFokfDZYNKeSOgqvvP40dXgdua2tvN426n1V8ypKhfhlP3WeC/T5JZrROlVUL6VPP3AlH
6JQ8xF2+BJGW+TUdK/uk0nDrkqnfddnoftgMXGziUDC5M07p96e8dcyHfuaOyn4F8UvJkBJnOih1
OVzMpGEsDsZ+K5W5v6k6bAi7XR5K874hqCM3bQs5hnTmVpFGcYk6WkBAm2yUXmjn1nyBARwhCWH6
aDtFOzd69Qf4f/sgLazgFXfrWADkSoYQ3Gh9s0w5bVQ1wypgOofeyvKHEaL+1qUFy5t1wzhW92TM
LAcMlONZLcDkObR20iR+qRFEwkKa6lZhKUBkll5nMIjUG/QoR/bfE5MSLLtuc9Wy8cmEGrgbsIxt
lYqninNa0JqR7VuW/GOvADkUXcUG3JgAktgjhJ770KFAox7XxHACxRhvFB4sgHudG+517dLNSbX5
+ZA1RxWri10SZ01oFimekIR7Ya7yDk3jeKM62GSdxTjoMYmsNF/9DArDTq0aG31U/+gHfCV9WeLe
jCcLm5PBJmFuBc5+f46wwLQrS+/PB+SELw6d4sUA2lbWtdFWzM2QZTqY1CiDFMXcYR1afNct6lhs
Mn8ylfqbKlf17qyiZntM36JBrM+NVSXYW1wrYMJyNGo1emVQ1546Km3gwdMmHqXWsasswb0AsCib
u/qaMbLVMpuXDMHGS6ZxkwtIHpqtj9cZu82m0rT6t1n1HscssiFr+Yyv3yZqUFmHvEnqW03gguBd
p38ZZnYp9LK+dLL+1fXMWvBqKfvSzbhtqcT/hgwAEcC5s4BE+UtbuPnkKla8ninaHW+N3CYh//Au
7x5jR4c+UXcO1SQu8R7F+oYf78ErKF6ysX8xxnkGpIMKKdh/vbaLjQfVstV9rzA5qtxMnovEMLzI
HfqnOKHQnJBrwxRWr4JBdx/jZF6/zfgvwTG4ajMDxXoxkj8KphXnt5gd5S2aHAoeujZ+AajMQZUj
321MTcXLoql4kCPwNn1Om+OcpLjYykXfD7irSpd/srEUFcq+Ot3QoxNC0AOVJO4qN73myE8Hfb+X
YGHV+bNWnO+1H8y3hS8Y50aRvjg6dEsFfNdtbV1W4diaH2QBC5SpsHlUElPHtDCo2+iO+Jd9Q3QZ
0mvYmfetuh7HUGZUD65MiUNtmdRjl6MKwZgHVO/UzR4g+3rq08QN+llFAcuKt8oZtGDpyX/+/EyZ
rPyfP5v+9Ws86Bw95pz790pjLqcu60hnIwmgUcwHyOPjQS52G0YQC7Z4rJutExml37fsHm0cQ0uN
TXGyRCRDSKYTY66+IjEqN9od5JKKarjQ8TQwRNdQ41NYuTPjKM/unQW7Ji5ldbbzrznRQ1XUzDy4
NmwoifH/11D83zfKcpTGzPvfGIrrIi0//zM+5J9/4l8lsvo/6HqEzSFs4vemxif7V5258Q8LogOF
dIKjK7bef/uJaZ51QY24Bj1N/OxeZvd//cTOP6g3d+9FTmwGhHP1/4mfmL/9v+ABoHiALuHl/b/x
IdE4jjIfLS1Me/MoyCqCHiSdSy1BLf4/zl3T4kX/17/M0nQG645lqqZjwbHg9/+TcbdtpqV0JLHl
0UxQM4q7y38k0l6tB2hy5nHhmMrlgEKidXkrZfanM4a33LnLbe74GuvDb2XN3mSsyF3dFFUY934t
OmOnNwm6T35QXQBPKqqVpLAc1YAgfAtObs2RaEHuUB+ZqpQfMnLi1lYJcm6wJj5dq3mi9ukeX/wV
I9Js5B1JQbMmxJ+B2FbcEWHLQPEs3J/EYv6mKmcbldwvzcRdNiuvzhnfzTvxLkvfRM8cUWo6Vt7Y
vmL0N7COcU+Wb7RCORtn1TEfqvO1dtH6spub04JH69/yjCCUmQikoiFXY+qHrlHeQaO+AKV4JIDk
yaq4rpVFNXoa5BgP61E8On3/biQpDP75aYqKXY1QqtmUDhQxOjBXgh5JP3JInWmo7ioJtiEN56bB
noOiDZFJwKMvfyX4FYEXpSyi2ITsXp4WYoGbZWx1TzeSUypysBsM782WBqOV7S2wlxWLxp3h1xJ4
4yaiBqYfj0WHL8MZNxVJ7oKIRwedygfmNOGVMLPZnxtFJTSbJx6vkIN9zK3GKK3phMWaQ8OEBHnf
Rbm7fLercteIyN8VKRnO1T7ncahGdvslYuyLLHaUeFhJEM83+M4UXGl8WxJCg0d3dhecv2xNhLNe
FEymdz4tBGGQuGCbtGdb5a7EcC8QcSmO1NkyRiQ/v1u5fBJ2E1/0qx9rlcl1bUvtudXjNTAGVvcG
Lrno6RIb1fHISL/xbGnvq9lBKaGPZZsYafRIjnP15wTXqDINBz1RxUvPCwnrCDCbyyAn6532aSHL
+tS78bitlowrGhU9bV8Y2AAm41baxaESkEjLZbnac8IbRJv+ylJiCSuixUs7WvvW7tLGkdyQiYu2
vbo+8o728Bw+F/HS7YFYf+kGhm6sEtlWq9Zt3KNTj43S76OOsYaYGFgMnwqHSODN9U1wp9uWy/ji
pNktBqmaZSETn4WUXQ1lfl3NbcroOnJ66oLMJWVawZSRW+LnytFms1j2W0KyzGSDnyCtEtfG+G2Q
9Gw9KrFR4Obp16jxkKx4n8i+3SrbvFUttjEQxuFIoQ/U+GhbVxYNbjS5gDz9wDYXDCqAyMEwMJoV
X24Hkz1bwwE+okz/jhVo7rq7yhWTRkF0dbDiZxqeyXHHo8upaURa24maOE636q84ofONZTgvLRJ4
BQRUAec/2w+jbPwR5PsCKmgj7LrbNTqH8UEFiJ4OzrbR2+8iy56qtDpRJPWXtTxozPnFzvdZ8Wtw
J+TyeP2qV1a1gVHjJqseYkvdR5THgLev6AgmhF3LP+lQ7JsRTCGwYrCZ+6avOnpkMFDrB2KHCVni
8o9wMn+MK/oUx5zDZfZulPZNw3/TE17fMI9j3tj3UA7J5Y0xYL5EbRnkQ91MP2dr/Vsm2iPR0c2q
XzRtaAk+uDjfxKeped2avtVMh3oF+7OeWQf09YdEJU2LtAWuMhE7AYyVPCmlRbR8WQQxcVJvWW8O
SjkQx51av3XjCtydhGgnPlGZWRHMhbM5rlJTxYxcOPIvaDix6TsabFwUVr2NTPKWSFRzoeabLrHL
HWV9RHhbROOZjg8LByWNZYEl5G/Fsfncg3W5U7yVYQytjgQ9lhTdnPca8U7PUFeF685ib50jqtaN
LpnT6KYHrVJIobTvhTP/aVI3FE2BGL74fYF9nEfKbKXXN/KopW8cudF6atCv43feDJ7T3mdSygVR
Mai06HIvz8oqXD56zIj0Se/Sr3vmj3dtLrxMl3vNDadR+1iq8o1VkZYlbX3qu/zA8OS41i7zdOvi
mDaYGmUvixn3Ethlay6+FVM/liLQowjeIh6veDxaJVol4AcY459MdX7H7nTPp75kg2R6Ik8sQhLk
tvmlsSRiNNc2ZW7dUn0KTFSRqGJInoPVV1YfnCmJXdp8dYY0Q3bt9W4/64OPenjOu+HQF9G5x/sl
tzEjDVXLDhRwbStDY15ZbFsLJSjRvEXktLHN7V/VrJlIFmfLaaqdYWIQKZ2ZySwiut59Q0L+nCY7
mJqGQ+olvq8JKUbAgYEX3ovBpPprhOep7R2++O1/sHdezZEj6RX9RZgAEiaB1/K+imTRviDI7iYS
3ttfrwOutLNSxCpC73qYCrK6e2iqkPjMvedO1i8/DxTsVueVwvr48wde91j7Zx2hR1uoXScAJg3B
R8Etg/HxA6gQtiXfWkL62JR+IAn8EJ2/L8PiWfN+g2V0WepBqzYbN3i0b51hpo9Dgq7enOAgEGIx
0HY0NC81W/bctV5bu/QemTQL0M5U9ORENAdLAowah4w7YyxwuHKjBQ/R0y7DRkXNWO0DontpIYhZ
HY3yUee2ctS1EEtmGl31zuYYLz9br/rGEvWUuAVXs2WcI9deAasm7YMSZQE25jgWTECmOnjUtArN
kcM1huRHa5t7GJFpags2aBPBFb0RiNcssPWFHuMUDS157B1N3oysm9tl/aPyEnm3GbWGRf02FJ24
D0RNxfw20rApkPf7O2JyimVvfhJwptaT4fwj7/r/fYX/1lfo2R52v3/fBqza6pON17/2Af/4J//s
A2ZYoG1KEFzSMeQMvPtnHyD/Mkyd/sC2DJ2AW/OffYBw/kJ0I/na6EA8G7L2P/sAIf4yMSMKFyQh
OVG2/D/5Cg2K/v9ZnVs0A0wZSI0nIlafu5F/rc7DMiStNRYoyUb5lXc4emXd6zfMhvottGIsSE4r
MMfM0kEZo0Ku1YNOL2u3o7qwmQhuRRgRtNbpDsAJhCAQHRrImJH+8PPgJV1NYETZ7H8+lbgfNujP
rEXud9YhsS3UjJFiwPT35wYI920n4uPfT6mgdczlz9+G6Jm6a1uaqxij4G5yKv2QdgmrZLcVRy9L
u6MCl7JBejjsmYndBZXJxsum9GkYNfxke5/v8yhUUEQrCHwBzgzyl2b4tj1DuaPRlNWCCD25JkEm
W/w8qU05mAxlc24BoUUcEbKJ89OjVQTk57qh9e57c0hJ6nW3oB6da5rinaMaM9/tyUcLrzdPgYhD
ZkehA56sf88zmHBG2zHRt/KAbwf8RtySpibi4Cklg/FAZJbJzTmy3gz8H2T2NNXBDtjid5y8OkLV
UziyOimdNN1rE/IT307OoER2I5aWfeN71KOvPkN0SER0D2ZUO+eqYdajHG/rt539KIIH4bbRa2NU
jGDsACZpJ8VW5eVXl4/5lWEEnhG70j4N3b+2KqyeyZP6lEaFihfyD0NPPHKJWV2zVEMD6pXHuqfF
UVGBwyCb7T4FDcMYDO6Ng/1eZkPwXnYWwDHMtg/B4MyJACm8EFHcZNh5S35faSj7Z4+d4SKQY/ep
T87ZjgjpTdt0NkVWu9BRxtIjomY71XV8VEb6FTmxi2cG/OWUT8d6Kj6jofJ3LcU6XyB5j8foV67l
pChxvFOlV4gvwJePzKsavb0EsXcr8vrKFKrnVYD3zqzv+uL3030i4xUkXezwWmXISI0k2/qudieH
YotSYzWl7Vn6kIARPSMTNdrPyE9QmaFlocryUR/l9oolzLM0BLbA3kAk2rNZcCUj/HYzTklxoo+h
C0pN4gHw8FkiuXWDph2EHAn8CaCRFyF5VChfF0Wowo3bM6z18k5d3L57kmZwhctir2u/AYcNfmxv
4k11Z6LbMNFmxjN7z5tZQHYw7UdNwfIyTIM0s/Dm+72BdQUIBpyAECuRx34qJtDvkEbks2Fldzoc
eXVK/eHRK+cfdYHbcxrb7pD4IXfYiiDZGJWH3bL8AdMAKMstimM3vGnM1k8/DznMtH989Pdzcdvz
Pa7rwY93dhSXp78fzNBs1gXwRCa9MeprVjPnlj3yqlFDTa9CZeH03jaOpUY3MlmcA7k8SY9r1dSC
APOdmd3yjl1MSVlIHoJaurIOt2KUa32yBhDXPHSoEg8uQjv2a+g+9KgjuNdVZn5ksfSfD5ByHiNN
SML6XP8QJIl2kHaNY9dFIK75JHnJZBQHmYsEKAatbG/k1pMtmosYbOtdYI5YBy2yL+TCwYPpoWEg
DsgdnHdHQ/sYJROJQ3bkvBfedIhdT7/3BUlEVS63pd7TB8u6eXfVn84mlnPgSDpUEBsmeJVPqsxX
Tlh4aJV14j8HrTrpsUXfEsYHJ2vt+0CHoyVO9JnFprukgp9ODQylh9QHpRjqkgtDOeGNk4y8lyos
riVc0EtXkCPt+IP6NLvkgtVtlSaFeRN9dENU0h7hpAWLKInLd5+qJnArqiyyFl6jAigoaTLPLs0J
Ihio5uHw3bjD+GYY3smygmotMR6eBehv3qCIWdogLPaCzRxaQcpXX75z1e2rPtiRpxetxdS9pzOM
CxpRAXR7UQ7jZ1M2J0IHX0K7ejRAoYalfQ4dOeJ88K2FrRX7kAagSu23HvT6QqVsVQmubHmLINYA
v8BpGeXvDOnfAYOQjCXB8XjICkIxRQs/tMF8etVBWp12lTN4Dlf+ztGtj5AQi81jbQ2vlRaguqyd
faRTFHqpvsp4rVcZ2pgm1TBBk5094UsI3J7UVdncYPY/S0f/mjPCQHEce9k7O2FTh0ZpGK+JakyX
VRXqKIy+fRfBV6zccJGaKcW0Eb94CtlQnV5Moo8DI4A+NeFLhBx+JdVv0dt0XYhAd93JnjcrGbca
WaENGqKVz27Lmd5Ci6VmWzAvjmIyOpPuKCo6vjSuCdN1qk3Cr2p2RZOT6hXPZJkWoPvJt0Qcg7m+
1L+ZRNdvJlYY0p/lwtA1i21cfqpgBl8iX7+wXEPLA1Qn68uC6Qy9Q9HgvMrigXwUCyWXNvuyDMkQ
e6G5gIWCOfdTltM+T4dxgaXsnkhcubHA5Zn3PAUBq9hRI6tdwO+zsPamXqhPGMeKfCD0UY1+rgzC
Mh0NxZ/OORoirN1UExFqHCqDy7Ax563f9drewoNMgmJHjFnKjtB+ySH/L23NR7NJ4Fc9ah9NoI6E
PL7aXlyvieqdFhnZSf7Y78wEBiJLrRMVErs6dqHLLPXSZd5pABHMeu/V7tZzkZHKoDuDIv4T+hEx
y3JR5sWzPhrbVoCeSXkvrJo+JaCFUDzbaAbO1cBg/++VH/1gPIdGYyMScAkRwEgvHC3gGg2+G9mB
2Ko1dc0HHTgBfOMncC6XgkA+xj491gcRr0KCzBYo4giiGMa1I7oI9QcJR2LdGNE9tzTM3jm8q7E7
1130zqodmZpV7noAL5u6xcs9uCMK//SUcDu1fbzX8NOXZElcQMSxucdZx2BSlEsNQR0xK1ytYywW
YIG3PsBX+pZfcnQIpqjGhTKnb5Se6BDAEJ1sEnCJnS24i4OE80iG6sNDlMbEYEiL4EsEpUDQXHxZ
kQDoQg9Mcu/aENY+RknziKqYeuUE9OpXqOmUiJ7b0zqJ9ZQP45PNEUjQkl7WD0YRNg/ob0uEKx5H
208JmzbWziYpbVnVLW88mGmnmOBeAhtNC50heoqfh17U5SlnCat5qPwGA/MpqwMjzAs2tFAcRr45
EkzmwjhldW1azdUJ3vyyrl8q1v4PBEIdfz4DFz+sdIkpuiygLwTtiwvw9WjV2rbUBGvixqj3CuPC
mIfx0igncQYfa7OzkW9VH9crV2Maw/V3YzehbTEK8bv3S3zATaYd/HF6Cw7cw8rfJeF2dRZRjfjO
9OxH7FaLGtP7JAOsCbrzK0YVb4ZvNQrIr65CONRyj4gjlnWcJN+xr65e0bnLxsDxTe1FzAw5XCud
CUOrkZYg5lQEPZj+BLhDWRtTQSqiv0gwmNetGTyoeHaEO3Lahx0eqWQgbqBTAvKF6cf42qZwlRKG
stYR3iPuEu3GnC2yJGyuwAZ4i1IDY+mX2Jb6kQCufOQE14YqvYXIQpZO816UKdfJkGqXXpP+Px66
eBi2SOGiWv89YIE/O6somKplbqIaoTyBceiOzkUQGJgOVM7BAFaA1WZ4JoInXPcCCwHj5vzc5HqO
J2bmPHrp8e+noioH2FiGa72pxpOC6CRFilSRwkbi1qODWATe4KxH+MjnoYwkdAbjgvO1ZMAVgUJw
ml9UIcm3nK6i6onR06P+wWt1Y2kTa3NB/CmOcJiqtVkX4buW9dsoDKZND5p47wCVW/hFqpbwn2bb
HJBUE0HORo+rB0IRqk3RNN67NDLeR5b32VBALCovR9uTOeeiseShLkaBrxfkrWZQcnTuGSkFv5BY
JUz11IdRm/bNMfXD0DvcJsr83XL9BdM6Iq7a6lkg+VoS3XsJBs0kqPsgsuwYNGm+xhT0ms+ZbnZh
v7muk68LG7NzGq0aBNlX5YfaKh6IkMH6j43SmkCUQeiMzDg7yF5jtULdVkTar1myzUS1+bTzXZL4
9S+7RmXrJ1x7yljZrY0rMx/OwRBP29FjIhnmMX46dKqeZJ8xtIAh+qaGKTXrCxMiuY2wZ/wVdL9b
rcX45rGIqMhi9rFrjUrZJ1SXW7R8Dhl6SPfCzkBKn9WwOJrumE+TvGYl3S2+dIRz4N6MIQ/XSGJc
FroLv2+yZVpWXzQy2wkh/K6ZUPbl1VnMRt2CGM444WAd8QEiFcCMVrnPSI2HXc18FpCNIIl2tsZI
zLkiFVSglaEeRYr1TkuJvJpCzHF6XO8wGFGkElaBZA3rNqFF07kizek5zkvBvgtxGY0stUmVA43o
ZbeJ5498hYehS/pwJ1KCTHNaUXhEcAwrw1k0fWM/mqHgs8pFmxl2BwOF5zKeFSCTLO/21HpX3yh2
jqWnZ1TTz1MaL32jyh/8MXshxunQmp25z606v09Nn2zJ/dFXQHPSVTFgkemNIXhwkQYu9b79btOp
2AMSJdwYaPYnpM09fLn4pRRDuo9Ai2x+ngda4Jm5vpRAdU/SjP1NOc/VvSzL0Bp3xWOM/2ifaOpc
ynpR4zQSZgmSPi0uWpO3D3auMN+hP4eKWixV5Wy6vtEf0bph72rz30SDvxH54Txr6QB5RtBFFBPq
h9ivuxcfs9IUas0nccxkCXaAD3MLI7EbAdMojJSvyXQOeDRpnyhudy1nvOXXYF4lEuxCeFg4Y5Cz
+Zs1VH9qG2e7elQ4irZlgPcZr1K2H4ggAzTjik+9vA9dubMyfuY8r796m11Rk9ffo+YZAE9Y/hNP
3x3coalIIsKFE7rQUirTz7d2XM+mQ4YO2nyjkSMIGVJ5DzLZeago4QCeuqG54fZSW03DcNEwQ1kO
Ro45TOd68lVwkHFinMnYvVfFGK6tGhqS5lE3OprrX6Gzzvi6EA8bd/pY57pNdzHdDROUauPyRt/m
XmYuFbskzkncoJV2V4rjiojz4YDamN7WIWjArm9jhOPFKBttlaclQxByQJHZU7sL038pJXLouhOr
KGG83Q6aXBlVLA+6ckdWRBpMHDPQj8rL9/jCOuqMEfRe3V4T1yzZ7VpAHxDqtUH1NpFAoDfqTxAF
cjVOIGZanl77eYzhtZ6wBZR7R8b+m2QdzCWOgAJcHTAMZDWEuljbJLQ+vdJvqe1JeZ8yzJ2cpbgd
EGOkEL8J1PnQCi8+teHczUY662RU1uBuGWl1fX3mnovIPQJdK8az5fnvgTHZC9LN8GSFdfqaa2xx
MbMSalieixaycNqw/k1DrcZ3frXJNYMmXUJsST2ajwK8k6RIdrleR7NkgkNB1CQpA4PG2PXZVB88
WtcDu5H64Mqy2vZ+ec7b6ZbWg7ktzapa9mHvsQdky2tr8tBapn+AF/0Lcd2Abi8zpnWXUYn0Jvoc
SqGwJN0pUVT8VXJP8iR9SlM7eRKYmBdk0p1i1yf73bHrx8gryxs08qXJ+cPeGQyuVIp7oNlHW1th
d4Q76a3hf7NTK0iEqpwXkUKcYp96KFPcOEXmfXWd/tt0COtOahSVRgvxorCac1cRc01DW8NsTb+9
4OTSr+F7UN++7iDUrXTCb8tpfsPjobc97Qw8P0L4m03PkGTxOarOeA8mQDgpa3zmD6QFOTmUxH4y
2s1ghxsOYvOSojYgUh0ghVaHt5+HjHcTMT/XVg/IpTbiYymC6dYVpFsJjkZ4gw++VoT7tNACVGEG
anC3mLEAzXSwMK/9y4Mzf0rfXG/NpH/DHsWGvO3bZZSTvqvl/Y4IutdhwhlcQaH1KGqufe5yD7Sg
zuZDy0VRKQYoQ/YOlw7jd9L4K3gLYtWj/L/VhCPbuAEhYtxl4ZdXq6kQyI9mhb9VomO00BTGuv6r
8gfnKfa1R62v9Je+U+kKwu4W4YOPPBWKEK/quYwTGKrx1XYISULfa+Ypjo4hu3oxAyJdJxe9RFiE
VvPBrPvkWbftJwPlxbkkJsocDRxUk3vvYuYStdZjaNUHtSTDCOGv7k1bLkzq3vopyxWr04Y+hz0q
dMeC43XMNzmalk0vkmWh0K5nlpZvWoivC9DjIYDVqn8MHC1c4xnfAjPzMEZVn+j2kImGZvEYRJTH
BS1Q4WoRkFfEZmUUP40BPpoB1QmpqeFvz7Rn0xg8pTz0rJdd8qEDK4Fpn54LvIH9nCpaity7QNkk
a0wr5FPFEGIJvaEE/IZpyuVkvkTK8C5l1O6ianQXQ2Wz0MmeuCLHUwG6cxk00col6ufeoVwHdpJm
G3NgECNq2Mgx2Es/Gj/6DDJdY3MCMSDkPkTo1hwHnzIcdp9rv7jF3G5VCN+DC+nUVtmHEeKQGVqG
M7Kuor10x2lhShVsCgWamDRfGCBpmS8aBpVblTrGrSp0ijRlfNCxk/6mP9leyCg3MbdJo72KghWm
0/9BZkPuY681oIZLTmjNyVbwuL22SU8/D9Dx7pGL976jRNAqEFSOHkJbmpIrBHj3JVYI8CANW+Tj
4mk3BDdGX3xaSVfShEpoBuRnLJR0qmcajpEdcfwIe8Y71Y4N93s0c6BiDe8wELTLaJiRdhOcgHZc
D1MjeSNH7rYNOrFxZh140HovHc6ncAj6ZcxrHA6A3KuQSVoTH1lerzRP789mmhxxYLschBP8vfSm
z0UHlFYbrYWbXwdE6pexqRVY2+buVoO2FqK52USVrYVZPNkZJy0R5Wu9DF+KDmFQ0w7GTaXTwc1x
iDgJ56WSAeJxZqLLWhMe/GcXJ4Gj4blD/YKe1vzq3F4ei6HSTqSV+yccTahgOh2qgRs23OwTMmE9
kBjXLgDDb8k/ciwClOA8iEQPrlMA4bR3uf2EJhnTk3KuMZLBO4OLb7RR1rIZ2o8OgyAmhU0m+Zls
7s4jijN0sf2vph0B4WsMBx3X3QBY2DBOrhnR2NtWeu8t7SmbXhyoYx0hyp9lIi9GMOe96fYDGHTs
eC344yYqPwh50hYhPp04zjuA0/FFugKcCia2MT2kYf6uV8mnUesb0yN0xB/+dAOMeWV5D9I0L+Bl
0EzR/gYmeHKgJq5Vv4KWJE7CpBmyNoHMoQM6Gy8u/ky+ol4fnwef2nHO21uItvzq0YCs1DS9FQBT
F4OvfXt4sEc9JkAyJ1jIxDu71gizQEryBoAH9ni4MTV+XjPMj/7kDyuVVEc70LZgvZ4jowT/UBCD
7CR/kjZ8csls2MJ3fGjTgOzkDpmDx7e5q8P42pbsMiRp8DEpWgTUE3c4RaAP+k582cu00rXFaPMT
IuwCLzZiliyqcq3oYIx0+hrLfDMyHoHwFMQSD1CwyKwko9aTLeBDEoLjIYsuaW2Sc4AceyVJBrz8
POcRyAqi225Xel6OB8tiMm30TKan+eHnoxSszmaqcXaricG8NvIQRDlze1rXYRV484a8ag9ZMqOM
5o+cFvjvv31OJcOdoFC4djaBCD0XITHgzAHMyHp0B6O+l8RJLwpCqY5TEDb3hpjUdZRw0/j50zTW
IEABQlqEpLmeM9vDVoTZX8fXeOccbO5zeh6eTf3y85nXjAb9BlLbRjniVCQl43iNNQabcPWID9Vc
xk1fvjotZhpQRMUvutNt1VstAVHJUwf/ehl4JEe0dQJlo/RyuAjzg5EFzaF0qmpncOdd4aFDkzGZ
c8+VPmn+0N2cUH38PN3oDuJmauqNwWThLZgNFIUlwmucB/Z9NOv1z19LAEYfVAS1hnHoLrTqOVYw
qw+MAbTHslfNVlPJ0RzJGWbL2H3BndyYo1+8ofrC1UZks4izW2Z2rB9ifP/Kqs6j5WS3n+cH/PaX
JhkPKdsrr7HISA3ltXWNNzf209daxsY85sR31lXZK78ctHPgugcbEEkuOAJEHzz9PKT9NO86k4ef
z0ajMzZ2FXccs27wVDYiPKQibQ+y6NVOD40vKw7lOdXh6606zHGH/9cG/+/aYMP0Zvrsv1cF7MLf
n8l/VwX857/5L9zwDA4GDowuwELlS1TgP2UBnveXawpOYsvR+XP7b1GA8RfPQr/Vkb6xyNdhAP+X
ONj7yzFcB6kA+4gfycD/RRzsWXyR/6bYdaDfuB6kXQcEvieNWT78L4pda1BBlWnS2xnSLbdanO4G
xMwLw+weo95/xy6xbB1uF3X87rXs/sVaCeZ2KZFoU70BGbwNYmNdgJ4lyB5lENNEe6ERgOTT1Rq4
i12B3kWvmK442wYnuo0qE7QCO+iO+HTwuGFDEHVO1CkQj/JupsWutW0c2pDCQxMurYlyipBmsF5I
iym9QM80Bs5DRlJWuna6Ydtr1KSRvhzMey2eRM8IQNs6fA3CfhZpFTE1qp/Lamhm9st2FHs6I5wb
NYOYGRrEMesuW6KX1k0rvIMTFC+4z3ecV+Q7sKhfTqlxbpipnvXmq+oIsHMQhd0SD/aAK7/0ksNp
nIZb3WuPjeqjtTEKdYwSZ2cP9EioVi0QXl8EH3CrQE+bF7/wxI7b3A6e9SYq1twJ0r0y+wLbPbTN
ILTLd/MVjVj9nlwNAJW7IgVb6LEnfSffAy6A3z1UUi504jTOY8PNOY+7M5DnmORcGW8KUP/vRdY9
GFIKosXY9oXQLSsne8SoM3yVtQ1axVNnXZP3fHKbG1ZoPDpMpJbmPGwgIv5MTmu5i4HrXTTHThDe
DpgcLJkvKTDT6+S9R57mfIQRLgR0gGvgNu6xmC1ffQgPOOt8wpJwXu2CdsDxxn2QJKgBL/WEDAzb
y5PM2F4401QSUVRkT4yG8q1JVsA6ji3rvRPPqsRCm1SCRFUB1SbW0xuZIorJzrFjKoijVPQbSQe8
GDRmRgFbJzMX5L21pbkgAXTnd5Pzp8nyBRmCxq8OhwaaOwCf4FKSVTWW+xixxVtVrUKnKN7SsXgV
kYeqpe6yu5J0/JJGkUnE8KjJ7tkcIRNaQdBvzZgpBPNvmuC6AT3NDF6qpiAOu033vMTDWWuQhylx
0pCrqdIrH0DpdVvT7VuqAts4eU5jLUmGeFdTHJ6s0UTYasGujyz3pcL4951aCxCY5nStJab1hWf2
J/whzVeAApv4n3J6pZyj+/RF9tRKxqoereLVa/t6W1QGQGMgZVLzRhbgQIkgbxoXTdOgYCbi4JTd
9NTNRjwARO270HUELu70mOfNN4A0Mkhcyfu3t5MXpbFrUG5pPzCxFSu/6aZl5UELAwmnb/UqCjZB
knr41xi0+okVMdG3wNNmqnrE3bsec76I1oknJN8zLJyx0ASYYtmqcgRhSmtWrDrunx8kvV8rtmXE
blX5XnrR+IBKWR7suiK1+fUngwwMNGAw1RCdEyu2SQpTQx2y6NWN1vldvtBoXiBrqBPZEv1F1xsQ
PfMDVlnUmw3DBdfQ70UxM3AGEwZk0zqr1u/LNZkGbANxIh7SQfiPnv2bVIDtmDGnQDDxG+IuqZG9
i+yoIJS0lkqy97SH01hos3o66e8Eii2UMfds+gA6I5AmiSihIEVkXpv3qXMdYyY/rFCybWIY1tK1
YICktc3gICk3RdKUlxyD/175BCkiro0QrFbVArHZwCprGk4ttocVflhYLp5GNZ4oNYOLJ8rm4lfX
TPUKP3O7HhM/PsW+uWOuRpYNa9he1cO2pUDbMmImLtsdmNw3JC3jJwrzZRVNt1yVLrShrLsJrehX
SB/j57ybkLNqOJpzup5dx0sXSyyD/O/7uv3V8l85su8YFKjR3jU4skvjHSmDCSCq2Ljwe8q2dhbM
54DSpcaqa7m2nVtet9Wm74Ktp2kXAjjTtW0XLzCIMAFsxthfT0XyRFTTNjTfcjvcSwBBQ0Ykra1+
F0nHpt8mFX1IkxfzWIvgFtVsEqJULeJeQSqA9UNBbVfsYEV7E018l5OH8R44PE4H/KRlAFRRRRXt
ivtkF1p5QP+GWnco71oW6RAVo34h8yg81WUbXac67XESpzs98rOLibBh00VkJFWZ28FvsVLSQZIb
czMa6oKiX+U52hAXkeeYieIFOkmzkIAyPhtyQoZOHZA7OQctRK2DtN/ZgghHGtQN4aaNLq3CRssw
u51z6DCxBfolo0KehKl9I3vAVy+KLzzDEGzZHEzJcxmb/sMop+lqg8ZccLOP3mOhrRvNo0xFvHWF
xVBfp0QgLbJ5oUoy9/aSBLbjz0PhaDkNrKjFzorLrZqnw6WRuzQMdr0eEeGc6lR+lW7v7KeSJA5F
zwhw2UDoZBosB0kNv4rMSABl0a+XlBmwr/AYV5FfcPNMiifDah6lb/Zn6ACcPzED+gRlycYT0BGh
rHVPOIjFDc/5Kk2d7gkC4hrSGyk5vt9cuir9bJnVoCVGQIE9bliZPcMD0lS5bBNVbyblxhTZgtHK
wFTG1NWGCE+ieMwwuOdt5QLK9S9GLscjHkSS+X4+hBY9HXNsJzV2QKYaJQ2xqZZ6i8FBMGQZ9eS3
XvnPOEDwCAZr9B7k1pbDU+tytbZGwl0w2E2lfXDi4Gs07F0Zfo70LXuIiaeaHfmi5d20NGo001hf
yMotf02h427GoNtMk1FcUWmebUNUKy6Q3zVrkwWjj/7sheKxcoZrSkAOSege89PyUIdsNUnEXMz3
AVnfLZbdNKYdGyIqLMLLuJESIc9k9zgl+rmp2vd8IBoImbXaTO7wbUXjscxAeebte6CKZImIFXo4
d0SN8XwQbO2q3Bk0mAuRRf6ykRU+/OxmTR0Vw5jtHIZYzPXAHjtk9+LMfIuj7iEhccET48by3Mdk
8j6RJcYL8CevGoqW2AwxvAzrDMjyCoH3p2uqYJmX3jEQE7+2WSo9JWfRohhndLSJPH3hlqBO9a5N
obQsnEC/jqpfGWau4FuEYGYC9aCZhgDzy3TODrs/YHqYi4bmh51QXpYBXqzBORYimZP7UA0V0kQ6
MiLEbFKjXja2xnnmfTlBcpr8ul51DTQgzYkAsk/w/hnLrKxCPpTVtOfaihdgt/iFpy9ZYt6J8qvo
ndFEZFa2m8C2KS85Wqr5TPRn7VxatrnsdWdaKIUHYqyBVSTDOR/EUzEiGET847I//9RUcHJkt++R
rqLDYZZqJNQZGGd5hbx75ywSKgDi0uKR10FdQstYBV20qTV/HY7sAo0+OSfM0xYWP3va423AiHYC
8fskUouUTjP3dmwRjGUppmM5qle3lnB3/TZbpRr4nTK8Jt74h+HQ5yhIWBZm+DB0GKsn86MpzAJJ
jLbUkmLTjsMiMp29TBOU6npLJazshxgPhjcCIy8CkwgLsrvNNtgA61m4EGgYggzGhigE0JTpWxNM
z3DBLmhnoRvkCrRp57MMcLYAWrDSeBniAj+G/l7+MnySr0tB4IlL2xAH1Veb4XsSk/Pl8D0oZnNJ
EN4rS29Wndnv8tI2F33TPGHBbvdSN9QzXswlc8z+UadueY50buV9AxSS+TbCeZKTplkKEqTIQ1Bu
lqefTxmL5LxZKGV+nmMHl7Gel3a4o5mLVqKjV8ew/WqbXna0bERK/QhPgqNC7qRV949NnAPWI3py
VMWrGdsfNYBGWFglQjplsuoTZfdKjQ+0vUnHW2F0S3SUGqMYx/8S9THFvUwY09S2vwVW5sU4xiw9
pgLWG+h8zG48gDDPVz1S1YMGIFgmTfPm6xC0gzBnhef640dg0X7VWveGVhliTsgQqQ/s+ty6ycDG
00oPSWBEe0Mqlurc34Bzo+ygpHIubQ5TQKuJC2FneAoNyBV0g+Ym98tpO3TzONlVy6bRw1s+pki8
mb5v+6y6aH7/broOoCyTOV1JkqhOyqYtimPL8HWiJj165Z8IUGyJgDqjJlgV0oIMyaAZf1B+EoHQ
HvrPsRPLwiAgBLx5ui88UCu8KfGQpfnO8tALuCGuuq5ktUbG6KqK2/oCKHGu/JxHTtVuCS4NpCU9
7s4Uf5JQ1VdWOju2GFQinRMd4lZOm0bZ01I3tynihUPQYv0sdZJOwA+8RF7qLSI7zbjzglkqrMpa
YiSHjl0SgoVBddE7vU1onO09Eab95I94upPOuOWTrWgP8mRp+6RLSLOBjYHSAAGVW+2UoRrs6uwg
akOyIsrAWXtwBePG+F34k3ZsU/eEkKY7/EAsbDbimMDkA4G/NiI9LRHkdxZ801VKmlo6JPAT5N3T
OzQ+PvwLGWHpY09Cq6k1S1lbKWMnDcOiJ94sOap9VbNwdgTUtMjM9D3KbA5vlV+BjX2MNWNIh2Q1
NML/wd6ZLEeOpFf3VX7THm2AY15oE/PM4JSZxQ2MyczEPDgABxx4eh2wSt3VJal/017W1mEkk6wg
IzC43+/ec/f8xM+YG9+gFJOa0OHsb8+sFfdZTrCsNgAmTx3xsuIhD4YCMy+7LY/1TtmV3gnr2rdZ
vjHgxCZvJq+kF9s9Jh+62GVPzApEDLUIQKWpAd1XGDT8pSmnfzdhpXiiM/FUEEtl22afpSlfU26w
m8yZ1Bq+RH4pElp+E+Y9LC/WgqXkPppJwqicY6KM1jby5bbt/Of/07r+tdZF0sRGnPqfta7b+/Te
pv2fEzB//MzfIzD234IQ/sSSeA+cT0nr7xEYj1S7R0MWqBubpkjSMX9Uawn7b6ZNXHxJ09h4ivx/
qF3C/JvHLC/kPHbYcrn+/0bs+m/yLw5pe8HRFYiAX3GpnfqT1qWyvMm8ppOnOmIBl9B5u0oEYRVD
H13DwHPIoHE/DtUPTfQ8y5jv1SGRxqCFGE+/zg7OnNokNls9wwJAK6tp36Qi2TAK3Mytbo9jHr+I
Br+Boi8ciMlwSazXxoNE6bfud6Uoq47kOqlyKiF9a9zYNl3UaR9+KXIB59Ror4nDjSEemU6ltGzS
U9dUcbLTXb9qWmzXwHofs7H7UC1Y9CaPKHEYuPyODWJL2SrOufqe1GwiGJyHjyzJqpNDKGVV+PNb
mUTZxS0tJg+mgemy+AIcW7Ikio+REULWiSh++dPhcadOPK6r/1ep8l6nVd/9+7/9tceLRA8x2uUN
dLn/CvcvVWaxW4zUmjv1SRrbsf8uh4iQds75LtLxzl0Ougwq6E6aH//6eT9Vy99/neOPf/831+KJ
oTGYPkqFAH9g/0XVbEu7HWYTe3djJys852sBz+1U0Hu4oX58rUUDsh4L7G50IF+SiJHLPlf3v/qq
rME2euZuzrL6kFbh6l//av9FcOVX4wg3XY+UmEDZtf75IAyzskrFRBeD62PpSAZ9tgybYewS9iv8
g8fkoOr6ZNOq4gOLlyB47LXc+oPvXcAoPmJYqQV10XnVsK03B3Nv09VhmKQPocehyFoJGtv07sUs
VGWjfmGxTdmuhlzRrfK1yqC2EuAFRemMp0in9xIYHNrlW56QVmk7Q25yNlgpIVCu7yQpUgTY8TLV
A1GvEQN7KLof1RXwirP91y+N+KsWzUvDe8aDjVjuh+Iv+bRMAaWpAh+ow8xs3C6ZwjUifyhj8yvM
+nqLiemY89eSx2dZVdjbgnYdq9NAJnLP37SioY8BstzVoEAyCV21DlF6qRZIUna/6Tr1C+tY4xAH
EiAuysZibmbFz3/9Vyzgjn9S1F3H5/jjkUud7QSCssI/X2WcuS7bJk7TE+NoggrxO4xQsKRL+nq2
7pADpMcK0DPtd4XBgvdKfO8r3C097HMFpvX/cw5yYfsvvxC6lgsPkgd4mX8tFCxc1DhADzRqkS3q
Kepas2D94XpRve70W9O62MNoQd3WUwcWqjvYLCUPmPTegyE7OpgKXqVRYFLHm5XSXuZWej8H3S8d
k/cy4/aXtHdWOzy1sOwppsYhPWJunMQVLAnj54LnI7t272esO7LWmKjVR2Z8R1XySV0Pa38yWBVZ
NRdUE4ZBeTLb/mKYMqdqEIPu+FrNrv6Vkmd3+EXjCnaiBwQ/8nBjVTvTae7LW33KqodeVu7GMNTO
xHW9UmfHf+xs/9LU9gfGYYctYP0Fpuezr/UPmYwjmjYjDa+bXhAmr6JLvuQyPpsd2WF42jZrlzW/
G1uP+GlaYIlCWArrBM3Q7Uur2LArglqb2smbQ2LHP6M8+QaRbjzDlz6XKY0JM8SyVSFpJpvi8Bnr
XgOn6aulgycZYFRiYFfyXzf3uWr0CW2JXYVXfEtpvJ7q6DGwanU0DkblR9sk11+ibj6r1BYrN6+C
bUPxDMNV65RJkENm5a48Ts7e/CZmY/HP6mNepeZKieghtIpdGjvPokXeb+jSinHCkgp5qRvrHck9
Y1Dje+wqKHKhTPUkBFjKtj4TQ2zYf6VgXRObPcq80XHz4nZIUmZec8DWIEQMir3mRZ9gIy1JQZLO
Es/e8MOftAnzGohZlKVPZGoSOt9Rg7XvbVq3eRtqqglzYyMiDvvWF+venhtOXzAjBbGQDOmFpWNs
mjUWBfyfmc6ohwvVecCFtRss7pNR026Z117nsiz33DhLHKvjq6/pZ0uFfozSnNACCA/MsFAwTe/F
VAHkawYRw6xRkkWzjWxAIL2biG39rAZ8WUmO7ZoaFXLYTYHSUcf7AbgfEM104CrbvzcVv0fddd9y
20wxrsFXS5q3WkQJY9vwCecNoDYTuJ6Rn+fR35mQBVY6dcZtA6nQnAEGLItaY3nooL644+BQGzPk
l3JZ535+pOn0OLoVuLwqSB5pf6SwCTxlp3t9xIjevA6OvvZy1i9O7vOfwozGApjLfUH2dkb0Wnkl
HYIMEO2LBCGzHdEmlr2yvnyyWEjfTGdctaTBlA2h1XrA1zlcU46uJ+XhZq/U9FC2Qc1bVtHs09l0
aw8+fetg1DrDOdu0cYdq7um45GAtHDjuNfUutlWn6xx/spTPjKyOrGpoDmzKb7zr+NIliG3c3io6
6EDtLavnDB/OjCmAbHu3jgocigKB7Q9EveKpACYR7Xv6uCGMkVsJvrmDoqJTD5doxJshff3QECYu
YV6sNMmI5cc67W0C1JkkDbGEZO2J6+zrOA/HhGjHym3kbQ6ygymcDwdK17NFsSYxkTlsw0OT9Bh6
Gn2IR5i8um0fi9aCBz5QzSSqFKO+n90pVO92blsdxxYnHbLvT/J8+snGRhHDqM0IA6zjeKovXVvc
x8S8WWkXHYB/ThCiJ/iAJtpCy14woV5q7rde1hEOdOjkKCG1lwZeUTi31W3OFUc617do2dNN/VL5
kkVvbdOGT7YnTgHvztfMcx3iwMQlk5bsiBtz7o5h8kwWZH7VkzfvAa51B0rjtu2A66pvLOPJaRxM
HVH0w5JBe8mgFW36ibYNf+gI5n4+ZM1b1pi09Wi7uY9gWvDPdt5eJNcqr9xvghpxs6jHL3Sc0czR
Gx8t4wW0xi5+TkXE0FCOeksrx5WB5EwQKSAblYE+M2myObg9tANkPfam+ZCc29ajpW8c6Fpzwqc0
M0waoyLCLeTVXt3K/iU7IX8OuLvKIDO/k7Ahozu06WPUEqu0h2A+MEVh0iRQp7vW6A8S3gKb8bx9
9pcHK3PX9EUG988vmZBdt0NQ4Ede/hHl27hTrL7mnkz8oA+qjcSm8UDVtvUgDO84LiaK6tNP4S7W
CguPRbCYLRAq1GkK+vTkLWYNQiH02kc1xQ1LqDtI2+Ix8rkN9gmkc+GO9oZ2Debm88pf7B7TYvxw
FgtIv5hBwsUWwuvEiYJRBF6f8wU4osJBMi1Wkmwxm8yf9hJ8Js1iOKkX68nn12MLNwquFGexp2T4
VOrFsOIs1pU4Lc7tYmYJFltLtxhcssXqwvMe6F1jjGIDThGLUSYVLVnh2Xmx8i59AMKcr1wrKL4B
sSGPQgH7/vPbPFrSfRjA99DGT8wl9PefbriBbTwK1Q7N4teJF/dSujwIW+DkGesw2fnNUmyunxFL
iLKPebgfLCk/PIVDOXBC+ZXQlL3uaad7Mts63VmlShgUYiQyF0tRtJiLpsV0lC2GI2agj5+fUenY
vzi4kurFnpQtRqVmsSxVi3kpXExO+WJoUou1yVxMTnKxO9Ev06w+/5WlpPPEHXLVfPqjJpxScrFM
pXinxsVi5S8Wq8+P8Bz/8dF/9zUSRm+VlePqb5YoIVVt58QLH9o0nZ5A2TRPrGkL3222ZJgFS5cM
EV555UfP6jRJMAOX8sWzZwi7hhofgtFioeA9AfdvWUX5G0zL4lfH+NDMpq0Ko/SXmr66XsdsM1nI
bu5UvY3tdugKeTJyz1whnNkXc15KijUzJmSaPEiHs9RZiwRqe4Ql0nLlyYDsyvJGSmwCNByMSC8B
7RCzyn6xaXLOrYdwyiyUeRVFM01XNFS8gjnt7XNQO+pu6rwn+IlTsIcZfI5CjIRVCbvIq1zjaGIr
2bQOY44RKZahTpidTTfbJlQAkfPHagyHcX6tnPid3Mr8g8TrNl3Wd7AYaEuaWL65lM0z3Yj3bHme
B7cNLrID41R0jc+0vWX8MEYob51vvZi2Q8ljLe5Yu6MD6MhyXXQ9U5sy0c/lBKOqmeOnz88mk0Sc
K+VbgSF126hEp+vCKLFax65eCUGF7ByZ2dXM2uxa5Km3xwP/m8UehGKp6QRBOdvZYxJCfoi242Ik
BTxWrYfS9911PAvSpZl9/XywrfRA0RfdWoxIL61nzavcInVhgIjNxjl5IK2nWbp/He3+xqwghjyR
AWYitclLR8xCO+H8jjLOtGVOw7vlFv2l7adiQ0ovPHVZDLsncZpVRwX4FQR/9aVzii/E77oHY/DD
B2769ymxH0KoT2TTYjgE0EFxqU/dWuLPPRmGO51HhqErz09zmJ4WXKwQmDfekecib9NrU3PrH+wp
/ta75BgS008PJEPUsXBpggmN4XGGc/8UFYG/9hOolCKDbOdy7al1B5WMgW/bRiSQquRFmyMDq3D2
tw33gsQF9+wYFmecsI7C0M52IlyWlQPks4Y1b5I+6yxUW7NcJs20geWOSfAY/BCxO8DsBPX2WWbd
UzjAm2aRdhgw4ihmnUX0pn8Zzf7sKNz0TSXfI8/sVkHVY/2x6w+SKeU6bfJg78+qf/SGmxXY3nVI
Y7VSTVzuVeBNN8tKfzMjFewo1kjPTWodlCztTdpCBaiyHm3GoQ7JrfECN813OnVeBFaCcD7YOZsM
6oI4SOazFTv4Ro0gXGmPX13o5Gsro/Dad0Gxszlcx462vLhAlRqylMtEN66aSE1rRDW56wNzHfTx
h5mLH2VGg2hZszxlKJ6tOg8ZiG4YC+g8LSt4txAzUsX6JS04wePRZMu5ZYzo3CWwumXIuapT+97b
vOh1O1vb3COt7zpX3ynMva48tWsoYrDKAES3NO75UoGgoO/rYbyFs1SPeKLvloOKMMCE2noEUTeJ
NR1oTnjwk2ZfdeVTJZ+BaOSpKG+ZEz4Usd2cwtz9MTOEqBxKtQN4S8hXxHELg8sVGzJoFbidSyag
RNqYJ5kOsU/WxWSk1xA0vRWBtH4jfOca5hiam8TnCHGCB4f1ghcQxo1sDEJ17npkFLPT5EFpc0N1
ja0g3WejFOwu97Y5Tgx+6p0Y0F1i2/2eOV970VakSMh+5Hq2d1UZnf0yblemlCnI7o41QOZT7hBH
G4ZhMF0LKj8sFIwV07zw4PXpG7h7f1P11VLlu5Sp2R/nT2Hh/4hM/yORSTim/y8F6Yd3/f7xT2TW
P37kP72XyNE2KVQOAt9GeA4APP2hR4fB31yT9TEKnAkSiRDH3/VoC/6qazPO8xYuk/CX3+E/3Zcu
/+Rhe0e6Q6jmf/8bQdrygkXt+7NQSaLaxhSKYA4Iw/UdfsE/i0U60UYlKjCDfjl+J5JgroWGDNQA
BqloWTX7gK02mP5As8By4SinM7x0I/HgmxBt2meG/dja4qNdas87QYxgVKPYFn6d8A3JU2HXv0IV
nXq2Tgdryth+5f6T57OjAy+p9jZSRj/iqVYS44819MeRF+XNiEGduo+eZ4RXkQzzdmzlsAXgkRxC
lWAQYtpUB1w+YmNKyMxZ92lO7HWciAoYRGuswP9csEtMB1cGB/bw14xowx1MjLGyollebAohTDDv
iM4TO7Ba3yWLk5Uyw4O2PIZHKKBpNZqCv9VB8GuCn61DcZIpwmtY4ZeYRu8CT9+/TJ73WqFdkv3l
S4V0EQ4xsBp9+MuDfFe2DPBJ7m0JliXbELT7quiHknyz513KdGgvZbT9/KQe1bz1HSS52aUvVld+
cFADXremdC82owPouTh+RuoYriEb7XXdqxfZJqRpcAYOq7o0nUPeIPZ5EYb2qbIjcNXyThwYdcI1
3HWQ1tYtgJLHKw7ypxNX8B/dS2CT/cM42zaJuQ0Gy7rqyH+L2QE+gBsKDrp5GeOMC66i+cugsCuW
+AVwQCaPGWUQjESntaJUj3VQGK4ptLg2zk/HjJlaqPFikyUBXJ6/CnsOD3QJnGMWdOcme0V6H5/E
KGgrw72UDq/M5VGTZ9/ZhFMIdtILnOssJPERCxVs2YjmjQEjDVgq5Aj3Au/Ru5hC2vugyt9H5Wy6
CXtYoEJ9+3xYJr63OST2mMXOIRuoqgsWj9XnR9HyURm676MQ4oRhqUZ8kvS79NnaTDqzXjozHqZC
BACL4IY7LjeyCE4Yo+fyy2eSNFzipJ8f/eMBioBB/PkUWH1/tlmbIhixAVaNR+1U0Jo37qAoSgYS
l7A4oFwiMNgbFG2ce/w31ooWiN9mL/5ZuTAZ8dg0+2hi0Ck8GgIMOkcDc04ercoO7962zKFMUj1Q
7qWYvir0uItumvQCt4pz02t/FnXYP0X5eHO8Ak9SmdnbPiEVMAacVNbkGbu+K17zQT3zfm9qS0N+
IfW1sgkl7ZVDnMKizncisnejRyA9u55MI1ysZNc/mQmBFb1IY8AvMxNnNhAon7E2963dbvlWIFgT
dbRhojbzsIixlnXjHG5PbHQHqujRIHuFNyb0Kgefj8VfwUErpHD3nirW8zgfMalFmIdhrwirHCgL
fbOyEppOM5FO1XQNFvO6Mx06ArM8gCgi74Ul5iO535QlTmRsZ3sBxJTDExaSpBpOseO7mxISPoV2
a7Kf27i1KSDIUzzDU3egPW04gcD1N+ZMdtzljjtBMTkUfoAEzbKqtruBnjyO5YHZ8g4HobH2DCrL
6rq8urqxtlpa6kC0XuHljVklHWvtpPux3PuR5Z0F1UjTZKySCe2XtFiDTXG+9nb1RNtEs+7TEreg
VT35VN6DULPvWgsY0H3ugFULiWxEOIynSI1HofQvaGPzGrmw23oBphBB8xTvaLhnpZ8sZYGAVGbn
Oxwj8RbYGTwznINDZX5QsbFAH9ZKIfoypOg3Hk72xzGoAixWHmXhdUDzh2sDgwscXJSGy74sLQC8
WZKhff7stSBnrd4s18quMb9ZfgmVaOKj5dPfP1q+Fhgt3k7p7FXDHYAStxtcYB7iIMMVx6fmiLs0
J3Wl3PFbYaI0FbznD58PzE+wRlbIp/Sa/fG1Oua0PLiueku1N7DDNNvnikHTYaZBdp0v6ONEafvA
pEnBmV0XYTe8SEdEL92wrIKpYGOtZ7xkfk37T5p+r6kt/IRrCRS204xmZ5C4Tqx4ywQBo6EL5BVM
vnPP6Hhuq5MIYn3usvpsmtCkifQu1Q4p2UCTJpmpBjrlG22NFhfuTcNVj7MNPYA1/InGIm/rDMSV
exoukbf016qKjmSM7WMcQl+bA8vbB402bjnr6JgRGh3gmcNUrC5oppx3LiAik8ohWRJIG0Mhtm1k
r72kJOeaD3j9fcThMbEgZiR4HgIAC+aUk+qJeFKaCIONaupzX4XBtQJeZ1GSy5NrDGUHPY/tBmc9
7RP90ABqyxIafQvKO2x5iH0ysVwNhgAAsS9LeIMp5iuisF/7EJY7/IwooXrAb03qTQgM0J20naEb
rJyoL/cGJew7IxVMWsMBMwnL4eTaxu1u8M0Jvz0lCvCGTlVNp6eZE1omwMD1w9b7eky/sUMsrp3b
rjn9qArNjC+ORe3nqLwrN3QmqkkdbAJA5IFLx30QHAlH6z3WzutMJIo1N1lUVP05Y64CcGQ1j3I4
yHhxqifpMZDZjnuVy42neein7iJLSISNyLIndUY+emio1Vmj7j37gDHueuk/CSlCocEuAVzV16ep
GLZ+Tp5bJ5GJL9ORx4IqFSsYqBGnXKWTwzUUVs9iaZl0pOgyk29uuZzKdYdydiu66NTFMt35S3NL
sXS4YDM/Ymy+1Uu7y0DNS+qn8iYpfmlbw7rGBpe3emmFad3XuKclpqIuRpRIhz4h5Af2+GwrWxzY
I7bdsl0UxsaabhStk14Ju8e4o/TZcgYT76/bP/QNTXlcBhaLENdTXcRHz/Zvlu2UD6qQco/w6myG
IdxU3OPf+pZ5fTgb4y0usCGX1N6Bx5n2Kf1st9kBwz5GHQ1nsXwNTSpCJn2NqE56L3OegaDG2si0
eRhYAaNDc4x9xjbEZ2lPuyQ4/KXJB7wgnT4UV1zHoMa15lQEOGj+kUsHUOjNwR4iwoXOj70TX+2E
RiKLdZct61PvUxzYD063qTH3PBeMXrssunUkUg41JSxnXSbVWZuTt2A7cp9Hw+uo+ln+7R8P5fJp
bC//7nfw+ss0AxsgERh+/6F/fOfvn//+rb9/rF0o36vfn8IbIlZynKuf/8G//tTvT/3nn/3Hd3hJ
1x7GrPmicfheaFXrsbtmiv2reVL19CAbh4ZYrX+ZfpzQX2VeydHgP+4RHamkeqpTQBTGaczi7vu0
tHCjE4SbmJS4y/jr7s/cFivOzSOAsxnAGzXpgHEminEpMc0UgaDKJoedMq9dq1onpER9d6dqkb/O
wvwew3b5MWrn5Fra+oa7mRjhYKkLfZ3tVcEq21iaDFcXCg4PvtVIEX2q2QDDB4hw8kOERyGvWjW4
6rM+XJlEpVd6UHu4g0gVzRNtKyeoR/Oe2odhx4X/mgdq6+GRAezaPVQBOOVhEd4H72hUc0MrM41F
Io5ZvY9JsekZqzgaLejusuzfupNo9x1R62sjyfr4FzvjolXARSAj81vetjc90WGVeeew1+iATrKG
EvY++zhPfUKmXMlXy3eV3YSVnMoZL0DFmlPceQ2oc5sJs+N2KNEVZCuwRGnOtVfSIyYkNMmOYkRe
iiEjtNHM+ZWq3wevlyS1qA1IOsjxDmGkEQDhWhZduON++DAs8aMUxt+4jAQtZXCOgaQgLP0LUoi1
7pn0r/270L8KKr18ozmtmE6fA4YCeBLNGOeuRa+i53zFYoMPp/ff+gp2VDZ/tF7zlI7lK/d35uh5
hQvWsaJ1kF/cSSEQl1TM8BevBgyvjHynByOuPDiBS2zpOc1x2MoL89jXauDvQaY5g6MYdlbonil6
QHYW32oro9XJO1Sg/TZQZ96U6M8RK/TQ+DpXtrPKjI5KQtqHTJ29qUW+JOWGzOQmh6T5UsfZY0yM
b4MLirFgTFqixPcumzW3ERTLovhpDSGMyEy+A9S0Y7pFADAi/zHWLl3vNFWuBwgifJvMcQselv3d
1N5IO70FPhfTjI5YHI/klzPrICuHJT7GwU3yTOU6evIuYtSW2hpcqjSxhMhu0/WVOsWwME5Wxhbq
89PE87I1SY34PHfzdISnRjeAKUNyMTy0ADsplCvdzT++ls4w7BU8tsPn1z4flFlsqihiy5TQjSZT
NsTuSLDMHD/8Rp+106XHRAfewatpKHYzQC8OMK6+XFu4xo7L+ZJL10fkNl1i+iLatqqpdpjV21cr
w1w9AFnYfn7az5KLiuwPVo94ToGlCdbuboH1/P0hiYkLLGW+hy7TwL2M7oPEUYgXyXzLm97aick+
DAZ1cew0XhImuDTtGtm+Kmp/3eDlPRRpval1G99qPyEoyUW3rlAW5XRl39Ofcm2CK69dc1sv0TLM
J7CCzW96WRO14fhtFHNzbpA2h1JuscrlK7j5UP4ip99FAc3EsDVwN61n7TS4t6+hwcVLFsHPPGdX
bCv7OFEsSous/9D7zETrdsvY5jDXbbVVJQdzWkUrw2+fvBEPgcvkgyHvyjM521PLJfaX3L9i9eWq
ksUa0xYh0JmTGK7qdYz1b1Eg1aFJ2ycK4oGvBjZ8aiISzONopw8vQ81A0Rgp5W6S8ospkEobn0zO
VNf5tmHx3LQT7P0SSx37n2SbleGt7kiqlzdtjC9lE3YHMFgErtvyUjEIX3GS8hR48WbDfx0CF87o
aPww0w9rgjmMrZ4qbd1/rz3KHBxxMimzO9fXZCq+TL05/HCd4lAV7SHKm/LV42rd6DI92Ayth7Q+
Wlh/PX3yzR7wjo/Bi4BZVDjveZu9M9wZDm1pvrAbyFvuCt7HCHuCRHrxHfPiRtfjsBOgr2v1FmkR
b8cpzlGBQJHoKEp2+Gl/oNODL43EmtfmHWMZpFkaxQcnY4GCC+sVooS5Dud5rbS8+UwrcRrAAdIZ
U1nysYZUjCh1pzZdSvEnWMx9EFIFqdhPbx23nylK5QoIaHOmm5aDupo+6tj/jXj9JQlHl8UeB4fP
yPgSDRhNqH+zDiWlqOci86/NNBSglYXBAiB9NCMUVMwbQhUwJIAQhmHQnuXSnF5erXo2DwZlawQy
lb+lBNXaphFXIfUbtWrUvdNocCH3VR9jo2XIDV2vqwfzTkOpcUyyCEukLXj7uJnbWakf04BdXV9n
H2PkyUM7c7zTWtFQlSjq7W8GubR9PvXPxRy7d7sef1mGU2CBdqttUcbeRUvjLS3coyP77Goga7uh
ZaGBQ4ztJXUHftwedbsQ3PCb68SdDpPSPzMhscWXU7V1M8c7Bnb+DNQ4Og90+frwU3Hcj/PGY/m8
EaYqVuFCb+q4KLKZwr8HlSxegUdpGHeI+jqvjdaKdwyY8681+/klZGJUdf8CXJRMqRccMNaKDV0Z
Yl1wvcR4EkdbObjOrtWXwIzDO7u49TD48dlj/wPyADh1MWfNqZTq1luyfYrY4ANAnGgsYzHmRYRD
h/5VVm1xg72AScackoPI6VHsC2nRF2d9rYIs2ZZVYW1l34+neAx3SWaa28bAJyXs9qkqXGTG0nie
xRzu4mZId2nd+wdCtnAke58GDt7LTufxzZp9+CxMKBgW/CZ5zZig59PW6CiPFu0AFpnoU+JQZkFn
Lz2Xwr8aTkrTa9ef/USMRFmsW6J7b29DbD1GGHW7pFeXTPZX3FH1U9MCwxUNlYpVkX0L6vJ5CCPz
Z+12rLR9nDtFzy2hdTfK6FNCKd2Ng9zYN3JjI9Tu28bVa5U6ct/HOt6YfZU9G2X2mETC2necWHTw
HXLtPHYT0+u+hNZkKsFF16j1lna4LzHixqYe3Pk8ixNMtx99q5Mfvj9t3KXrukii6ehYvyDy53uf
CS0Dl+gCL0SSSSHMmQKb2neN9wyL/RdqWHVuqgi1wOI1pUJ6OKgQ6AbOssMMzfTc68/qKiNal0zf
HpKajHpZGdtUaroxIeUbbasIpMbbhLIa/roxXqeeyr/hTtmZ4Qvg7vQDvNi7Xdvf+9YfntNEPob0
iG+jNpr20nWfuVEb11YTme9q4zn2xpcQTMWb159UrGCrCIhEFXFP9rbFrXbYsQnP5AkX14sdB/VG
hpHczHP7q0ERuQVW91qDNqahSezZn7HUK4L5OAf5lkUIEQU17ZOwCk5TvDDRxpCYnjP/1GaWuOto
8svjOPMKEPw6z+BWk9DmBTMNcWLlwtJihrpEkfA7nOLgMHn2m+avWU/5u9no+ZLIDM9i4s132tnx
wwYe1lKSoWh1R9Z7zioHFXrlMkjmHNvn2RUMnMXEG6+C5UIGuXtfkQHalB73OrZMFlff6KwpJ2Si
LS/MThMsl3O8HvtrOfOuq5yOQTYH2S1g672qesbhSUIiwwtilr42hZcIKBsFNX7t14pcSSnh+fmP
GkcUm+vwElXN20Q+4jDqTD6AL2gemrHnYgl3GmC00zy0FuqYXV9b+zwsayR3ALAquTNomRRHwH+r
0kvNpYE1gloYNBeLncUeiP4uXhC1JLjCnS+Nlybn6pIKIIcZu2d0UxqrsEv25hhxF7MbUE8aqc+W
JD6oy9hhm01o0G7hpIv2XGHROliYSyzP688VUWnWnuc+tb75YQTsCgTDapN3/Uxt6ZDDExi3sZfZ
j3U9b9q4Co45o/C1PSJe2u5z1CblSRnx1gNHtRqd8Tq5RXgx9BBeXIupflgjMKZ13N4Ij1Jzec6C
Enpnfei9zv7pR9XVMjqwl8KnvEF4e2NkUYpTuT5Vuferqn26YbPcfBmZeqynMjzZePN2tgWCsqi8
nWXH2wz56vIJ+grAC9O5lO/sfFLPTVpAFW4ytVfyt6SX3QnYL10Ph1YKViKWuWsV0D8rt5zL5wMG
PucieY9PevDYERKd56LjvRhpdI2IwB6EDt1DGGcPlm/ol8FlPukUvrWR6SYNcDByU26aW+pn5b5l
mYDqfIy4t68rHcqXzg6/ULkHhABTZTHLp8Ep7CeGxjlz2/w1iON7IbDuVOOlN9QPlRXR3iutVwZE
sLpi98vIFHmjpjA9Vpl1jNpMvEjqn7OQs6AnK1vTMgj82+XHOtBNqe/e7DYzTjKv1AVebbiWfo9f
oyqfxmKINqkkZWe73LNU35zI20W7wrMYGVnB19SjRbaKzOQlo1YVStrChIp/aBxQdlXhNgTL9TDk
xGKrFi5ol9SsE52oQu+efrr44qZ5P+tiMon9onXWSkH6tsuP5f9TqoYjOWJoym6WXCOIBxtOpUNL
snrNlhr3eaGgS1WJXCmvKQEa8WmcKHTrRPjHXsnoWCaiW5txj6TvFzG8XdijwIXkyh/dZkctHecu
zLEvdjQ+JVgMz2MuHqtZpI/BSNGSbovqvRgojp4xGt5r/R/snceS5Ep6pV9lXgBtgMOhtqEQOrWo
2sBKQsOhAcfT80P1cHh5h7Q27rnoWnTeysqMCLj/4pzvWONtcdbmcf3CIJvnVhJsHzl3ktXya2vD
kCIrCS+wfBWy+HCbJL57QPo2K5uBdYbVnn1aQD+uEXVq8QDXxHloKzzgKbsFj4QMTHMwywfS8GYP
PxyKxOYqU0Z4nofO1KpMfQTF+dQFdc7NDyE9XQTofNUCuQ/G7AOZ+MxB67ePukOvUSl9NPwYra+d
wJyz4C9zOAfAvqiwCZspDi2OfXzW6R3OCvJUW7V34VtPQVRHWNGPbSfUfQTMP7cmdDG84nebDJaN
Q24HzHafcNtFvowVtDq7h0pbVWwCKDIGkiLofYI+sDazV7PPCDLmonkbQdqd0mteJrsi98S7j0SY
vR0PKIhDYCKK+qav5GWp8iMCjfShygZgBXphXZJUw4M2+kcY2OUb/zgsday0h96srA0O9+VrquHW
VBl5c/wyZEY1+GwFSNh91utf1VokmWUtjuBOjn7sTPfMHKZ7lY6k0OTwS6232nHGN5P25o29Y1mJ
y2ThFm5GI3+0R1ACGNpKRZNQOXercOFlIOM6VGj7jv8rJ/gX/jbW7xiB/nt/2+Pw63vxn+UE//wr
/y4ncP/hCY8xkgMjdUU2/UVOEPzDdC0UAwFwS5+P73/ICfCw+cKzAhPZgEXgq/gPe5vl/cPHLYIG
GcyUgxgh+B/JCVC6/F1OIDzyVwWPuYXv1vb+Zrhq3ApLfWoJdsY87cAdGO0gyr4Ng72vzSB9nlrn
80/iTSyKS8CkJdUP4DEJxXTteo8lVp1w3u6yleuQ/tMIrcs9ey/maPi3eXAoSLy1NJFrkdKv5Uqx
Fi6Tvum1kAHSkl7GuCOBhIm8rONrU8d4xHP4dV5aUQrlswr7tTyy1kJJriVTvxZP9lpGZWtBBScS
YQ1z1szs0qsVlXSKvsvYoDAframsN+hBl2u6fONLsLRb96tgH30k3OVbDhT6wLKO0o5JCHvOKA01
dZ9YC0CIJttBZNUJPDXVYT2LX4OZMSZc60cLweE5kVwXa1mpqS9JClxO7lpycgKJsKIK9f5Uo5Sl
eq1P10KVPRrRBGvxytscI/qjoKWMKu4lNa5rq+UWGew8iI5h5Jh9lfHymg/JK0QZ6+Y5JqUyNTMo
TsLu1zI6o54e1sJaUmHPVNrr1veHFYDmyw7Zn1L8T1G+lucldXrcUbCLVlwakBLbqImhovYU9W4E
b26t9uee/ahdI0b1FDnkCxJbwVVBcqVID0XK6LR26uri1+1vf/BfUgRPeL5oLca1yfBs4zqOTGdY
gxShLGJqxJJwziGotrweO9SU6c+ia3+OxpmPlXmZzLLambX37q8dzrL2Ot3a9bRr/5PRCPlrRwSd
OF47JK8kYKzz0peaChInCCBbW5rzGmEzhKrZUZUaIcPzO2Or9Ij13tmxeyj/NGYVLRoyWPMXa0QY
n3RvFm2cWvu5cu3sUlo8iLvDFW31zrNs3vW8dMOShtBdO0NNixitvaKmaezW7jFe+0jG7x5AFHpL
r69g1DbEbHi+S5R3/FXXJGw6+AXooxiu/elSR2aMEeRlt0DUH7NlPBia+FjVUbF0cAkGt3+2lq4+
wuA097EdwbgR01k0rQWkuaZTDuwPJ7CtTyEaOvrcTY7ummXlArC/J3J8c2i6/1wsE204uV8lA3tB
Z46oIIFvf0YaGWMzo38f1k5e0tITfxs8NvO1Xnt9WDTRPl/7//zPJKBzSV6ZKb6Vnq44FQknJN50
Qp0eNFb+wQkYH8YdKo/61vguzg4NoMNbsoYJim6OSZnnyGMx3TX+wubyz8RinV1kOv4ljMS45D7K
8Cn2TgZMtz3/gb9ndvkrcOMF7Lhnh4TvhnlSt5ht4nth4ruil7R2re/9pBTNbqxpT4WffKuD2r0O
vcG4RIK4WlLS6t3WefTF+NIWLPQhZKVrstQ6uCEJrNyAe+yfMjjjgr1ChbH9gHUdocUKniWK1/lo
K41w8TZgaHgc6dQejXi+jxOrqixYbe25I94ZR5l1GZ3LT9HHHZrumMl8a5AG6Vfbga6DZWGHCiVI
vjVLVpxzNz9JrV8moYFCqxJwQdDq1yHVgijM8mBjyd/bZceLGtXO3q/d+dSC2qGBc5NzsbTxGzIe
B/HmInb+qC6WnPPjUnodgBQlTv2UXcrOwqLBVfJmxQUrYm/4XUcJeA9RnIVhgHLX0fdoKfC+JWN3
kqzM48YFJmC+k6RjXx2/v5bYjWGfk3lWJz57TlH0twjHBCVRfC6HIH4g0iqBZ0WkgQOZ/tQN3a0K
+vjYGaCfGTw00wSUwijeszox+IwrB1fLi4A086QJBpNFPj7ELaHQXVmHwQDjzG9i9LOV+5GZzgTE
ZYnDzraivZ4sex9RtqagRC5jUTDL6am6c88+1l35LSNQtfW7GG2SdG9FP9f7Assy/jYNut8l+BsS
Gzk/AKzYayvcK/TDVvRkpst4tUz1MgqrZa7L9DeRPuGseXZCniO/0FxSaB4b6Qdo6/PguRyK5zZ1
+qM7En+mmZVQ9vft3pra8Wq78L1KCwhyA/PfVDwjxBddBxcHQ2F77Q6MWrkxugAckvR/ZM6+75uZ
hkLx/OJrCwrxwiWG5gyQ4Knx4BHCbsi2uQO6UI1+aEWSRN7aKo9WkzKkrov42eFlMZEaPU0W/wJu
SAf8TsLthS6raOeTTsgPCWYShgvI+2ESJenNpwlzAXwwjnaCk9fMqG+6RFziq3BM/1pEbob5sikO
hS3Zliult0hey4vOs5C/K7AeVQod8FBBl7OxofF0ShYBZ0TkPzvGOYcCtPk8GkT1GeCm8oHNdd9K
OtDpIJZYnlKj8PbegtuTjzARzmDV/GxOj501fPcMzJIlSQXHcrYcllnZCiNcAHPH+ixUibywxaHn
wlFGIsWuthxObdDhEaNBHwWFhuc4ap9Z7gFH5cXynbtZx+Y6Kd3GRdRcunqNJwDyv5csYPf9LitG
77FJm29+UyPXzSwNZ84wQplV5ZbfonviErC3XlstB7jBuURzUGKr3FX4qfZOHee45+vsifwEZsys
iPZRo9k/lC0/07wcM2EBVnK65Gtk2GxwLOvNbCpOXy22aCr9Xa5H0tbdZj4OSdOeM0hOl6KoVegT
T/9AweDs1iyF12AR7F0b+I/o+88S+syOJUXNZMFwDsugesQOhf2UIuNSoKP4IbP6llSOugWI6lBX
IU1rGi8PUbqDM8pm6yVHE7ALGgf3qpv4m4LYn2+4ft6xyfsvHapLdtfIpLQvrG8YhSp7OGRm2u/T
mB1vTljXFtl/dM6G5B47vXctxjVEOIUMmnT+SZfxTVUTBvQklTflkv0yOM9RkhM54Q3D52w4v/zM
Nn80Tnacyu41XfrmGCm00gQ7waiidfJsJvbYWuUVGJ+1s8Bx7gZICjTH+ZGPH/aqyhPnqYuivQGt
eBMkUO3zyPtwnfyWzILJlW7NA8MetBz1yvzU31g/mNe0JByuYsW8i6cxAPCNbqBJSLy00vaxw9rI
rDV7WTw0hpFU1X7OKnmOEneLXAWfSt9AcfYWGu0c8TryjNOSfGWdOsCtmqjFlgffaz/9xXkYxGvv
GSCWGPvrjH1fLwT7Xbt+adAqJnX14RjqpZjrfNvIFq1XTk4n6pyy7p0HVQL9rPtuqxtupGLGYUlu
DBELuN7niykA/gPLOAvNkRhz2awb9WPg/WzK1iVOu2GKX7EHtBaYV6sPWqE2zGEcm4s+xk5rb0BD
GGGcFL8LK/mtWOrtF/3ZI1/ZtbVvXzJjIr3Yzi6DB397Yhj1iiWhv9rguqyO1hiUQLhUjIt2VOU2
gtjJ3Ha95VwyGebZPo+fgkrbP0qNGBHt9b4pMIn1RnExtWZ8FFushKZWPGS5+nTiocE8LEhtECOY
/SZf168xZPi4iINnkcJ/shOnOAVe8zUNhuY+V05zz1tGjbn83vRNGNeFDA0vSz5G8Q1FVvF9ZKdh
LFFNGG35Bb5NflULA/4E+UwovGTi/UwJqgyqpzGC2qUQPGySFutvCl98y/WuT+Ykl7MaujADjDNr
UrsGFmpsiGJmMVaJHhf/IGvJ3Dk0DhHW0L1RF7FKCiMJY71225VXNNs7lZH7iUrCu2UlH7Vl6d/G
QM3PitMLh63/xTbS6nWwZbcVZfXBplR9VuUul777WeX1CXlVsbMLw35u+U6beSitHzMu5IG4yF/9
iNsECsTSOBazLTKpLMtnXrIYOUXZSBLeVGBw9HN1CZatzd7qsTTH/DDj5trEEFQH8ZblUn4RNvjF
xc3rUPPNX1zhN5eqgoWZdu3LkM3J0UEQxBIPUKvRg2xdVnhruWJcxxXoqlZhkG1n/qWF9srLkHN3
A4DVwZepQfLUQWjY9lT959bCgmOSiHAPVIbhE8gbBUH/iKAEJ623/NHgMWKRzmu3LAmzZ863Op+/
G3bxrNvinCWBdXeiUTwDJH9Cw1J9QZhL2pggFwSd3W1ekbfLCr9toOC6Kw7Xh4vrr4BctaJyzRWa
mz8Y/tR9ER9G4jRfPH9F666QXVuC2wWmO3AYEDVQuTGlov+cFtK/VJqv64bYP7QjlyJYBgZDUbNn
3PnBkeTunapKLrPlt3zuax70Yar2MWE+B+0DC+M+IZrStp9t5lljo6dz0c2vup/FjbfmnA4AklTV
JffBPrJ0FsdiYXEazZO4ZBEGxXE6IUB4d5UGFDi0Z73ryV4gaQqFB40oa90CPWydn3VkQFFl0kqZ
Z8enSdd8yINO0KkxEENIHWtkWS5QsrkjcxKP2la3NtV2Q+2u0Wiv/q+s+m5mZcQEuwWAHKDvys3l
QarxNWvyI6P/8Um51n6KekjBsRFvYlo9ErTo5zyH5yUVpJN01oQk0Q3KHZoNNgwdhoC5kuOZGGrI
UG53o/UeoU6RWxv4eXp26uABSZ7aTxh9iUCL2wc1BsASAGZSPhnRwa5QMrlKyi3JYGXYLdlnP/rs
vgoL3LQ3076Umvur+yaQ42+HynVo/JL0bifBS4GR7smCJ1hyHb3xC5Uv9WRvlt9WPLfvkxNdejTf
VzJ5rN6FveXQGLYOPV0HTsrCCr1vvab5FhSfZm06X1JDygMEShNnqv9oVzVm06nxdoshigfyoMpj
wmL/PCS9vhZG0R/Iho2f0SgTJVT5w2cksq9FJS14cNAsZiCgfeVVW9hrTLJrEDO2AsSj8QtSVJY7
BaDw0Q4S/Eey+eDCTgm+Gst7K2T12NfA11zONMBK3nvskquCQeB9Ad25KaJqw2BBPC2lj3nBRAVT
CCLz8jlpDwQKjg+Y13gb1jcvjpyZ9hWAYNa7r5k9Flsiovp0sH4EwCkJQ9uSXorzUrO6YY88hb1A
M+E3CkGAndZ31WBh7EVJ/0C5DE8ILUpma9CcQGJMTTRmY84nxPzjI4BxNhD94u8S/Vww+3wPnqWp
5RWJqb1BkeZtHLIrdn7feRc55cxgc8BsTr2cyRrBAuqU34PGqy9JiXG59GJK7ax8V4ZjnzxuE8Kk
0gevfVNLYlxBNuGyqLD+z1K4qOWsx47ueDtBTwBsaVW3P3+USa1uo/syKBInMVtn17T4IjujvwRO
PTGTrnYOtMDLbGiUtUwOKpQa26IX0I4JTNXV09QEXxsvm29O28DLjeaSQ3qcdiWr5iMrf34uM++u
0PjRBDPPPdn98JDbnH8tg/R9xX/86ka4IDHXhJOqs0OSM6yf2dmyqTLiULrLJRpAa5AZk30IiHCJ
eKRqas5Buwy80FZ3N1R5RjtNLNwHqAvgF4zuD03wc3a7IiQQ5OdYBGLDPvlTNCbtRqo1J5r9QsBu
VEF8paYyrkMBrLXPo6ucEibbkRs6mFbW8zjal36n8DymZJR7pKnNrIs4gyyfhAIH3xtLeYukCtmG
IoXaoMzceMNBjlHcbA7zEhHVmkhva2KA3PiEjuwagUk4JRoE7NFPIysdikHvZ5eS/ek57o1BXosj
nbBFYzHQ6xvd1ZsSY+MNNXKYTmKEbManfsC7R2gZRpGmx+utzHtBWtzGDoB24elPd/1yyki80gFe
+DpGkuLOawEK3YEARfNgqL7Yo3rlwKEI54YRlzTIkTEDJtr3a5jqmNEGaOPEuC0sROveyUPxDkjo
yYQY77VBdZln7p7FcLPTkFgPMIn8sO/1T4LIMtKbg2Xt6cCZ1qu4xgOi1zYFwS+kWKP+kHyoKILp
guQB5XiGPDt+zhZH3SuTd8ATDN9UTwQgqqTdVDGU4sOdQFqgpcoyNI69mvJN0gvjRYGCOZVtcqK+
JdQrAJoftTEax5wPdjb+YFfbHHt0vtshBxduSt4v1mtxW5gPjCvKbQkxk4fqwXeq/khbEB8bKC8s
bFPykWtZf/ZpyoeZROlsktVVj9PZwMXBw5z8iPL+3pfEbxbm/F3IJA3NWO5zq0PzVaK+lJwekbHE
zJYEVSZJJJF1L92Ec8frvvYuEupsYq8yAkWwPHu7Nipc5ozt6lU04L04nguMNL1HZcS1NSEEy1Ax
bWkl7n33tSxzd98HqE+bthoxKKx7T6apm/5X2vvOm81hvWnovfEy9f/rxXz9F8sTz5JsG/775cnT
AAPuW/Xt/8CJ/0+EwH/+xf+7QvFZoVim70tWiP9clPw/R6Yf/ANuliXQJJGKwVriLysU6x+u6VCS
Bq4nfMdyWOP8uyOTFcr6rfif4yKy8v8nGxTJP/FXO6bD1IcgDuydLrO0IJB/Y3eNLcR0NhAzqPT0
qOKEs4wxvnTZAM9wwOPMDdN1VBFgad4vxg1al6wnsjBWLH8KKWZDgsa7irAhI8NpYhSZTuFMoXdA
uw9TAbRpKP3P1Fse4RGF7BctRoQIZ1VqQuiW7wGIcFaJjrmNqjUQHUXmJL/D0HqHXTfvzK4/YdFZ
ScVVvgnaKt3ZjdT7zsiOno2I5C/v4H/B71vXY//59QhMllkuHlmopAH5IHz9L8TEKa8qUigwhkmD
2b+L1hS7ZPdmFrDwu9gQoOIMAvWM8jntgR0y6TpaxnCRPJoP3OhMsSWkPRzR3HTQ7f8FS8/6G1/Q
kYHJexXws5mOz1Lubyw92eK40CyxQ8LQ1Uah2DxHkPC4xTzExzAM+jV0GdwEu41BP/UeQbfFvIto
Rzi04lBFzg+oW+0DyxNUIdV8cNNKnfOWCu1fvJLm35y+/Ky2IwKXeYDwAfD84QL+5aWMmziKPOq/
1RgTM1wxHoLM/iQkgoontgnUGEKTGMUInY+M3GtsuevQwbMeVu9RYvs/69m/jUlTsEHODm5MTS1T
vHlWJOQ56YvuMDOeC5Uk2ypb6DwbK/uupw5TvV62FSR5fO9MxYa3WpoT8J1WbzvWBAzqk+cOGNNO
Kh1t2BwkqH6s0LAlhIfF/erXnY3bVFRv8AK8g2RUS8pCjJQz3o0TQpgVNzBPLC9KDXJwEMv45j9U
LsIuTID3Ji7ONkniNw+m2Q5Ve8PlklpXIyzH7oH5yYc34aEjE5HDHzrERlYYHVgh2bvWFdy5jBux
Ko5UIjPLq9YmkrSqig9oEjcWZMHDjGlMLinAtjnHVkVENwE99XN9F2PjbirBQqFgULHp5uG8KusJ
NokOLBXse2Z3aWgMtNqVP6dXAPaiAwsf10GybQcM/xMLFJo99cyIJDSEzRglg6LtxM2/QB/+Fw+a
Jx0HHwBzYo8cgvVg+sunQ0Pjiw1G5GHiZTcA6vm0qMOUwKF5XthT3hIcxYS1tGTE5ux1zXcrW/Bt
Gq1z+03Qk3EFhvKvQIa45P+/x3/dWnMqspWRgR/87aeKvA6cR9yM68W+LQbIkFXFZzHfjaph/0cz
EqGINz4Q1G0qm6qQWjtPXi3/2Uq6cKyC3WQH+2QmO/GWISHl41WKTeGLrdarVvWYwqOaOBcZYqbl
z9T5dIvfds+KEvRYyQYbG2iXVwe3rw+jKY613QMmB7QEwD7izbVW/TUidXMq96mtLg0qu5wlitc8
KeSzJOjwjLDRWOKzIJtkVlj82KrQ0dPMGIAw8p2K64sQ9BJMVlht7gxsuNgWaHrveo0FhDKX949V
1HyBBRqitttn0cjG2Nvjjfm2KIcrwt7HfrMhi2XDxAjfar5LV5uPpUJyHxq2frjNoD6t0JeN3fv0
qsytsldwIYSj7fIgBhbtbvM42BiTPBCSvXPIViaAfAOWcTfhHG/Z0I3EXligrYhbZYmgz6SQfIfc
xOae0Pm4fvdSbz/48Rn1II4u8UwqA+IYSO42PlEi64xhPkQUgUDsEGCRRxqzTQ2znzqDhdLeWGQT
HrTsgamjOb8hI9tn2O8LuHO92DF+CpdSXdM4302R2A3xFFY6OCxu9FgUJsqcZP3H9zMiISO72ql5
9GljIDPuCkVRGPicxatu8YfNN9Utgk8N+bpuz6gmCGIzyS0tt17fhQFpJR75sXqI92OEhQlNXLb3
WD8GLboGpgtl0+5WoBYJsURcqw28r32HNm3S0RYrPmdMs7WWX+bwHd/6Bl7xZuRlG4pTiXV+piEj
XCV1zB0Mj0Mf18c0YxWX419N+1Nbu+sYm/X0b92ySbZMZKYO0gPeUxahm9ZYHhZd4qPHcSlzeN/N
drYSlsxcwtrfSWi6fpmE2YCJufg9RPXzrIhoQBmfKHEYUDaynhuZwYqiPrml2iZlgdgnuMfepz0n
0CQNnqr6GEXvDlPizvMONZnxSTqHxThuHeIBIlS5OJ4PPn4T5VWh9IydkXKaU2HUHsBYbLB5X56g
5DGYJfYlW84g6TC2/ljj5GgHCDQhOpLTpLnooWEZx7CoBINoviams3OEeW4IhJEzc685PlsUHcxs
ooy5iuc+1k390rlMpIamu6AFxPdp77tLaaKYX4IQjeieeKQ6Td+V6RyMoN+vSpA5IEo0yI8WISBj
TdxXw2gAhkvZbce03JLjsLUC8OaMqg1mJ+aotj4/u8uUri2Nvev4Fw1jqV2HNBRgHnPb0m32BdSJ
HCsi7nfepCTEfwOHKd5VyB9EtG1i4uDT7KlJsguLoVsKq2jE1on3aA8heSek/OH1LOd9WLEd5CKt
ti7C06EjJVrEJ11YTwYZZ8kgTnMf/U66U6Jf7JoYpM7Tr0QQMPmx3x2735djfJK80mmBspukylLc
SFiAt88T2OrPekjf5r56tKX6jFXy1e5ZCnmMFnL/s0MzokpORDP3SEbvWPfFTxKswlham5xfTIq7
SuoDw+oLc/rLmH6bautxmY2TVQ23tHwRwXjLUv2SBOMXVks/oVFfiFZ9a+N569TpmrThEG9qPneG
e4PFv02xj7Unq7OfcmQGcsheOGfPyzhf8sTYOsRe1gqba5C+RBb6wSj+ogzjFc7sjlCG167KCMH2
jiIdmC1thgjjLxogrx+O1C9scYcdyISQK+UFz3QkHqc5vTQIdyOyXVWldjba2KiZ917PUljw/7Ex
mzA8+9G19hH7SmPXKn1WVnDRmXleXwahT0Cnzu7El3nzU5GFYkQc3T75i30avRO2ypCAkGNOxEOi
uSzG7BZIeeM4XB/7Q5lgLdQgkEw8SgxtZ3SLg/fgqInENfBN0cqr7M+NYr/v3rIlemuFuFaBd6lq
64xOcDNkPpHB0aU1W2AdOHCHKGyWr3MUnAm6OqViOPm+Opkxt53t71vZHaaCYz9j2NhdM+PrBNF4
JlSjgG4SuQz957UxJ2hc/jDYNI92t4nrH8hwtHr0rPdyHsivVhsCxeW4YfHkWq8WgeAYV9Yksg0r
lCLfBdkl8p7U+HuRj83RSB6H4VcJ7CJFFiKJWINSYk8h855A8Ll/qrx3nONsJNA4KtYknf+MjISG
XkPtrLsXIy4YFIxTSvIxI8JucL4F+CbeFgbUG3K6f7tpnVIFKoFkimHEQr7LMUUfVjnwf6uuK+4w
UHhCE7ZNlVW/BBZBMIsE42nn4iGdnE/LEQmmmB2jArgJeqrC5VI7pCfAEFXhDHGrLdh+JrNmPBwF
V9TMd5l1p6Jy5v0MoTo0ZfStoe48uAWPzVyQGTikiBgMXx7gDaIaL66xkII1anOJfTZiGlf+YfTz
V8sYVwxpcCIK+lSV8PqS1p93OPq5poQ86cAXB6OUO8RR9Zn9pPMymFMMorS/+ujRb7253AyDmyUW
XC35Mv0qlftYDnJmElf8zttXpnj65Po4tqdKfAdJn5zWIWPTqkPZEx2dpzihlrw2D4IMZpIZoOaM
lY5DbG5oi4npOqX0Cyf2yITNReOwN6LfS2Ixp/TxgY2BXzEensktyo9Y55qDz31+KHL/R7pq4tOC
bKAs07tu4Zyy2WBtOyvhtWy9IvSK7kkF/nslJckvqSRXN11zk3Q1bRiy/4AHiP63VsfSpIrKPOu1
DaD89pQEnV2xv7G/N2yzbNrBAR/VFu8FQvY0tsPYRP4A68gG+sVJnOSGvW+R6e5TWmjDbYGtOJQ5
pW/ey7ZGn4DgUEx+fILTUe3Qjxj7QkEgEAlpkdp17KM3TDt4Ag8AtA2izwqxlXhufJ+4xt6K8+co
ph0R8ibHAVwknp6dnMbmYFRAe/KBgyI1LUZsTXFL3eaNb5ufk1ZaR7tfOO4zSra6qg/sC16yAfG0
ob9aEaiz0bEmNFbLPQbrNUWId3TvNLu4t53jNDEATdxrkIBo0rRJuScfCQdgGeKPMOeU7E6uwVnf
jORJFhkf9LJV2VuCeDLscbDvR8tL3/x2SU7Oh7LzkjKwzjkVfILhmhp5WAsFlEE2gN2U1ywDQbnR
lj1eOXx/FWWJREqVj6Arua2s7M6qtT0W1mNSL/bzzLW4sXyN/spOXxs9fp3nIT6OSdJuImnpdWLr
nMal4Tsu6job36Hshc3UlMdoNn9FwdifIwdmnUqb56nXz+Q1oLWeGnQ+xfgpCJ07uumtj7R7A0Ah
CWXL352k6Nm88EdBrCGFLTawsnjKYIZu1sbvEpve73g1my9z0lxbD6Oo4iIRcJy2SWZ8cflMm5j+
zmbC4Vc5PPnG1JNzjUsgz4fnIJZc9vH4azQnQqSLNN5mgathfUqblC10IHFqkSEVsZaKWEKWCTqd
oUnxC2Nhdxd+n1EExSk1JwEmI6IMmPX7woJYWpXDvj5xcEFHZ490uTdoE93JSYzT2MPrrIr6Kz4T
7yLgzOyDvKXtqVzjauBg2oJAxZVqyzPRlC2rXV/u64qxMsIJ1C3ygKwfW0Kaf6K1XzjYs+9exN7F
KrhYI/QqzRCIx1lnBpLAMbniK5/OVs8qIVg3vWQy8EBOeM5amp1ZaHCW1yhCok+22lM89dWnDcBI
5ToLZyMRoZlhlgNy9dOKBTqYQPFp9YunpO1I9+R0T/ClbhHheVx1pHuRWxGvIBGJFv1kuzubufot
qwE2157J1DVPTrGJHyMoXvRESM5ize8g/y5GAOV9Kgqy1QQ8Y9u/YtMAnQfWhGz4pq+ICAywdw4E
JY3cq30TeLwbcNtZMEXH1Iu8fRKcoJnFTfNcaXRVpHcSSuHulJq4Tzp0TolJtvhIThk2MWAqwFuR
Mi14ZbWHqwBaMOhaGCMZlzcpXL6zdafuPnlYWPIsml/nggetEMEvpgExQL6iOJEi/3t2I/8UNVgd
XA6T01BmXwjrVHdiBa9TDLvGqrJXRUFOngCAjTnWewXA4+47U8s2zUfuUSfEdVYxQaLwY3navY+Y
DGm2Pix4FwKJPMU1lg31phw43iJhjgeHacLszfFlXP8wBw1enHk2R0PCleC+EzqCUmEaj5CH00uW
PzAoaPZ9vrpvZfyRsYY/G+UqS1bIi6vx0PQgm+oCY77njzfZJr8aotHYprL2a+ip8woEdpOEaZxB
q0lTdbAzWvABB/RJudGNhTfTLi1zAo/c98hRinDJ/oR6Smwix6y2fieuxsTKU3XmKXLLLx5bkP3o
UzfGIGt4kyN332KPBbRPJWYhgauMbLp5mfMN8UV5SM0SoF02XQQ/3QZ2BJqw6f3RwQoGLLz4RvF0
nKQzPrJ/JMdVJm+OAC0jF2HQ3rbuLmpGAgBVjk88m35j8GQ/1n6tXAweDTElmzQaONFICd0oqQNo
cyMBw0V3rlqc3hFe3V1pjZBgI/+eGAwRBsAKfVbo7zpDFesgeB6nT0eZX6C+siIj1XEfm/mBAAHz
ZErrYnXsRpQig0o6M2ZmJsESpIwu9MtAJMDWhK3Bz5Dvg4SOyrQeQeqkW38of8c4Lrdr8Plg4cL3
GYVE8Iq24xzdV8TELsO5pJDW0KGAdovBlfKaDkWYG95vG8ZTjtTyqSnLMFIYNnXnf3Et+ULBqD78
gVC8rpg+VwVQKPwh+4DYw+jNeOCBvhlqHA8SnAwFwgoMxaCcyB/AuiL4yyMPuG18KazxMGpYRLxL
WI6U8TSbKPZchZRhQIO9ev6/Y7V+zEBtQrnwx1MGgWGJ4oWw0wl+DaAH+j2yGtA9qYGfnvjR3wPR
etgMAI+0M6iQ6kKm2xtbH/rP1UjmDRbVq8WbOZS/cBp5+xbWuddifGaFQ1XdkgZZnQdm2mcCMPCM
z3R+kXp1lJWHRKl1Lmlzdl9fMOY7B5Uanzims7DsR/Qx0r9W2iECQUUYNnv7Fs3+uUp1sa1s6E6t
2wWv8EKJj/439s4kuXEl27ZTSXt9XEPtQON1WFciKYlSSNGBKUIRqEt3lHN6o/gT+wu8N/MWlpn/
Z/91aCIlkRIJOPycs/faVDYDk3NkXmZxAuCN9gVW1ka6ImInNnkLxx3Rs3VM1wa4yYeWAJ1VkU+P
leHl5GFpPmBeuScRdFrHA23/eKqKl8lgCYLyY9HN38jGGk9+rrPcUklz4fW/uOkd5cbnIqJsWvhS
eo8a8rIlVAqgtrOGh94gWzA7kmzrdP+iWenFFeFjbxMvQZXn7B1bsXMQGia1stjR9JD75hRARNhH
vl8+usiuF2loj5/RrYk+8qrrv5s/G8lVtM8DxhRW9YFT2FzKoEofiziDUwxlbBNh5weCuXbTrKGE
dujsokQ+tCp6MxLmdJGRmSum+PYizAus8T0YkIRSt2LuECqfXhXNAY8YPEPZO8c64anVd9J8n5CY
HLKUTp1h9BgpUo2DF0QGvTt6iYL5K/W9QyZadk7J4wHFSrxlzA80ZKqsY8W03ZTWq0rNbqeDRcOo
Vqw13frBCoCo0sCB60RPZjsYj2z75LZF91zZSl+juiSGmYU/Fe+OrVUrQ1LqWX5Ad7jLJYQhRU7A
EITLwocBPx/pHnmnN0bCeOLYvSMkdXd1CmdlDL2lr88eawL0dtTEJRBtoVDc6H7/Ho0/pDtWGEbk
DyNEQ4hyzhtG7SCDrMC22rfLepDvPkLNg9WRyih9OLeec8NpR6pk4IAk05B22arE/tm0/gpGrViO
2MmDgU4qkO+9UIOzD6uIbjhG9ZrcAVnFCPOV2suBUHM8GwvT8SGPCP1bptuHDBE/B9ScF5lma0sA
qmUW7R/KCnVAk3IiJ+ng0R8zn2JzclbgftAtt8ic65+OY3TQkrGVpCYcGG0MiAIVuYcInPSFSQSP
ZhdWkHEb6lHXcaiVMUuEo39MhnKXVcgx7H7sVt54iHOsEpHb7VQLa3nIUrkebBSBPpoNopca2pTs
gpt4r0aqErh5JG+Ng7aN4J2AEO2/QeCqVv1ISz+sUyDIyFspkcVT0psw93P9WosAxAWXbSY9uAhy
Ml8ne1j3bBMWubKQygYQuSoGQzhZ30xrphr5uGVyup2+Hb7qeEe8ik1PU2MITuh9NZmFHjG30V+R
Q7kCsKFPqt+6FQHVoW12V2lp15HzfIdgaz0GunUpZ/ST61GIYxgQWcrAvmV0EgbFnvruqRtqfxFZ
sc/bRSpuxZsOsdE4dkQVkwcYSpFdURORXBFphy6bTTPiqPrTPVRUdhHU1ErhMs52fSPkzlGhi14N
cpMvqDzMl5Ljaw048gDtvz8MhAe5IV4IFJ2X2lf6hmY3bcAGXwFZ3Wi99Axumoro/ZacaCrsxgVy
pWY9gv7ezcGJjuM9pXkqVqCeW/617djM+h7xFfCUQoSlfbrwCFeNmKJ153yzhm7aGX50mEaXNN+i
+Fl2QXxEqkaDKvX2nkoo+wxyMcd6dnl72gnRqnY03PqsQq76nhM/pzjZsFSgNIjp3SaD2pfRHEgi
HsDIC0YORLChBlikqaSZN4T2g+xrEIxnwktWmq2QKpoV534AR7LL4WgPoUmtEtZinRaGQToNjSZw
rskKnAW9PWFLQUetmBMeg4f7AQdeMGKUG1+kq7e7ckC9P0LDNCz1acmA9GAtGTduqoenJNMBMRV7
WpvpGrAlUJu9N4ln5Ph0DFomTMYE89sMvim8ARTQClsNocLVJNCDs3uFL+iR8kZo8eBU372M+BwU
dS+eMXkUGF11GTvpnjxFNnbqvaSW2WxUtkJzjaDIQRAD44Pxc2zB2XZ3Pr7sdaZo3qcKsdQQumti
wSiKDnQxXsuhDdburLzt5kCA+81f7v5/PGb/4wmwP6OMVcnmnz0d7povMkdpXif6MZm69q0/9cIv
mW4W3hHsj1zeH1UeIU64XemmVX77BpGsbGz31SsoIjR0wItff6rVaMdMvrW/32101oIkbl+IKdYe
vA5Bx/3xyDaZUIAc4h1/FKFZXf1ojsvssvRaaQB/c1I/Ltl8Xk6BsOBZQm7KO2e8ZFabbIgsUpdB
xcXGsqPiIkVfb6gBYPG7jtqA0/XO+LsxoTSDCUQ8pnnUG/059egodFPXnB2SyjadWefYWyATo3vE
Eta3cJhq4T5EqJG2o5Uwuast8H1YgUl2tvEHtVnzEHrjuPX4mYdwDl0QsooeQhJrtszz0NuHbO+m
qTZPNoSnXWrlw6wky3cgltGUaaICM2wUJ1nm7a7H935qYDvtGqfxjyoqzF1DU+QIKdjdMRaZ6Oh6
wc4u9PaYll687yDBH9POz/f2MGRHtOPNvoB2fvREQisUHfMBpZ++L4baOniOsvdhaoyA6TN/76U2
+7nSiA5kFVWHwvezg6aL9KDnPbGKdk3IWC27QzqOczYDAusJpcfeDjP7kKbFtO9s4R0cZtt79lvR
UeI93feGMS/AGagOO28ge9IvS/OmR0YgAZdgvT5mXebsJjo1SAS5ak54SY56mgw7z07SExGDcuch
ATix+y53AubuKRRJtkOlym7MSvATkLR4ihrfg3EQwoXwc4eNSB5jZaiNbdK18B90KkoixdWDwyV2
28XR+JBqUb3ttMh6INQWmEJuew9ST+OtBWHlPNgt2z53Ks4Ib8XGMyiXG0760XuY5uxYEQf5wS4Q
Z7PV5v6vX94f/f37upH/9pOUBejj7t/ulMkv3b/165f3R//p/d+f7tenB9NbHO4/+fsz319NmiIY
l3/9Q/7wSr//5u+v9pfH/vAn/uH/uv94q9nWckrGc1dB9hzrDZEnG2ElFMFqe9duwU7tf6Lv3edj
vfYZZmktct4ccYms17mDzdgYtm3PnlgN6FZHGlj+N616wNVjdMj9Lg0rce/Gq7z7SUzD1TLlpqvA
rDJv02nwa+l4Hn8qRGbRNO11hiV50m6IfFk5Yiu89IB1DqNYssbHeQRbscdi92g05SWzi621B575
EEM0QElLqq95rPTo6JQkHTb6OprbGtYS/UEn+307uvuo9TeFVu7CNjyEBFwk9Cq1FMIEMRrhLtMG
IApEKNLPbIV5DJIBskF9G0fvp6NB5yyP3YDXqm1KIpPSQ1tBHm4rcHfOrtlmCSLGDpdYTBnRtbMc
fwnTbYucAvH9dCqBT+j4pEzpH2ztPejcRwtQVN99zm/DRHHu5kxJkGUYOAvCCfMSI9yUpM2k9ra9
1z5NwQ+pN1umYhGhzYk9bSx4xW17cjo2XXq8yrSAXgATCiNkGMA1XOaneYRXOdqyUiVSpZR9GWiw
KV8yhvs0tHqTTtnOKScAxOkqQvDbE0uC4WNbw5toDYRPqLrT1iWYBj0oeg4Ukhslxm0I1t5rbgE5
pSBgNiXt4oiX6Kh7ENVfEst5qqondB83PZ92rIQ3ZXdbgz3TOFlbGRmPSR2DakO9mQEtSnnLOxsQ
MQkSuFufQjwZRhmsBeg1o9bJZgGobQNcprlmcwlWPr7Pgk5uWq0ridhROVTpSMBGzkBUAtPfxUD/
m+Twr5McZrzBHxRTqw/18bcfhYrVeP7If/z3fz1/FH9jZCj/di1VKf/P//xJQfjrL/8dwuD9AhnU
1XXw9NzcSQv/yBg2f7mnKDie7f/GZ/h7xrD9i+Pw475lOxAcDJO/5jcFoWn8YgjdFx78BQi1jviP
JISGpfNUfxTNGS76Iqz7pmMZcD4d6y8QhlBnVFQrDE1GD6a00KLhYRDdUxKO1bOV1/VzLJCb1X0m
DnDL3ZWBUmN9Jy4Iy6hWGi4HCjhw+J1Nk6auHEhxrv+NrAgJ4c5hZBb33jYLlH4MVbP1TWZ7NayH
auEFZX2835CJN+zBYZCD1To1uCFTXpIJZGskigwDbXdO2Z2c7jeaRsjK73ctnZoh7hgPGRBSj37V
vnednj35MBUXCaOIk9lWS80p7JckIOlhLIZVRb2HL4LceFra5txIbKRwsDsQKZzE4JPJj8IQXVqL
OsaS67OJrt9dvXwnr+yQ1ij1pAQQrCla4Sg8yCe8zt18+rJR0nxqGh43GDeIJZSzx22aLQo1G+vc
8BRMpUJ2E+y8APmAC/csVX6B3IbGo9ejPrdciBbJtomb93BMSXjwh59uOo+5tyNcV8bsx1azPpiY
W0CmyGilqi6YiC4nN3seFKzeObqSXQhdx4hh/PQDjcF3CPWkR01fRsP4WlfxJxzxYkX822MY+ttC
saLl4xyLBOHcr0vGtMJYgL/u5IdbjBuVWk8EOVSrzDIYSJ+HVjsJ39x5+U/mMjyxCkFsIQ2KLEGo
IhI5+kN+QiY9FphbnrB4ielEdz2i6ANeiwfLixOkHZn7XvT0Hv30yWe2ucSPf0yJ+ONy2q94hUsQ
5u2iGt2PipbTwpAZ40Q8TghQkTWBjKt+Ri5TsnjUNnWOYT3xXzNb+iQS7YIMPlY5aKvWA7phEFJg
W8lXK46eOsUGOmTaOYKCTKNk31lavuYfHVYM8WIk2VYMnlW8axHqp6Apzz52r41jxK9d8m7T1V1Z
lQ4Sk48gJ1QzmWgJkCioJ/6xtRxQvzUfQ+Zl4dJiEpFW34IksZiOEGLGyUJRVk5PfRRfoG19Je4F
Y1K9TbTg3e9sf9k3dO0KBuZ6YgAxlagJM4F4qSCjza1JqTUDUue7HJkvwofhJ8mT9qJ1B/D7MIbi
npAnkhzofESPVphAGiQskrotvQZBc/UrI1/1XPt1YnZX5tAQvyRomhry5nI6pB80ZY+uA93CjWxk
WSG9fHwbuBUKZH7yuffKV/JFyHSlecPoc/qESgU3CQmS6qdmn4skXDm3JFdzD50jxuLkRBvIFT7w
j54fnPWyOBjYdQFaAgBhnoyytdw3wcx+h4mwcHJKja64iCqkl5V8MRJisXIzDXZhlPJp+MO+qQmI
5eC9Tq1z0qT5NnUVNInBeCHP7hAEqBQC2f2gS07Uq0e/pbmWNTwBW31WnsfcBMvC1h4INNcCCLCV
Pv1sPIDZ2OvbKyaUr76IRz5/QBb+WFqnhCkmreNuwxSM2VwdT6fGkD+ywLDPieQJWpG/E6VJbhXJ
rxCrOafMHiiXqzfTmyR0EbpawT8awXqOaWeQ24vql8Cm+OF+N/Lrm39mJ9C+jHNck+HI7DiEAqBG
wzDbL7BJzAGamKQbUhVkwCagRvQlZfHW5w7DlD47ELdYLeOuyFHSDv7TkAb+KpGmvoIcUh5Cc3r0
WHeW7bxlmnKoad1gf2LLC48tQWcrL4zzC0rXcDka3fXubqaAxsZ/v4k4Me9fScBWhAHOf5ZFL9nq
wyeMdyTAmUO48dJhWN0fu9+YyKBZQCMG7hYqK8928pXXE/mgY2eWPN2J6kWdpOZj2Y3mE4mCafAq
LJudGx9qrILMjfC6EeZunOM5anVoUzTrpfJuo+VloNjKbIcC37shlxg2lhjV+v5dzwteNKgfS5pJ
cmcQ+3PTHKIBJCF0kQ3rOWIAtS5c1W5B8HQIN6mT67HdiaKafjK12wyBJd8cWoILNTX1OSQ8YufJ
hpzbsW4enAJ1OK1GcNeZrLe9RdCcX+rfO9NyL244hpvYVMlBE/AKEKAQDBIb3qZleAnAuE36Ra98
fWfbWX0ssak96mhnd4E9LpMx/Qa4gyUMF2ZzzSdqQZx8JwxQrN9Ge6VVGj4N8+fotk95lrRPo29A
7HXcYllpbQt/j2+oBGJGinZhn+VFsJM4HNGv5vpj2DjLduyrC9jmlMJD7JAD0reLmV1BbPNvBCqQ
gBasqqwNWLLrh2Jws32NvKHQE/FUTh5O0ci/tXqN37WYadrRc1ZipSSl5GCME/ktCcIZL2jNi2Zz
sJWJcc0Yf176iUBvA9PEWxo7V9/bD3GTPejMD1cD/GASkbayCfEzC9e7eb1y3kxmN0uTGMzHOpCM
7rKYPYhMBQEh6Qya7MhQU/SunTB9KHtVQ6YF7yS/9AbwpmRWJk8U6UFwLWJy4bwoJrenYW6Coe7s
VGW/rUwv3zJgpLTJjfExAtuJ+K6PaO835TrsagJcwnJnJna5HKPIOLb+E4UJlPmIsBhKjYEFym82
mt0g1nRsnqgMYvtA3oZ9sEKSJBzZbFwJwDMqADwBbGpXioqF+VOuHe83pgLg1IlHKxf21oGeuOqF
QdSK6WK+7ThgE1swU24CuYAbZZwDYRvnzuJEaIAhrEJZAWvKUo7HDuY4McwUcplnb6tgqBcclLMz
MRkI4BsdNAPOdDB92PH1xHuQYIKKModkqYAIvqFi54eHjF4WYovAHJxFzwXoYrfOhne4ORmdVqHM
ChkAmwFX+nyAfaUkkrWO4jLqXxvKrGaavNP9JiuCscNIOjy4wLuDskSYXrX9diwhR/lKAQRRLSSr
OVJXZ1e3MzMfLY+XbvO+DF7B6B2DSsxiNF2c8ai8uXZmvOK6TVw72oMD6WBXcPXREr0ANsw7bgrH
+sPNv3zMqr2v6FIC9D+IqZdWQ55Hmg3vXKR4k0uBSyCuPzthoFi0cjQ3oR2/6XDMo8mIvuvmgIkM
msHVVcacufsuo8Iiqbsq3ntUK2oYku9WmoZchurkikKjOsKXkmssIcNSZu6EqVm9gUR5KEa3fzZ0
0Ox5i0A8ARrzjukYCGz4qcgYujipWjUJC4OTh/6zHtNEZ4gaICHJl30vfSKpuQkqM12MoWvB1fK1
RWhFE3hiPBJFMqAcpN0UTnH5ZpvJuY98mvKh8WRaNfIDTRV7PXXldULsXbrMGIOxcG9EB24Hur5r
FaQe/sbefYtn1Ift2S9dLKK15XEeFQOSGKk80IOyPGCqhp6ZmenjhAT6bOZz7hIcYFeZ6ZcwbN6L
pm+ei9ruD4EVf9G8aG6H1+NH2L6ZrpWew9SDtFMTvWvk/hW6a3FLUpASnRLJsiGgYTuxuURA6KgP
c2QualTBFwwyYlvbASguRmOIJ3rE6qWL5TEOtWsrkavwEbvHplU+2RAKSTgqsx6Awms1YtXAglcc
7nfBtSISQ0B+vt8ta9Jy4rZ8Hkk/uPmYSkSTma9op/oLO/S3wSMhS9WTewkn7YJvGMLMrLABFDrc
7A1UDuOmSJyKdX0lEs1HbsANW6UCTrRMkxWj05y1/g01tfPddLRk2U91da0ZCx14JoR28wDdFtG0
VUVPd1paN9cxqsduyNnutHhmipLgYYTa6VHL6fbqEpVnGOrhh2dPKwv54WdYR+zeyLPCi0/IKHIl
MAc+EjngUM7KiDtSy6csOIWwqYbewcfT08geoMd3pqBuCcx2mVW1Bk+melQ5SU1diOMIfAHs/Qox
gJK3pk7CR9R0y4k/+FkrtPB5ikmoIGqzpy+8kjDsTo0jz2UisucpS54jmuTIVQqY7ginJ3uUuz7Q
Y8ZS0zrFWnzpx+YjHq3mlJERQNjKljgX9xpWcEvDJsePpAECkUXgXBvIvj7a9aO0dMTeXeVexzo9
VUGW7A1cvMuGMwdjg7CfozSTMAPG4JCVGoYIbaoQ0TnautBLKMuWjba+bjlpjJTE2LoI1p6Mgmcb
Z/4prZsPYargGRKXhlxfIPHKUP33sfkFPyc4YDLuPDYwm4Lk40NleWTZWplNCVi5HzXbTHOoD1ml
+m95Afm2aeMfZi3fbEJk340A7g14qnFjybpfNKVlnkwbmZnXWpyHjgtorQeVH1ksPG0qpq1fMXEr
yYR/8ULYI0FXfSuUCxxPdt5lsDN1qkP+k4jQsm+pDXiwB+eUtETB+IQH80mjwNfih9bRJgaCoBLw
AU6wDomHYy4/p7Cm7jbSxmso3eYdLmO0SdO83DVB4C1M6bSbbhDoZWb1NCKWY29BcNKjhstJWZrb
xsff1TbKhgBi51s1YVW2pTauyjiDrD/U9cYtyfk18/IccD3HjJ3jQGk0wYYCZeXh1y89I/uqZ4XF
1SH1Ho0IyXqhULsYXKTGCBJPP4jyJuOCtPoBYCqzC7Y5orNfgWd0ePGjA9ndP91aVntfTg/GwIQ9
7tjgo8oCHgYFo+naleYNxAiEniQ+BBhfNKx9hAcb4PDaQxFBiU3BXK0pD6MXkCwXYp27i9Je22oq
L4VFrrksjYWn2zdDJg3yRH886U1TnSxiYPXCPDGXMZmSCPN0vxu4xSFK3f5hVtv2rklirMHyHTBv
/swNPvS0dd45GM5d296EpuevaGfQwSR6eUAKVVwJ6CAneuYKc7h1YZp/bxvEEgXeocuYusVRKWGv
cSfTFCYOHc2h4eE2YC+naxUoqqS7RTmrQtVlZwwM06JUUm2tFJ+6JtuX/LUtBDYMRiYXvD2WDLuz
tIc9o+7+KaSaWFSVX+9aTD+XslBLFJ/bwRvcd1wzr2Gf+9tc1sEBwFIXNIRxsHf64bqHxoryTxn4
V7NyUH3lbg9hOcE9kjH4reE0XMv5xqFmwlNXp5tKBSHDy2bvYKpE0NBN+Q7Hz6MI/OYRK0mvf5JH
bDygqrNWPiLBVWpBIEhKy39rs+GNwkP7oRE4DIsLV1Xb0IyVrB3mgNogqsaWdoYXnURu+9dpstUC
tYb3EUTaNzEU8fOkiVUUAxgQuY7Rsuq017DMz2Tnqe9mxIg/h3X53FFF7eJWtNtYwSGTLcnuoOlY
DAx4OMjn4vR4/0paEiBG46/L0G2uCW6shQdcEqk0MWRMU/FmIWtv8rjb+IPVPg2G5AxsOqTBE6G+
ObbSp8gyig356slRuo/kqYYPWjaZcOzUuHOurhgbUq3tg+9M09Zrp2grKuRJOtXJGctbtoxM10d3
1n1CQfNvWpy0j3WDS9dfTQy1ziV+Wcg985f63NdIKyujE6O99bXmPN5vrE6htoUisS3jXh5oieXL
KaaVoHll/1gUE0EyU1uchc92zhLA3uNZBFGPjr3DekvPKYSmx0yrJpLLXppwoeeoNkrKxGDViVwC
8pCILhQyWBSRBHRlWfwtrel1sy1x3qIkzRZpZ7rbDmsVTclSHGqHPuny/qVsbBJd3Be9q8bj/caB
orTrM/vW51n7quE9scoiuoaRQ8gbI8cl+WL+1kc5skmmfvzaVSeMCNBtjOiJkMDy3Htgr5GgvPeI
aF9K1R+9OGeLjtGomT19xBoehpkHCFfmNdUywPPmbXJNMbvBWP0jkyshCeTIogjslCZO3pFlBzyM
KewQBZAHnIIuiF1De5JZRPRF88n8mA+fndLCBrDJmgTUNRLocM0GOSYGo80AErRJkBGKqPtKvflh
TiNRfh4HZHma2EPTRCiYRGfVjQSDm1sQCIA6asJhZWJbUgUc88ZieQl3DofcUCvaayVcolRFGyMQ
aDNNf0X4IA8TUEcyQLVkukHdwh6frDiS6Ty3WOtuNSA3N42lX0HmKDzjlkIRcovuNo9tB1M9x3Gw
9hs0OoNKQX2Wdb81NISywOJIu00OwkSeUEIxjUKmKGFc45Cq44coQKaZjF/qDgghftmLxpuKj26O
/+ToWPWvXSS+W+aA9sm03/s41C+OUX5Uwdh8IQYl2ie+h6egDuWXKNbliuzVen//bjhINM6MVGw6
Zqs81txnFbHRIJAiYiw9us8EuUwHGywhKF01bdPKq5cZqv2LX0WP9sBmt5jvdRo2oWqSy2K0jb2l
TfggGu8WUXJu7BDpEiDt8IZfVSdVHdFeMEpGc2FxIqYXDhD9oA1CtRpbgT4uMkj5K+LU0rXyRtKx
mvxjCgJ11rRiJLxKriGyds9JNa4w2JpXnw/+mR5agebcDjc2oqr/JW7/P6ARlmGZeIr/NTTiGbNX
8yfi9m+/8tuwB1TELzYKAazJvrAZ6YCg+Puwx3B+0R3M9LbwdX5Ch13w27DHMn+xfZK7fWEAUBDz
ROcfwx73FzIjPUzNnm05UAP+swDvv4x6dOE4FlMjAyb4TEe4x3v/wbZNV5+2WazVpzcTevMli1CR
tACfYRT13tnqnX2NnOzoGfkjf2l6FlGZ0+vO8NIb+kBxaW//U9AARASM5DokDMM0PEY889/8h78p
ySkUQhnVp1LF/TrSWmgtbRjfsAYwqy3LV0NX0RkZYrxmr3QF7LWMoumrAED3paebvNPyhnk8NfmX
viJicxrMQ8BSMTkdugZ4EHgZYpuccNmdnVn1U6p0D7cb2GvOWqNCz+AC4Q63GKPtlqTfZukGzpYr
tP02jDoJQp7lnoQet6c2BX3vEm/40FY93O+YVrawMb57efysoTKOyChpnIgRjf+URV380A0Gucis
JhAE4/JZK3tUO3NdZTrGieI0PUVCpjtNBnIb6EgNI7OsQdz5Nlp0Uhu9qiQdxK/xIJemImbOAcrn
MTUaQoAdY1W7lMMmIXQaFlVynR6mtvIXpGaTohfgj4CQ+o0k8Zd0ane5YRvPXc3WsBzs4kHDZHVw
NB9PRuauvaxNl6FZ9F/HwSHJaVDWVU1Ofh6dJPz1G5Kr8EKviuZqk3Rgmb0kD3GU50CvzqCq44ML
ZNzICJlQhKE8gsoTq5rsn3Xiaas/nHX/BPTxF6P/fMzg8J8B9aYtXJdY+z8fM5C0KqOKy5PTiGRP
GNcMl1PmcpC4eoCAoso398z08/W/f13jLyeQoZsue6T5gDWYmM4A/D+9MAzK1qrbmF2jij9Y9dOL
BrUpCCHtDYZXPA8O+6aCWR/G8pqqBh0Gtmig1CFadStufwqAbPpk7P/93zWPg/80w4VBozPddEDO
mIIV468nUaX5YZsOzjEc8uepUfO+RkZLG6zYysg6Y10lajgEIhE0rmqDJkhknPrE+REng79JIugD
IyjghY76jRENN163lWHVfcYpp4AobbLFncY4Sukn+GSKfseu01t44fTy7/8Va2bWlHjRy2L/+d//
5fAWQ8yB48K8nEVK/HU9EJYpioLk+eNokUfZYXUQyP1vsWgJTXPyZYDl/EG2JkAGAq07KBDbDE9Z
EOTeaVbkmoSFH8YYF31EP8iZxnQZWBlrg60eKmKhcdfrCxs7+0ZqTrXXZsOBPtJwH3QiM2O/Vwxv
/IDerv4QK+37v//3oIv9BVLD4mvbvu14LHkzQsP5y7wdQmKRt45syZZuENoWAZ5Xh4YdQK52ocJI
rK2eDpENBMzE65xNtxHHJpEEt8HFKi9FgEApzb8YAfnAc8IiDJPua2c42tVuf/ZZfo1Ms1g2zDXW
mmYS7iQqjGRB+9KULcmHfrYbEWNueqHIn+w7ZhgqSi+xkvBNiMeGDDFZX+PKVQsV2dFV0Gc/Ky/T
Fui57a9259Dk9WX4mM5xAY2NaOD+DScU30ezCZ/8wbVO4xBbvz5OX/DVV1X0LNAKk1cq4afqvf01
9L2rTPLkFsYjFU0QoAa9v/Lo8UlH+Us88xZqkbHwszLjxky+RCHuwspOYKCDQOvb6XNi2/4G6rJc
Vgb/SlIKi+ZP8XPoYUf0fl8QJImgjhLcWvE7jKXD8ksk9Zfa8dIlYl1eTOItYJfMzMUpvycdjjqC
Ub51XazJRee43XLIiC/0+QECV14gMV+6cjRm4IbH9XRdhSP7sV6n1+31X8iEbB7gofWnwIPt7DSE
6pr55OEiQ69PgNex8zAitXvfzM19ENfstfNwl4eGf0AKeGnpY25rCPqk1zgjIVL5u/IZmuMQBKci
dUlVuAWerO85UV6nIKkfJrP7ZnZ6sSM5cadmgrzXu/3GaPNyO6bYoLSOEEjHoluDky/d5AaMNlMI
EA2ttQqo9rl+eiuvbP2HejZNmrVvLsqBi09ewKIIWzrOXPz0daulX6y4eAkNq9rH4pz1dYP1Pv2q
dyczd1/8gR21RsI1B3KVXPzICc9+8o4Ze2QGE36LSojFtnIo/XoHXVPjIDrvx/QhTC2oPFJjHtfR
5iSXYNQsQElJ9pSS1BUYzAHU3G/Mmb6TDjhtKCBeyErIv7RSCw+uoJcPhzgIYv2mJOyRlnYzTUzC
BIjJS+CmMtY3MrkkUxeQQpt9NWZfhZUXpEOGOPoco/6mhc67galqdpoxVO81fYlx13qsaqTP0/Dd
J0d0IbpSI7M2tw5B73jb1Bu7Sy+Fu+gdQcPFyF/0EIVIJOr02gZkRudez0wrwlY/BQ14EqpOd7LU
nu3iuO6Q6y/0DFMkW5g17T/3IFmrDjgOjJ1PvtqDh/hzg7zfhZdco7xpGZdMxSyfgD4GBrMM90k9
zZaoElgwlm07OXVam5zog66Lyo3QFtKFGLpjo2H1HI1+M9UpkjwizsmsgH6hzBOkXeeUjSraGeVw
I5OTyMBWwzmM8EAB08WKTSWkPzvOUzbmP4KwaX4CvBkyziYvB68VW41+CecbVQXXJFP1wevXlCr6
xSzaJY7s6DTR37cQBhsUK8eQdgMUeSQn8/gFFHL2nhqcbQsi8lxoNGO/Mgby1H0Sn84i+DZGQpyN
MfPOg2i+aU2PP6DuyHgKvU+uqB4CRuGcSaSHf6gyhPsKyR4+I8Wcb+E7tr5qFE25+01oYA20uuQI
qdM73W/kP74qiTxbxGGYbVQSeifHkRpTXoiUWKHCfuHacbpM27LHaOH+NONZ5IlU+FT1DI0rCIih
Uewcu59OTpTqp24a25YWlBPvS7085v+XvfNYblzZsugX4QW8mdJ7UaJc1QShklRAwttMAF/fC6z7
+r7uaBM97wmCAikPIvOcs/fa1K6n+8HvADm5nNsg/VSkXUgX0qE7Ue1WrbgYXTUuMw8LajyH2yRA
U4Co8VYk2AvjcntGVpQjYNA0moKWdqCRiNkwb1OcshK46v3k/WDYGkZUqO/38xMINrQJx2bQ1FG5
7biIWgvX1L2TMh8YFzHW5RJuCxL65sfA/zl27UCvZX6F701nsK3u1lfVa9TAwUjjBuCoY2MAwFt3
Y4Vapzpej4n3GB3EfqhPDHGJRpW5xjhTFEtGsDWR3S5ZXmH7QqCr/2cQeZ9Gdkln7CqtvdUJ/Oa2
GI9syrSHirr4oXLKiAUO4FCVDdm6UUmDx9e+1H7Dms9Qmn+zJc++NUVX3EzRtR/QDUz4QgZpMUsd
s5dWyHNplelJ74F8I11DQ6pU+FCOIImQX+K+6dCoaXmenXNa2QBDWnvj1NbK8uLggBuKqbVQ2Rki
j7UBhVUgoR6t8zNMTIt4RWCZSSuYKIT+BDIJjWikuyTngEm5JA43YUQ49roIuDuLQRQECfBE9e+H
aBTVjsTSX6aqzKNrBut+MjAZI7GFrzHwLaVXjGdM3kNtnv8citg4+L2oH/BIna1Sw1Ef93S46Pid
21ASi6n06OAZanpwpTfxq0bZlpgnzCcYdU4VsH8//nlXiogRVmBv2D+xCBib4qh921H3jpCqPrjG
DeJFtMrLeot9fFlbxpeuN9/RZGnruYSldRH/JFSRzqAPIGCo8yNaG0SsYO4apkb4mDHURutgzNjd
zOf+PI0viLxgJ0CAVRPNy1gXlkUD9/ivh2oOZuPqVvjApft5f1rJSf31dH9/eA8QuR9UTv3n1i7k
/oggC0CmHUdAHAXOEoo2x5w8qIXpm9m2cMlxohYYnmZ8+v3h34cwzcNN640nPwCpRfcRgTyEcw1Y
cqyejSFJyJXHeN6khCXOX97PFZp4CUvgMMyH+8n74X7u/qggYejQMCqdg8Fp/8jD/VEZzdKKRugR
ncjsTavb5vDnoAd/Pbr/xYCeUu00HerCuiPwwvHGwzik059D6mgkIwyEAWIh4K1LZ38v61o8dvMB
KXO/9Lua9hTUYKQ+9pjC5nd8eqFh/Ei2Cf9cs042Ydp6W0FQw8IeJo92aeBem1Q6JyXGQ0cyC5q9
uNtUVeldm/sBTh63O/vy9+uNikISFUzL5IBPvz9hxjiRaxIK1/fPuj9RjaLbAQOAGS4M6+hYwTW8
BwJ5ZnzW+pHMQ05piY94BvbegrayfLi/Ig6b4Gpb/c84jSf+lP/8zLzHMhxV6dkazWxVMTB8dMj8
e3Rrpa9NnwXtfk4ZQ/So+UW18+rSXNw/vB/wbA9HKylv98+6vzbM8vZhjGnuz5/0Ly8tx1VR5f0l
zsXV10v3mNS9jW4HPiaYhGBni8S+xvO5sQDIl0dTu5rsjIVJJvzQWJB/3F/y9+tccYQ8pT3cvxAj
YdJVgCiv09Z/sNzhKioH+vr8Be8HcIs20dETdqDBsa/3L6M7lb+FgIkDr/D5TlNMdgN+Y0xnAoGM
rjF2yZzUudoavfkpnHfrfG4yn9Jamv75iNP2fu5+qLC9b4IJydnf52iWZCcIh+dRUPEP9YCr2hCP
lZeO16paD1GcIDjTVm5eCcYJdCxdd7wRSTqPp2Lrej/Vj02FzpPIBtQjM2zPvN6fTEaqRRa0/M+5
+xOBNbb8s//1jFbz+gi2o22GJhYDPv1+KGaMZE4i7iqYX3I/h2iAfDXXfvv7u9/PDyBIAGiKh7/P
ByPXIvmd1e7+inH+unnXNZve1SikKq++4nYoSAxlSeLQ+NoC+iQEiMlPKImVczVKz7nqfYxQ1R3r
7f2cNZ9Lx2mYCWnT8n7ufkD6Wh5btWQO//j35ZVoDqHVNkWJOMIpHxZpTZA4dEkKGkkkRaJFL4Ob
JMdhSuUiQ0e76L3GXKBr3HaZra5dfbPj6dZ0sBQmKPRqsj7aLtWu9XwoAG1v8IHHKyNxwuv9Cb1U
OVUFwAL6QsCfW8ywZzCd+/tL/pzDBV+zDb3++SjRjMc2SI+KUc0264yYZZshO+qs6TIx48C+ky0T
skAx+eOEaSPxGsc1Wz43+LLjeCdY1xcYDne2ZvywppH737M9RBemYosuERdR4bvDQ8mkKL/1ch1U
4tH0tG1K0EIXJg/SPdeiP2gOFFHVUPWKtHUYUKNXL/xZUzMPlhaBkTyYThEAt9U2Tpq+2uNA2oTv
ZOjCJTQLg0yS3n3zk+53m0QXkWD5CCy1aB3IF24rmKGk6XoqrPPk6QjGuwVjwpsHom68ReNYL2oP
Lmo04ciQs6pl1tJmVfUKT8MF4tUQAjo9d8aczY2/0vM+Bu2AOmo7RlcCfo4I0+SGbHm6l+TOhvT4
aReCdCPC9DEkLQoVzA9roPwq2PkRntE9EXqw0UyYumiLuNFkerPInWBctHpeLLTBOkUodQ+BnjSL
WNMF4mjn1SGxddFwgS2CEHgACS493JgskO/MIVyj+SW16EzrToFtrSy2aZr3PnbBMdAS84eVpI/N
C+kMSw0cHInT6Db62kmXrpWhLeuM85j7/hKx64GQu13JOB3el/quhvRKgtjaavt90nfXFKSGI53P
qpSfFEhw5Pxdkt88vfwiT+25yqdDIJs9nugQ7eM2aGy6WGnz0Taev6n7BgWCJGTUxBw0ukBoyFnU
gupDdQnhYnb4EBrGzSameUmXHTphSy5K5AmxyK2cAl5Q7QbuZswhpk/9WxECTaMaj9Lw5hNKQGm4
J5UrXghl3DD9vZnhcDMm+U4L9XVkVL5gEX0JkY96lCqbMgZSH3xXrf1o1vXVl/0PnxDDB2arrUQ8
58OjI1VBjGv8ZBcauY4PRUGi1NNAUSytWi/xHejIQmwWWldqyJqQ5/W2YnegQwbyVdF9+WWRYYeW
6kgzCc9EpjWHHr/iUtcsuXXovK57qTVARdOaIHkqSuU1xwgwB/6K6os0ZWc7WI29DgA48IUsRUrK
FTrUcGt0CWBIfSt71LdR3U9QEc2za3n+drSndCPz7pkZ6FsNcekziIrPymuSFZSDYAvUGYrhLA9n
RI2uBZAo2whKoTi1V1oZTEcp94NWUEPEZBUiBUdBkaQop5PuuR2ApI+NedVgUr6qAA4nystbrWXZ
q8XglF7lix/0+bPBlDNJrmk1BV/90P/o1Kje8ozRna7nz2FtOmu78P1H3vT2foimi5lgrq1Uhhzb
LjYk8EhwLSQpGV1/TFyTnluWPoFywao8+bTbi9Lfe3EqP4BJnA1mbHPIDa63N9V3373Vv0MGL1+i
UOwbX76JSiNPLgd6MDUT96RMTeSPz9EpWTHurbjxH1wUPtw2tlXkinXUDcFZc2mWCtvGQv7D1FN1
1LqWALiK+BSfAuG1gMRiYJBJqohEtThaegE9A8Aw7lPNpqrPCewsseCs7XnZDNe2WxrPJmN4XL3F
W2dMzRlaQb8g9gqFi8cMlV9U7qeU5oVlTfpL/CIdUEdGoncPQ2GRx4g/z3Sn4Xw/NK59HALMtuGQ
HQL0XzfSMsQq9uvqQysb80K7jUp0coJ9jvycUnc6Avmvzs1Y7fzUocfgSQ2zrw+/FejCrkDGeQ68
aV+1bX9QngzO49STwHF/IgHguMY9w9B0fl2MB+NQ9Q4UlCa/1kVpn8h9BcuYqa0tc+vT8WvID8SM
LPU6mF3DEPjbLsKOEXCnSoqm23WS+3xewvEfh8R+muKhOqiE9qWnUNHo4/CzKuD7+8FQP6SDiw5z
hOKpa82jbmjV0lM6rtgqP0r8tqe4nOxdoflgjTSFPlNg8429Px+lEQ2GHuM3oe7TGXkkESI+HQqJ
lLVzZPztWR9Gr7zf9VjfUtPzTz3+pb2pOe4DS/VLIoqG+EM+KkrmzUj7SLE2m+oc9U64r3xdEEQU
A5S0YRR27tCcUmLbxljKU4vdemnRxd8kDa09CzHyuhJsmXU/ebLmQ4tvBwXk+FCGKnmyzdo+qUI8
hmGwDYkwfKXBES6ryEAw0wqWTe68yzAR/i8n/9USs/iROITj6qCNQ9wllzi2xaoPo/h9ENm7sGXw
OyxXeqSXvydlfeUZTHJNZOW1jYcOrB59q8AOxpsMiKkTIlhblKELdIjoou1hW5eSmTZX+Mmt+57N
UwBSsnNygCzOLqcquJgdOrCqN8etSe4ka3hTf3TKeXIb5PfSxKmCKHK80IRiaz/YV5L3DgELT8+Q
0JOHRqNYRv43LcmeUVBxcAaACmZ5KCGh4ANx1g153CcX2JWKkS54NHcHGhfc9vXojKEc7Zfu+hv8
Gdlbp9ADqZYSWfOPg6A+9mntcHd1b7Fyll2hhQddTfai6/ThgRHqlxaH8thP89Cl8LVjO9IVEO6g
PwtfHVoW+JU04v5NoirCaQQacKz8c4oWaOX6VXVw6sx7B+6bRifp5epzAi61GOq2PsMn/yKIj5i4
wRpfBw8V8ti+QU9FCGBE1UcHZzDKZYppSdlPAl0MhN/mQj1lnUr+bZexg8NbhcGykJFBWWx6j1me
NLuB4CBWtNS/EJpV7oqSfW1ZI+gi3YcIVBSyxsJqceM101ht3VzSF6m5kQR+nQP6IKmj95BwtlGU
H+0kWHWltK65JfRbXXkjFNkMQaeBK9XSyuJk9doRL0J9MgyblMd2eJ8aMnZdT/P2xG+me0Qr9o9C
2Nlu8Kz4Ukiqd288WxF9JIml7uo5t0FWxtFCTrqREo+TBreHusgcVuzarG3RjPomjzDYwQLwbqWk
q6Z2EXGxgJDpzZqlsYQo5T1Z9LYOuPU3MCugblGhvfuSXiokPLZo6GimgeQam6inS4a5B9oyyOh6
kNk3HKTuaKRluW5yGB7WFFMISI10Ers+eUk7vWeZClYUlH56wQqZ7zEQ/cYEjfrGiPQnnJ3WZbRx
xHRstSdAnfsUNVoKTfoVSdxhkB0qvcoDl1W2L9WgWausB6OCh+JkDpN5trsmWZiTrZ5o0yyzzHig
KeY8xrRn6KG370IbxbOsNfFMmu1KxFP+SO5iuIiLjO0m+/sHQxzJMtEeosRmJ5gNRGFisDtKjXXM
wI/1NEKxJTmHQVlnD4+JHT05jKwuzYitYWyjW+Qi35kE8KZq6r9tItnYO72Cq1BPIvH7bY3EOB+9
aN3QFnnkzuovEgX22mPtHtLgwxLfZVXJpzLkM7Ix/En99wnKRruSF/TqhL75q2gVMi/NuBp01J4J
sj+kwgow77UHu5pWmGHq77B3P3BgiVdixVoYvjp9jrx5avK6Wrp5Fv8UYnpwRL72o3x88iJ2pnoh
0IwmvDNDzWFRpiA/AxgFrgt7iDGZS/TcWH0YurcpIxSGqem+R8GoCOSsnN2o0uElgRfUCaqnsfqp
dfgHc69yiOpzGFI1br4liAn7vaEH28qwrIWtOX24aIZi2+pDsWqxYR4CQ3/V7fQHgCd3xSa+fWjU
TuMGtwzsIYEkw0WjefELnJ6n0qmBf48+MYQj5WB7P8TEde8KAnWWCDKcpfJ60o3bHJx4OFHr57R4
2rC+iGboIMWE+YbYnQaDZzIQ3QNbPsTiFtMsxE5iW0fYg/AsCwKDg25qmbqOi7DNUBIo6Zw1gqq3
ljXvRxvQE4t2aqqFVYfTi6yng5VGvNr6aFg+LnrWtBc9zLcItZD9eb62cRHqLX0PWbnp1KSjcZX+
7DrjyREIqb1KJGRABRIwjvjOSte52TTubvQjiWO1DqiVx0faV7wX9Lrcpa4lEbsN7iEXNkSSPDyL
qkB2pqsb0tl3/jLIsm3u+bSvRBV/tYlVH/UgrY8eUYLLEoHDqi/5ZwlNZRv23fGlrcIdov7mqa6H
gU1c6J3TWHovsPcRJS6b2LMFZSI3jxHBW4IcT0XkCyZWEZwHoJCTYWebhJDgY9nrv8QYTg8YuabV
1Nk0uJArn0Wie2uH0SZgSD68H0YPW2RPMpPdVu1jPv0i7VVchzagTEjvXehsRTPwIdGKFz2nnJy8
9OZnIxQqZ/rdWfTl8UV1J4yR4Ssi/+JEHz2iswTT2WZ0aNfdsZmouWqbrhZTxp7rIjf2U03oSF+5
yVaJ7Au/k7FBozA4ECK1XJyyLML/ZAHGLVmUJJsQj8kSaRtIAwb+60FJNMqMBsv5AfzSz5+LismI
q9JdjJlzqadjeyrTr4GntjqwCFgpZE/MVgKIUiNb7a8JM0utt+/kvsMOmyJrzYpu7QSJLpTmllrq
DYti7JOkV/dUPWbihw+Q6/CWFl8WM/1jkgfIB223ATBR2WhZ83iTCK84TW37I4SkvmgRoB9Un4VX
Wo/6yQe2b/UKif9kvHWjo1DKZcY+0WP3PBJEVbku05yQRI+BefgBExEoKuQxq2620TGO4mAOvzJs
IrS/qxW30PfRFgblfZseefmS7HVxrvUXCavtWKKwONpYJ46iBuc1+uEv2Vi0LrqLM7BnzxIAWQCE
wV1H3z1x6dRiloDMDUkrLPzfqEaCrc90/NhWdIN7q0uOHUzbhByPdWfDq0d32KyrMfrSZ3lEHZk9
2o7wKWm0LRhrbWtVVvmAUxwHegIHnGTxbJW1at3oRDHGyWsXOz7ISQSHoO7jRZXWwzJEHLzVNZ+Y
ZmM2ZbGWNmH25stU0pgpaLnqFCGObiZk0Wypdx9a4YuVU7vtMohSSBoxUpxOJ6rYZu8dNO0nODay
NatrOzCKHT3zMPgxMXezlc8hlMLr6+mphyu00LTwOcyV/TtOL0Xkh3ul28m+9Q2S5tHisU8EsMjC
vu0d9ZEB4G6JXd4pwosPuqSwH5JIPzoItY5xWGE4dOxt2GCS73K7WWm5IjjaHOPL/6LimIOE/oNI
BS6DznVmcBM3LQgJPP8vorWSGWGjaSTwxd5UnxgnQD9JkSXoUIJoMdBb0WhakHAkr+EcYx7Q2pMj
m994IpyDIq8EpYAz1MUDbdM30bOgXP/PP6P5X/6MCI0N4BKubrhoEf/1Z6TjIQU8qf5YZNb7VI3v
bQKCKsa+vpG10dFDAwpu4In02hkskKL574AleOOu6oaKOzimu873VqLvf7ZQC7E6ixs5GNmzBXGR
mQCdtoClYFEURFfIbFwxbHeJNA7+/Cb/zx/5b/kjFuI+ZEP/vRD1+ePXR/v5H4LL/vqcf2JH9H8E
vufjqTYNTHmWhyLsLyVqYP9jls15vmejB0VkxYXxlxLV8P+BFdMP0IeiUkJTwTX1F3bE8P5hMh4i
PQRaCJWcaf5fkssI+f1PYVgIPW02u2ihLF/3kTr8Jw2fZxeG2zW+udXI8cUfXZWHdvaWleZA55Jo
HrgS88n7x/dn7h/eD4R6loe/P+zBYCJzo0eOf+j+3P319wO98r++8P1Dgm7CKpQ7T8fxpszYXOV4
vMBYjTlbQ8U+lT5CcbgfqhBoBK5puUrm2d793P1RcZ/y3T8WqU0EsgC+ifxITEv6+wXO9XnqSFBT
sZX+cDDNqj50Iq4PTG2qg9428JeqBONf0R88HUO6RS7HFOFKnx/h/XRBJKTdofesR+b9G5tOFJDe
DGlIN0+Xta6HKuZmvXsobP1DN/xpb4spe3Q6NKJhUT33hF8qgEEh4t0nNMlqMeYy+AQuvGLdIsin
HvIHui24tBJyho28LBDsT69S9NeJZMKnrp+wqmC+34IRDB4zH5h/z+i3olmOhiMx2ZEiAltYlCGX
mELLJT+z0XPsnmH8QmTwk8zDL9eJsV+qZjeFRYOfAzsWVUaYazdr5qYQwbwiRfs3VwCNr/ohgM+5
FC76vDB4dAztJ46Q8QJCAoyotEqkb1s90eIl+9Zh2bv+d+Ek20qz9qkWtdiR8zXYWwKTJLsWyJKO
OVP4AVGMprYGxhk/tzlRCeMEbM5Jt7H+ESNQgnKBEebg9Hp/uD9SGJoOhSJSllSYfz7DL2DvuGB3
6FKLa6R5XGvDNHxMhvFN2nf3NOaC/J4c8NyZkCST6jRXjU0QFrN8kWIRCmMUUh2t6/zZMTs2/iHE
YrBia7+lG8U8fkH6OuIoBEf7IQPcqcJh15apvv5GkgPUO734NEJYZRd6W15ou1+SutU2OeP1Fo4N
MVukWgx59m2bShBoDexW+D/qLHrXenKZdL96YK0EMjXghkpRUC6NrHnLq+TVDfNfdRB/upL80zH5
doLcWA4JMLSqF8+9GdeoaPpuI+aL+36F3x/9eS9kyC3vj+7n/quX3M/ZiTVTvztkEZqcg8axHx3/
HObtOaQS2KpQzv6c6++vSf79NWlod7tJSlKUSOpq9fHgxvm4SdsS5kfZMfbJ1wia0y0/tfEjEuHK
mM1+zCTEkW6UQvpHD8hR9qpupw+Zo+/sQ9OEdcl4FIvjsHCbaNoVacyeyhMkZMFzxvsUthuyaoDf
AvNb08uoLyYaDKc0T3fXrG/2J4ThBUDZ5LuEgrpqlPeUOsT2aFX+HhnODbD8Vwqcuqx1SA61XLkW
u1TgA995xw/eOP6tbom2spNwo3nOr5x/kzNBkpeGe6ohIebQQMsmOsOGYaiE3I4Ek2bnwnpY6vP7
YIrUYQwSWAEj9MXesGKIwYMArKuKR4b4Eu+gKwGf6ghvdm4tDUqy/JHJm3Fgapmwn0+MxxjKBoO7
xEmKx0S5HelYfbYiM82/dIu4glzUAtkhvMtXS4w03roGWwTSKJ2jhJrgCYpktMQ7iUuoEBYJaMZl
CoclQB6oqgEYyCFUB3Z/2a5NBISI/Pyk4a1ZmCni87j2DRTt8VviEUYiHuLJPsksUku7lktmtqAs
iubZ9dK9CvRntjX8SHHxM7G3DR28ha7ZN7LLVw4pdAu9l+aqCIZ8FUcJ4QBVMRw6cttXaaqBEsLO
ebA08DxOmeRrtskJFW8iV2xiOpd9bm0ey4Gbm+WHzVpYjCDpo9MVrj7NpOkvLn8v3u7ZGioG14fq
Jjo/vOsKkkXsFbDreNEa9ocfu0+aTJ+E/ktjtmt1zqGFhN/rtB2t8qzykZRx+WE3hCtV6AEgbsMO
X2et9pMe81OG7g/v03TUiF3QYBqZfAFJXpCAZ1E6fXXUfZdCprlic16NgoCMPBv4Ft6XXg/+cl7Y
15VX5ls2DWqJpUBfKoKRt0gZhnVvEkYGl7R8VDIBtdSGPQ5d5zvsuCJU7QSP0kOufv8wyuLgbMiR
5kdO1/o3DhGLnJg620zj2koSdJ7D+KlR24EQfA0avFoKU+VhpFt2VerGykNzki583gdeiAgytejU
e9GO+YAfMhGI1aZGq7WM0TJe/aiwrtIwykVnIwxl5L6Ng3JrThM9f9N68mLUUgrWbGYcHQYQWfRp
qMDeh17uLBOHPgz6vsZYx4yXiZAiGTK2SOZzone37t4Nv7JnuMNhyiIa81v4ZJ8h4fFkwh1zQphK
x16obKQrHHO/MJ0D23iohN6bIwpqmFT+sHQ0ds7gFyuoW3IZOAXJplxgG6JyogXmfWtVuv4LNaq/
8SK597TbiB1PDS09jO5AyHB5wlLO9GhkrhXBpi91sOV6EJJixmW39AVZCAl/jnLkzR9CgZJjsspQ
b1hu96FIXKAdUWyCHIZZi5FkRfoRpt3ksVPDtCAcBVD1PGVvHmNwZgbBkW6CqLykDLE9el/wD7a8
g79DExx945bueXDT17B14n1cBvsmTuwV3fIfYkqIUSnn9bNdQq3Bm6M5awlvaNlZr4af7sEY/qTB
ezTB5OP0SIlpa8VT1Ewv0xjRFg+KxyCbg/BU86OrSFQIe2vfglYmOqa6dX5/1YZgTpmPrgT+fFrW
cBQNWXEech/lvgFmSLWVwgtjps1bFReHTJc2JubeRpqI0DEj3LEn06JJnIeQSMKNY6oLSXI8PUtj
lTCgUqHZYVFd8tdKibRj29P5/s4skVKMRbE0EShtmnymccSxCSLSr5hJpXtojSGqUnpeNPFZqJj+
LUCFguzl85ovill3WcQ4zUd7Xw76xa+uaW8+mSFtZulqwOgMHPSWYOTmgGHw4FKpJOPCRVERdvlx
jCZrMQXhURuLeCVDcu0geZCKZBT1sio+tNTdabqSG6+K3gUyJhpuCIVDb1pbnYteY8TNWDQuqDKU
qKFhRQcVtKhcnG5RD9kl6YggYk6zzgaAJekVQhQTc3QGEAswtXYw1GL2uW4bnQqSFLsH/NEzfuyF
KYBxSGCNl/5o86/BkznRccdRkdMnCM5ugbSsy769HKGFpcoP+AYZTfo+28xDBYBrmNerCS0JQXYm
Q7ypfcYEqjIgbGXi/HZNAj64e29zlVzdGkWuneNnwt48G2Xrfhs6dbowOkPfZWvFPPtlYN/SDml7
bSwEsvawaVuD9iQkXHDqJ4OOZ8DUfWkLaTFx5e6l9cTeDA5wtKB7duu6OQyJma9b2bVnNm0+5Idk
Vt/n0Y1JCddpEqnPiO1nB3/md2qE71lTXKusJnPFcI4xHWls/CInQTlPltZQfGD8eYW8Py7oBsHZ
MXDsjoWP9bWPKRY6Ty6sCsZYpZfwUVzzhkH1J55blhbPWRoSlGBJulEbsYuddwNR0gzL0p+bMAXv
IlCvhwona1tFyEsr49xmwzVmcP1mM7dsiJ04jURTLAO88sCwivMkpvBk6blG6y2lNTkSzmxYdo4y
Bptb0DLboo/vyoXvTvI06Pz58szUieBpqv3gTq+RUTH1s53vMWzhcfWzvmRf2eDpCxnrs6rkTAcD
n1w7fNLrfu0EE3OfK8LtKiQQpio2MNTjRWMk731iLwHgukX4EDOHdvveOtS2v1E5/mVIY/UKcoPL
KgDJvoQ3CNIowpMnd24XojtPyP0T+m+vCV7rFHb3FJPaFQ7pL6ERFE8mj7bRo3rTlt0aiXSwrL0g
OtouOgOkE4uwFz/rUM9XArAmgB0jXVrFEK6a6kV16LYDwoCl1fur0GYPJ8qDHobEUVVM/IYcUXS7
Dq1hWIdopnlXqE+JUXPhmuYZsgDlDUP/kSnOGOfOYTCJKCbNo1oaY2UiHzG/J95XV80DuGTVwT62
7VvU7uzYt1ZxGX7qYQIYvTWv0eS8pkh6EWsGK6ZfltsQhJGH+yLOjxnpLit8M/VLF7yjUQl5V4yE
2OWFzu4daYWGCaXpUkCTCwMD11OHuMrivrgB0iIGSaPasn/RBuYXN2mWZ3W7BFURN+ZzPI3fqSbf
JkmMGOb4rYbSswvyHRP+zYjWKkBYVCQNpn/L2CrDy4kxzUgdMWZ1Q816n3c1cnMYfEtFJ+/gipbl
RKMFZIAZO039cxRq8cZSRnvRUmGcQ/3JG/zgzHswQeE8cKVFWb0oJxAupkbMteg6bt2uj6JPX2Re
PP623eoTGJjkXTCIB0cv2VSVNV4XPV7ZwCzXMRIIRs0foBz8Xce2b5nmGuQvHAcrNjnVeyX7Swt8
4ssR8qr5SLoSjELryAqJk2yi7hSyTK0jeyze2qG53V8qAu1YG7n/rsMBXXl+OJ5N+LpHsyf5qSzA
b6R98oMGS/jVdIzlxaT9oLYg6aTpMT9qKjz0gC42qY5xLA77XT0U6St48B9nqWXDG6MYxKgELgnL
HNciibxja6prMNko6cggOOLxeHaExTgF1LKZZd0yC61g5ZDXc+1cCEGqvwo8P0NvaGuENrQsYJvt
DeE+wxpQDL09i4F61iLZqrzV0EL88Yd+PRni2Q/FAxsjbrRet1NoTs5tNezR6HHRtnsXuw7xAROD
Nb/6reroLcJOcs49xKtpUDLpwmCGlFrX4yuZK68WaTbIVW4OkVMA0kgUjMulimS80MLiEuaIbTXd
/DCkuZOy3SHge2iAm+bC+GCD9WmzrY7ELkLHdM0jBVW5J1OzNsd8naIpK6P2p1Kn6dMIZu07Mouo
p9EPimpeytWujW3ITCGKHh2JaWHdhkCgjOq9L2YBy7xqbk7anlqnugjD22ul9uxO+pEZJVPguoOj
kdW/a+RYG6eCzQiKf0OFywytnrPNILAbAPebxFDrqPp2HZeSHf9ctIvj+Ay9EtOBUwDZYVFE0fPo
VMqBWqJ9mWjNWgCSHS2HvOmTpdeWr2XMmDjOrgMt6rXScnuRxJ3cs6iTuzq9ZOJbbwLuZt4D//z4
NhZz9iX+lRUucbWLcZAvEinR3A75Yz6XLJ5nn1ynf6DQhzDnNsQr93KR+NHZUd3GDkj5SfIPOtUV
wdTur6xgHoM7YYGD96dnps9m7dYLki9/wnkoF4IMmVVj+QcyuKoSBM84mttRae+m49gr5AsHfpMV
O4vfU9Y9C2EdBzcfl4pAYctIr1oU/SbcG0Q38ZVuD9NEKGCd43tmI7ppBt9b+J3urul9yUWeowZM
2MHeTcE6iqYh1Y2HO00ErWT80PlwKjHlJUvsRvYBV8x3QM4hgZPuDjgrm2J+Z7LOuAk3FVYwFY64
jRr7ZE3vlovmCV9Hw27RIVaaeCY1DzbjTGx/yoCyx23KX7Hhf8V5SyaK97Mp8/Twb+ydx5LkynZl
vwg0SAd8GoEQGTK1msBSQgMOLb6eC9kk7ZGv7dF63pOwyrp1qzJDAH722Xvt0WHgNilZXDf0j6xc
bxMix2+AP0XnyKoeElA9WHJ2mZefouG+9GYg+cYc7EqdYp5ERjuR0ctkQMfaYGfqqfWt7vui7Dae
ywX9T9j9/+r3v1C/hU11+79Sv/OPjg/1R/OP3G3L/Pvf/lMAd//NsC1qN2FNC2LROvryf6IYdB0F
fKFr67bumCh2/yWAm+6/CeGZcBaEkHIBEvyXAG6a/2bq/FUSCoOHBVIa/y8C+D9tZ1gc8T3YiPCm
wd8mlhj0P2yQ3LbTGUrL6cZr+Ew4LS7aOklIzTP85Mg/DmswDo3mBAIm19fUvfL2nyjtjfVVk+af
SCNYT0rCOYHtKy3xNTcbwPImVw4z9EB+EVT3FTyqcUif4epTvwtFwOm0t3945v8vUXzjf+r4yw8i
lkyza7BvAGby338QGeazm4sOLO+Mk0vS5NuN+lJiYzG76bcNlrnUAiu4OM2y7kVJFq+z96TCFK7Y
LtFDlBPjmaZrVN+BvuoKVfl/+RYNvoV/3NbxLZrQok1pG4AE+Qz+92/RQr22AiMbb8pCXtsb2blf
8SCxmyD8l0JSqZrpK+VZ3wnIrin4X54hNiP//M97sEBcgAWO4/7TpiN2uM9o4YhOwb/TSsVKWjls
/yp75c2wOCMWieZSI04d8wqzEXNAmb17SXrbiMrXBujADcpDNOSge7vkIfeMn7jiulPZIAvB7A7b
PkJS+NdPm8kn5X985wI/ks1rCu0AVID8n1H1ROqmNg55fhMZ0+1kmE8hRbiu+PnLYprmAgHD5F+z
HwWfl2M2iACK1PFTVzp3EqgHVvQsgLvdHBK7Ho+urGPAiHZ8Qy4Luo8dwBQBd7bRuizbdI3I750E
YLfR1qdSdykfpTHR7SPtVEcdNF3HPXsAwc6slaDagWSlbgolfWbuJKRFfJxhA1xWORwSj8xjmVn9
oW2LJ5LJ+d7R3fjCFMbDED9rkV+lXYokH7Qn8OU/ZoCwEomZSGGS2A9uRyfeOAbexoyH/V+q0UDv
2MmeoEYtDPPkaQ5pY0NZKH4WFRk8S6054h/LApSCEATwrCjckDrbBMHYw5EpMsQ6hORHNr8hRqkD
Il/9/fLvoR1ZZ3totyQ4h+SoRcV/PHTjshbJmYGcQh8Pfw8sF8bDBLnuULrTs6717jZloUfXukYt
F/oKc8XyNfHyfZmPpGYsKplaLBtgoNr4FExmfPr71aJ+b2UcffVpI0FKLm2Tfw8gSlBzecLWPU2N
IBvqQ0Sg4GCXJNOiMRELivAmrxCw42HbIp8c6uXBsxfvRpXqfO1J8CmMK3jpiPOGMUUmqnYgH/Cr
iWvKcSxCc+MghTM7N+6RPMs/Pvz93nApbZGfLCkAxlfOwShVfQr1hV1uW7Bs/r62PeOd3Zi5K7W4
ZQKtPpRdEXAPaMCmAAsdKOvAQIKYuUSiQSpy6tLvOIX64VhWN3qVvYjBCq7e8sATxh4ktqyNOzXB
lZdDuKugbv0Wxsa5xp9Bu3FFhY9R3OoqHXYyEoy1AX7u1d9vtkFFMyoGw8BrgSVEqUYQwEhuvCTz
zmMT23cztuS7FjbU2O3Gks5YjsHQ9SjNuolSjsYjJtD7sgnOsrXjazF1h2YU8a1FRcyuxZfvayNM
yZSA9L6qe/sBtAMG/DLZynbsNzCmmhcVo0qHfZBAt8tQbtQ07cOWQKc7NqtFEeKKGzputb9A+eru
iUel2UkBwTu0tWuhc0KZroIl0zt5b03MqDfBM9nU1YCqSEOhQ3SRA70Cs5D3W1PjfpX1XNLoSmyJ
LxikajE6VNljZJvxigS5vplSpoLeuBW14gkNzc/ZcV5ZXFJYUMsZe1dNS6f5SVczGc3iGyi85bsp
pbK29qib3Y7GllIYzaq0luB3VX2EjtyOnHO5sDDwuuo3c/GrL6+UAeemhwlZasTUXXoRk6LlXJrw
3GKKfO2pwdsp4f7mcTBtQBD+MPO/lvFmzqA/dyE03BwTMn4xv+nRr+LsRE1GurecHiYAcACXmO6m
hvZ0Y9QTlZRNd9aH5oeVZrXhA/DR5QTUzQwVCPIjrFKGRzSDKq4IfqHpxpUPqEZbRYFZ0Gsgbz32
W5h5OGCbj/BXSMmwLo0Vnx0NqioxJkHvZEYJtFY433FJyjQxw41eG2cvQm+aRvfVGJxDuIgV2pxX
6yQLO2Kql9Ccf1U5oqD37a8S6j4wyn0g+u9Wo/ZVTxwgZwPzGJEYve9XZYRZrdPDr3yqnzOV+mHr
4T222UM2E72MhM/YPxbGJg7pNwhAEPmdnEs/LCmd16oJX2lpkU2JuUx2zbnWrEsdepsirrsbZbVv
oVVtmc7rvakDdeTGbK2W2WkFCZqdE+lQmtXecYPGJyD4n1PvJFvGTfQ1Cgt2Q1S91A6bL1KRgd+k
3mNCBxrvUlR7Y5nEIngYa1z9GwLDlH86OIBmuG6e2poui6+gNrew6WLCEOpYaRXaR8e2VjC33cRj
BQZVs95orDR8zSLDzvHsjrpWRWNkA9MFTINdr/Ww/ZIRLGSPDLpr6IJi7E8Q1MoPgFnnaWrdZOFu
trp8m9XmBjftuBo6bXHvYSkX5YtRL5gqzXuAPV6DvG2Yc5eug7pmx8bsrnPvp/T56kzlHvfU0Qx0
KBE8BX28iAXeVtOkt2H2+kz1eINmw1KZVx8cz7S2Sn4czYzQSBv7wOr+2Nnxt6HHNzluLHIm4gcB
4MVVxVLyhnUBCg83ndG9n3uIOiZ/eR/eWaw8ibCPWO7ddO8m8inISJh0UfjMvTxeZcIG01vg8Xa5
S5Zmlm8i18TlG/86TXExJ2MfhyaiFfLpitTjNQSXteAuQXfzAzZCd/n0jkfTGl+E/UPb3LcOsgVg
xw8E5r77HmKJzjT3Z0B8H5G7HFyBocfZF7r4Q5qIp/Ho/XYcOVYuV4G17g0nFXc0H9gKgShHBZho
TlmmSIMr/DRQ0iUM62s7Yil17CIBC1QTA1A5MnM1+xMpkII9H5nKJwOwkyp69itugQhjia2uEeaI
UXzb0aJMukok8Ujf7EqgjZ1+50YalEp32JXO+DVApwUj7QuuXoTFETW6dk+m6MxwSPHGjNUW4zhR
9L70g5HSEW5jxOjpmEFnMfiUv0l7uqaaPNAod1tStJHgLvdbs4zw0lsQZuYRs4AVEibrjpqToFhJ
KmKdlL1ybN70c3UkeQt+AbMmJ17AjuLVHeNjVGePrsHcjY62VvnjVMZXb6mIILZDkczwoHcaV5GU
kGYv091Q4YKlzdLNfp2u/ExKuVGZ8Qa8gm9Xms9jol3rmH48GG2KfRfGxiL1Ed75vwmkidkAaqTR
Yk06gDcOGWtq07W3NutOssRr6/GNe2P1FXGKXY0FWLZy2Z0Sc9hH7XBJhuJqUDK+6iYdDbb4hgl9
npoSTijC8NoKO4KEAEP10PnS7fLWqeFb28Pzcr4HdQbRdhAXQ6RY5aVBI5r3Mlmu2PL62TdNc9Dg
1Rj51anUQ1K7UOboavRnr7rXeUM6Q34Z9emVhd/NpPO+dTT9MEJSIBUob/F4/1hqGNgZ2SE7vGHj
OC0118K6AFZgigD3sTKq3tkkmfE9FvKRwuJtajZfOU3u6PYGHzcUx5ILEIiPbE1L0WeiNTVWBGdv
xNxXC/bcSSTfPSbENSlGnXeh9QQekvf3RAGYjM09Fs1iV3bjG91/25H8pz8AI8XpQiOR8L5YAdXI
KWgb5Pp3bt6yGIAGUNVQ46tCc9Ejy3tBkAXqBOdzTxtWMZ+aGJOE7kXff/+7EIDt4oYJyaLAxIJ5
6prhPo9lsx7tho999hqOJAE6OmjaUuynuBl8b7ov8YLhISUoEpei9AWHu5XNSZ/cSEdVEq78dXrJ
i01iez9aKvvNwIzhk6WDJI+8M9J4t2Yy3sPw3Geajw/zF7odCGhKldJ8zXkeRw8dlr7WzkeJ3Yk1
oujBXEXu8JjWOEKdqfLN9CXNexb+QFpYEqWGbzafZr3ineKtQG28yNn9AKUDlm00/MkBiFQAclh+
IBDTJwiASyy8JTcUfRfefOs4a5Kos00MOOS76QuDW5ZhvbH571fUWmErByK+avU3VRcQdcMPo8Bo
zSYJsBpJKzj2GCGG5KYCokpAcIbSbxIubqAMVAX+Zd55idnDVg4qEFdJc1QaiAeBgwp3ATJmltyq
yf5dbt6cii3fC8Jvh4K9pHu3dbC9f3/lHLMAxfAwpMlCPavVunfFLXXjb4NnvdD0sRWUMhGtMvwW
8OHKIJgw4mBdeRYrPc4QkEu66DkNvRc6XLtVIzGWCyPaNTaOhLFM8C+07laI6NESwXOqqmiVGK6v
ZMgtJwn3Q0noR/fyfF1Xzs6KvCszRrIqswHOfEn7e5BYJ+MLBtoSbiavXHAIneXUrkupsQ6GelVY
1W1hOZNPetbYtn1KDbd+x8tmrVkVvXP84XWLsfsJ1qndGn1RpyY9yzjrdHLNS6WRsiXgwnQY6lCB
PAO4ffOYAYCg7ouI+VQaUHYt+fH3W33T7JfcjrnkOOluMgr9Vcia8JGubacwoTNQeh+JkfyGWvdW
ddmP95nLemdkX3k6baYeQrNHqan/9z10QfvuspqqtfkbHNWrraCQVWib41ybPvSTAlydbdiQvAgd
dRg3/Z5/eeVaXLwaZ6JKjNZz0B0Pea5l3DCMjKnSHJ9Dl+QOs1FKa8XJwNF2ayfV45zxCvM9PWtN
pp0S1VGOo9nGK0QKvAUiv7JfyA7EZPPXYoo2jad5j6Vta3hzkM45WCDGxt1TyQVtW5cqQuAc49dR
jD/wtIsLOukqoafjSufUqwGnvNFxIhRDdWN3FJDLxMwONZ3kFoQNGGNlxr7EIdKep9Ft7zwL3CP7
KvSecS1q285mLM6xCZ5zLaDsXjjS7wptPsWC61xXYOfv9BmpGQ/iRnPYvE+ZiI7AM7t9GzVn8JVU
zKH70tW0lUHzXnHCMkKm9Hg0dxaD3gqBOlqVqO26a0brRISPtix2gEy5qGJ8643uWaagsWNDITlI
nMvzzVhTgRDawBPawfS7xsCBxyxHepMVCL6CRvuinnON5Tn0s6A+lnayzRuYwB0L2bk2bjnaxSu7
rtlFj423Fpj0OmXdZQoWhBMtwbfQWRVJ9aJZJKpJnJgJtgYiBOB4eA41ixrl2g/J2ZU6BfSZ+tDj
tjnpJki7ujKfuiSg4oSILO8jh0ySdZJB8GDK6M6zjZT2y/6ROOqWpfi+LyUnoiL9yDjm29IDajeX
HAPUidw2fXCDvZlZgI6w6XIciqvcK+4dabFoiZ0zhCqoCboCTFO2D2WT9EwJ1ZWWjlOde096aeJX
zL2HiHpfZPkOtQ5vFydWjKFMI3Ul34KypkvceOL0ZZMQlz5z/YsYO5PbNisTFtKORWgj/WyK8HYM
u8/lJWUC2EZRSdxGV0fT1jbh6rUVeLUGwQd5ml1OA4hFYWeeJk8qvynMm9QdKZQOnufeeMy450dp
zFk8pe8GKMCnWfWvfTMxV2njnTsG5S63gCSSoKhs88eKxLdWvpZwG1Y5WdSDWd3XBEBWCxsu6b+H
svsmiX5SdRetJO46lhntln9pK8Jw52l4X3p8DPjTtqkXSnabNOCZDnhBCwqDnRFcS4CaaGCdG/iO
Q8Ziw4nBhhiHrJ53JMB3dlc321xktClZD0EhLqQJuOnlLssoDi8IQY9Vbb7Ecgw3hj0dWPDVu3Z5
c6O03poFLYbAv7ZWR5Bl6LbxoF+9ZLxKSW102VQcxJkyg+w4EZKAw7dzKu9ZC5bTwUfTAyxgyUrs
gHkexwoKoLuO8M5yeCaga316GhbgsNhW1uL3a9nXdyzJuVjU08bRW9ab5bUO9Q8n4qxIxS0VJUYI
KSz7Dk2ADmzabq2opJOprzZR0r8qx3sxpUbq2smOOa1Tq8hje0lZPGXFHAMoHlynS/MQt4iYmCoZ
4A6fMTHvUjVkgxRkAupc3LDbdrNuHEv9WnFb3dgTTVPQDXydtrNuiPNdlEYQxpzyro9xKwfMe3XL
4slN52bV1M5ZBngUR1xYfuJz2EZvouHQ9FtKV1oje5R0dG2mhpRbQSzDKW3vGM7Dc51yD3QFxyd2
21QO0tmdcK5pHd7rZdWsxBj+YCRCXyY53UXKt9scTymmoSq1D3yWFRcP6I8Nx0svrrYKgtYJqRpr
W49yQlBH9bMOgDfJdzHzPaPGiW+Ny08cndt0MFaqhW/o1NEhB2TEgfUri5vYj2eceSN/c1H8JMX8
LR1KB9BV6DYIUyyyttp2IW8ZUW+slDYwkDqfptaeR2M/OcgKY0WX/TRurSq/BgrTQ+k2L1pU/3hD
8KSQhgZKZYu+LNZUA/1oQnstCkgEYbnzRH2YOrqPAVGM4ljSMd/RdgglkKApcHqg+IX9xjLWW2fm
9EmoB6S0phMozen2NSLprVwbyhCxI364OVqHMtzFgh+57AgZg7PZwUFhI4othAY+MHBZ+9Ka7s/U
jHgAg++5rHcehwnpmdPaBjK/qlQtffEJeu+eAeFJayFs9b9uX4O21xzjMLG5dpLIt0rwa6Y2lesw
TKt1igc0spCr3Ll57+ou3Q6KFwUXKCAagx8wmkFCpJ9khT8m6f2Y6AdOR3A8N9R7lup//e1MOtDf
W9LiZf3tuFini5zcvR1tW66+rmCMpNJ82ppo+ZZN4V3kZh+dK6ngiY5FNWWUiJrVuseBP6ffoWoZ
X0TzYqV4njpp/ZCrdNYF1l4S2Vu6L+hymo1zn48PuPMIk/c37NL3MiWQPwXC2iRucs0Ira11l1LR
hCYW8kEapgKKDOIgOsoUF7XdAZPqz1nh/Gjj9JJANvYzjoMrT9PwSNNHM/fBFfrnzcyKms7j+twv
rvVh3gQMikA+sossvTf6LmveYsN1wn6FSaL2HUE/2CDjR0jiOJdJlNGbCE6XZDBT37dhRGobKW1t
Ek1dVcn4RDHYdBhCAecriTcIiivNdE+tpJjLswwDXExNEH12vxwxmqu8bp80GW28umXMsNvj5HWP
uJaalFFxtNRTVUzhkmbeGW47bQSbwRXlNF8sP5yNhvCSFf3aDuTe7cxvD0lr5XEBcmqeL4LywYr7
9zNJuGtteL8Yc6CAFjlENsfq/RSOwmUK+ts+G3DC1nvP5rIZZfkrR41n3j3d1rTqu4kjtzHT+iRV
92NKqrKVMRxGLVVrT8culmewurOpPgRzeMbmcClQ67K6G7dGedBETzKrJtufDT9mpjWYIInSKY3d
BHiSggNYQIW7z3ngiroZj/qIJAFKqGrebQFGJu2MZ9j0+brkg7Ea2+5Tb2YimMF0gpV4xVKBzuqp
es2aLYu3nWzR1pRRX4xizsC9Fsz84h5Ub3cpuqDYTAnuOF3D4WWiNjPKj5SSe2RpHdaxnHuyauE1
kIcMMbnPGeqP8FCl0nHeCat77E1Oiw1mUkRayl+Ks2ryYdPD+llHFLSsnVm+8PZ0fPoPTdN014CC
Bz+J9Ze0Ix8cDNZji9cCvKg++fjMMHhTDcN4GeHY9pjBXFISPE3eI8t/f3DM6ILv6SuSc3MtgFgd
RDNfkuWrv99KDX3e1RlzVpISV0bZZEFL3clYfA04gh4BfLB31ROka3jM5fCe5NpXKdaEa7trXM0h
/Z3czCmpsFnOkiKI2yh5SBvqNmb1XchEETs1FnG9bDimw5guycCqkoVLwZNHBS5VxdVVRN2HHO21
bdfIh8AW2mG4AN11NpYAqTDDmygJz/N8cuCjCayGun1oAvAKLtdjT2X7FFU7JlHRANnbMSQm69jD
P8j8cV8nlJx7eZnCJqSsk7kEP0jpm05TUnU47Jdc1o6Wnc8mqn68iR2o2bNLUZJq2J4/tEojTuoY
VqpVl2S8nWNEk8idjiE3Z9SZjzRrEc4C0qNt4zzZXis2yswkf5oGklB7rBJQMKMHLs7pvold96tI
x6wdqU3hNG9jo33XlE2Fip5fso9Hy8Un1N/gw+LuPXo63ZjoogPVitBJuAFIE8xKH98y9f5GAVJb
T9NQRHNqM29lSvFR19Tc5Yd2zfMrdp3DBcKO2pelobjQ9Gf8ImLbeBzUM/AQKn4IKw0iWzli/KPe
JOb8E+s24ltfwOPzloIgGuGtUrfXRrWbiWOxMeC9bnDpWtGHR06/n401SOcvI8w9IvYthQDloGP6
ZF/YjNE76jenhMofSUe62tBf8mS+TEo1ALkHateyRwWZHXwif7fuuB8sjjb9POqHzC1vRxVv+qK6
m0vzW+eE1qJUOMr4FrZ+VSgQvmdu1cgp2JlwNdXaqS/Y/IsgRIYqECk6DGksHtml0LeVMAhSbI/v
KOq9vQy8Z3eYtTXHtVsLSYLWaPUdTbCUTFn7ciZjH209rzvIzmAYyYMPJwckNWi/pAyCjd60oEMj
3iIxvLPq1GDzfZt5X9xYPfmH3LLLN1Q3jj5elt22FJPcSaP8rMWRMoORNaWG41BD/NHV0L8UCbuU
CrAQLWxttIttFr3p8hClzaUdyWpHYmr9yWhNJnFeX0TzVw9mymrsl8T88mAN9SXKvP4osT9l0r2g
WIx0C+U2aOchO+VhsUtBzN7gCs52ldu8VnaenTQl01MyTxlvu+kmMK3+zFprGhIdA1BN9y96Uon9
Z0fnlXYXNmW1T/owJFTHl6mbancdkojPho0bGT0KemfJbWWgiEIEWSkdpyj1Ltkhmxw6xIuhPcZz
zCSRVdNF6YnaYgNcPKfeNgLPHc5l/mxIr7jDt3l0PPXSd8F8QglnrFaJsQ1qh7ZDUg8cQi526Z1l
2ZztUTQ0qkfPfx72zP3s7eIm7yrrACmR5uO2vIZ980DhuLENo+o2CoojR86EOvYV7Xhf3CSGvcj1
T28aX2U+3nOXYS5d+tnQl+epuJFzNx47o7oPq+KV8pAtjPHvFIzSyk6WS0Tm3DvZ/KCbva/cmHi3
zcmtCwkQp9sqnWPGXrBPVGDkbF1mGjGy97KrrzALJiy20Y5eR+ItWALUBSlNMmHsJjPINmGVgV3D
6QdDmO1O2JjrbET3aCJ5qphFnD4nFKmjiSfK5TNJv8baNUdzI6xfJ5nl1mmL/pa36K/MHXtFcbfN
cTf4HK3sEnPyicjywORxq//zkCxfoiyghylHbbmnsQ5QWAxcJnYr+NUVcZcRVg7KQ70CDIDM5JJy
LgYA/NAukCUsPGegLR8lpwMZBQL8TkxydX6cBr5B7AKjjwV9P+VWt4FyAdHKAxpZRzm9hejyer1j
Y4vuZ+ViHfcR62DUMW4g4qKhUu80vKkry8mJAuTmuGVzeNvP4qe19C3pqPn096eZsefTuDzw5nrs
udtuR3d8TA37hnZYLBJcPFA8UnGhdgT3xCrgaTznsU4upwe5kJvxuZNdf1MtadBAeU9t6WgfSjEr
5XqT36o6GE+zBNQ4RUd3yerpgZ4cI4tdnBZgMM0pQLkIFutJbiWnSIDxcYlJLGCQP2PwaI8trKsH
Z3EJd6OSe6MdbivVXgKLNTaHVE2Ym6g/p1N5x636lffAi4lbGSrCymvat9ZkycMm7xUIAqcWPFOx
w9HIKexDMbkHLdksu1KN3EvfvOPYPcjFQg6rxtjo0vhVngY7w+6SbRWpH7MJ7nVBq24xTT2vKG8n
J27EngxusIlZpvqlleavWDhvBeCQn8aAj+dZiFjW5D6OXLuadsISORb93pM1zfSiHO7con3sqIJ9
iW2KDmiTJmVhNayf08LbWZioN7UdO/eNst5YlTQHajs47Qk0rDMBt808jS8mthM/qfMt/7NxcRBc
tuOAfyQPmNdCrlCDOZ/dwm4AB47o7mBnUNneLeqi/DZd8m7LA2+H//jV35eQMoytmUUfLkuFjNWT
NYTzgr4EZkxqAHy3u2DacRsfYIvFWCxbEnt/X3MIHw7O8jD3yLuJEhh2oZUZKLNAuMheBntH1ZjW
tAorcoUWBjhqqg5BrH13tmIAJTCpJeI3qnXaQ3jRV8Sdi52JWWo1JIjFTTt/UrgNQ5OOiPMAysEv
qzkhGt2CPXNL41PGS/FXkb9TW0MPwdgYh5Ir2V0gGf9yl120FRbOdZIBNwbXfrKkZe+qmMhjaunF
E8Ghh2kwzE/N7n6G8o3leXovWWse2Fcn2zQc5Ct4wk2XjPanx95+PUZNftUCsTe8vLppFefPwcZR
Dotv61XnPqiIVghRXUYKmN+NBC9tPJvTQyNcylkTxj1+HOmydEXEQ2B9kEQzcXGEa6Ke1iZ2Woon
7p0A1U3V9TtQ+5JSdC/xW31Xow6vijo/DzOTXaWziGu9SxFRWuSOz2bMFXZRkLhFrhxrejXTBl3M
bD7HDEuBGHfC9b7LJAE02dZ+K/C8q2aeOOwLJoblNkRKxEw9WqCzCI144SeZ7X1ckPjShNzTgO2b
St+ZBle+LM7JDEc0OANjOpoTKxNVZcUuNoGHa/aGcYZ6+oIT8MJkTwnLF7qD3JGhzLC8mCAreZjW
tymclDW+r8Nirtw0ksyCSrlu1mWm7SarLK6ZnjwXB9Zd0nIAAqDx1HJUqNBah9WYF2hss7Nd+0FD
RWMd1WfXUfmT4zGkxYXAJL18qRvRi9Mqwi1tewj6DNm894az3Wd+55IkNcrKuckjd81lBHj7hDzj
2s53OZeQbUi/rlUQPxDoORVhLF485Kegb3owehp3vcmLkVK3ijqSuk7ecvgajyBgOln/uJFS3D0J
Edf2wKxDj8zNmCYnEJjGweZiYts9o9JyOKLdCWkK7NjVToVDsGuvYJiuFenXChvbweUIs5o1FMXS
ZfdSp80xbfT0jADwbsZzQxKEzhiAQPRwa+WmyKOc90cY09L5oKfac+Aq6mKSwNk2uWB+mqJ6nzPF
+n9fFmbcQzlkQYvVxbvNCmNXw4G+U5Oz6UrD5v5XaocYZDB/3i52kPO8R6drm53jbVw9yu9mU4WH
OO+ZkoaxvevBJ29McE07zyXcZbmatp6ner7vCenPXX4/gM4ME25qcPKI37C23DqRR++v+m3kPD6C
ccH8GnH1bwJzp+fBI21bxk1YM3TmLXtbmdiUEuX2gdXivJlqKjs4dPd7WdS/lNqzmeoN3TfN+Fez
c+Nqtgy8JCsLrAv40JkdKZaxae0N0+QQbpWBtpiq3vZ7rY9PLaj5hMO7Ew7evnFTe6sX+XkCPnmx
GeOIu7Cro2hE3Dp97NyoiChOvcjoTBCXdJLUPxlPNhHCR6dp1ZNe4OtvOdenwuiPieuCUlwe2pyr
M2nnNzV9chBaZOVCcnTP7X2FSeUgW9NiFZrpb5Qi+gYO5c/RIwuirNQlYhiZp1pUnDiTelrLrB/W
+HR6PIRuf0g1AyFqBphHZWF2/XvQgjlleXnBOpj5f3z5PktpNyjadyqRBOwcVxywOvFONVFsC1Mf
+TiyMB1pQNqCmhsoRRuPtianTVN41VPsZHIdKcPd/30pFeN2GZXjLiJM+FDQXo2LYlHn8W6lRtHe
c8g79wtB7u9BMadus9LNfSGT6Q6T73jXDAUE3VThpXoNXaxeljCdJ4AMMHwMRYZyiC1x3y0PDGjc
M2iLuVFpLe5N7ozHlGlvVYJ4/eq9dU3D1Lco6JR08iS+HTKjOTB4FsiG+H0L+0GmTIQJ6RRJ/xS5
PcUw1XLhiOT9KIIPmVCAp0+0iwjX3pZGvh+saDzYRVZuqrqKNm1uTHfYPae72mTLUmLe2dmqhLVd
z+WlFqyV0yk5JI2h3ZZxpd12hn5jySY5E9MdC3xL+ga+V3XMVIypb+gItvT6KgKVvVkqkLdkFtyD
Chq6rhdKkjGx8GSodV4xrD/WlL4y600UP9XJLi11x5d5lJ1H/UaPrVsnHsTrMMvlhskiIEzn21k1
vMWS1LxGyjGuzthkuzgMDvjK4cLGQfgAxqtF6bzvIvlYLN0DuZ6498qx9vkoshtyFGegaQFKuj/r
aX7Ri1Q+UtYZIIRH7SGE2h0i51/aaQC8VLFS4LN4B+vOZk9fBGCdPZ1YCtLzH0ur1LruPncERaBo
gvssS7r7v/8wBOxdsvDeno3uNm+Q+NrBO2VzxKI7gRUVT+knrpj1PKARFVUZ3Vl2RrdoK/V90HYJ
LT821QAiNkhdxwo8qJcmu8Rsk4Oz2HA76t+vyMVfvTWFr13WVDvat2HzFQPduVPFfaSp5xsNttwe
vl11sfHm89Rk7atg6WClUNfYJoBWIO4CPLD3c9F2u7AeBItDhwqvZsr8wIlf6SacHqteb2juQk8k
S4a42XqPMJXaTR8ZKHzLxZQyVSCXFor5338duhQfYERLSd42tPACXVmrsGJu7CnVGzzlwWLCLhtR
LVdr0kJNRkSuoSSfZsww7jDlJ25huV9ZQQUUNlpAJajtEye8+78HNmOjj8KJQa/x/uP3Rqt4oiIJ
P1KPSNQlLavWSOPh71fLQxub0XE0+ls3Zr3rGRyHCO5i9wvs8OiW7neR/Tt7Z7IcOZNe2Vcp0x5l
mAFva/Ui5pGMYJBBMjcwTol5dMxP38dTpVZVWUttvdeGlvn/ZJKMAODu97v33Ca8BOXMdYZev9SM
+TrKltiYxPuVsctZTTT5PcUTwHc7kRWHmiE79LQZaY0s3qRAIRKm9FaF57yI0nkKOcStwgAciM1C
3Jbxa84jGtmvZlrTYs/jQPI8YXFeV61+B1r7ZpXNp1UY75XIvnshIIhBVe46uWKTfzBFqPCD2ccE
ozKdjDd9TEHMCqamPbM2h9GVhyErLX0Dv2obL4iCQ/Zh8ap28Dk/tdYuzskkXvJm2lPI9pZ5AeHo
3LEgNtSQFksKNEqguJT0CFi2i9guP61OPLg07tb2rDhrgtC7+djo7Y+VDpRBOM2mACYPDt+7yFQc
Omu8zsm4zKbpl1O+B81gUjJrMW8zNKpfbbx9JUaj0tDPQUnKULT1iu1ZsdTH+dlu0nrhyfesEk+h
Jr7AWTDY0NDuLQ6PdUojfYlKh5IFPihoXgyLAxNxEtA1jHmT1njvHYLpmn/wOu4FcnlwkMavseP8
60O4oc1tDx/mBnqEvAHzmWli/1/ndIrrdfBTIVgup9B8wRJHotYeqL+GGdy27VJv81NCtn8yKB9I
a0ZDoAN8Cz9bx3TCStpXuw3YfVEhkYjdlFWYIjTim8GyzSxO0Kz86juECd3Y7UQWsiaFxYZDuN+m
CZzCuY2RCWLZek3VWuvPp7byL2q5Nqr+rOvwjwyMiqNjPmk9J/e5LE9dWwJNt3W2zOE7ByYNPyea
dWCh8A4OhMaxfp8a7MFDto9cwpxh9TYkuOx+TzXXgaweZmV+rOZmZWjySTAv2zqBdmPPNyxsB+qm
oQ17EexSE++zJDOLbdt5CUwsnJ/dyG/EJmXSeAWzILo5sdixsl2x6mDm6ytIGihisBvR2RNjbej9
kyBV3bk7EbKv1onyKxwCZV1UuxSY1vSUt3DmWGg0ot7Ycf5ALhE3z2CdXVZharTONSBB3mb2EzrN
LJoG2MfIjuOg2StWvILBf+7q/SaDyY/lC461nNelVeO8oFQM42a37CaGArozILKwo1iMgzRXWa8q
gTCH6aRUMUyciQEcyyJl6eV5cgyi97Sd2ObqpLAV4gJj47s5u28IUhhVjWn7J6by3/m4/zwfZzmq
mPS/yMdlH+PXR/aPRcX/9kX/kY7D8EqmSkdhN31DFYb+Ox7O/yvTVw/ZmVJiw/BU4Ovf8XDir8rQ
rL7M4/js/B0dTvzV0BmhgYZjBbOEb///hONI7v1z8Eh1Huuua5tk7aw/HLq/T8dlZq97Fp3lu8Iz
4jWJUiQozv62qPo3SiKnpUxk+MSmpt10hjmdxNjCnczHfNdzQsHlOnir2TTa52oABNpbuAM12yaR
ozvvfvZWe2QH9BaTsJQag9KGJdcMmGO3RuueqLHQnf7UO8GRxqcGKBrBE7VR1vKbSfPGS+TYGxzN
7rUptFvVRPFDj50JAWLIlm4H12eihqHEwjaPvrMddVQnGeZvtZZSB4v/amkWbbqW3FKbacJQEIYJ
Pb5p0zwOJgupzIxybRTaI0fY+IBI7a6lo4ETMUm2CAtPSWH3B4sZGCfPiHGzABsjK+63xGycre8Q
txCAClaRInIYIaP0kWnNuXJB47R+f03rdOdAvulSfX4ESQH2poEalLCgpsWnYIy1IKuO34tFrrHC
B86BwbIcZc4hCZGOzdq09ZDQF2HiUe1SVsxrotoK931pJus50HrOdiniEchR0+m87ZROixHS2wuG
OU0eJghZG2pF78OwTwOKEAiZmcd8prCnkjXhcWtXgZB7SLpRocWrw9wij+VyfB7gPB1snHquZllP
Pja92XfZ9ca+3MTdUKwRz5FRDZ+hdFFE8FhNcsiTeG0m9kYObrwN+k1ynCUWxWRkb+92/nFO3Cfs
7OEeJ8Y6yGccvG1Cl4sTvpBdn7ZFWX2VdtaB+SXg/on+Yh/dEW4r8KqdObFN6khsrdtBe5rn8WLU
YXuofe8z0oYV8GbAEE1o0PbwATyiOVst9Xl9CLd+TptbAleOQd69Yj974FpmdupgnAAOfc5oC10m
Cvs3Y3lCPmyasd3B3YQ1Gy016H6EyGLBIQeICh7TyvryAmOfYbyKbcwUdUNxBFo1n+LhzLJ1uR+7
5uSPVIjmyQnI5xXg94roygpTBp63djmgDhvXbubcGbIW8A9HvbsAqYuqw35Ac5e4FIGWVRv12ZQA
rEIKxtAzcfkseEu2el1vinI+ouzt3Cg7prq+7cd5nfBqkb8hFMhSVS113V+GkkyE9VEW9F/2T1FN
JU5qYHh3uTgtJm9Sejdb1411ESz7lNtUm1uf5GRubPOarzdAC+OFA20L9f802c2OFBu2yEw/SU23
D3XUrfwMDlWSG7jJNFMqgfoeC1fb2S4bTT3Xb6zLdzs3CfHV0jkCq4BvX/RYxftuPRj999gwtGP6
73HojvOzWR3o9QauhYBxbLvpWzOSj6w2zQ3zafvkw35z+ns4PUEG81clbTwrKC3DxZ38cc9I5cek
ymlbJhYjTfV+8DzluZK354LSDbYicfVAF1m0lObULEZQTduSzQeymeGdpoARmN9vZNwZXw1zAkvh
P5LWfS7Y1mrCGQnyc9ez1eaXmOb+MRkjuBQmnv1BdyV2L/Y8+HvNawoCfbLZPDI+l3fNKTd52Xh3
B2qTrIAm1bSnXMIGCURN85euXWPhigJygTDZocnkKyx+5tosszsgy3JHuIdQQ+EVywFR5L/X96n6
+dd/+c/Xd4C9/2X+/f7TfHw13fyX75+/7MPi4ysu1R+zj7+cso/+5x9C8f/2b/37sm/91RG+5Ru6
bdq+bqvA738s+9BmhOeDC8aArKuf4G/LPsl3GxcEg3aBOmAJm82CJLgS/eu/QIVlG+FB1PFIxv/5
X//rf36N/yP8Kf+WHZf/9Pe/FF2OAMIzia92+Jf+IalN4Fg4tm9avu+hh+v/lIqnHrSqqROM92GF
/RxE+IWKEuaKeJTd9E3OxZ2RzEN6Duoa4JN/svtC8e92/gz41ScVRfhhwskzAJLA84BP8BhI55cB
Et2aaWmJqTB3jXKjweKuHPNQMaLDKn4STomY2qIRTNFrHXvgwIWyOlLiUBNmIIDsjb/ydL7FvnEm
IECDuMPZTLJp126myQHAyQiNUbFY4/OUbQ7GftwOL34TrogZX4h6X2M08soFcI2SXQXm0hLmMciq
Q3nNRL6djYDm3HRPWO4U9ng3h/ScYzMueJBDApn8U8IYwSElmLU4Gat3K7TP/Zxw6uzjA5QzK8uO
XRuwuI+YlLwnYRgQtoujtEwcz6gzg340sJHgCzjmFhMbLBGc+J6LHNH/gk6AVSZ6YVN213AWMtjb
GEO408NkWzggvqv6mrHsNaJB7CILEVycptlXgugIx2pjUTfa5xzGx4ZGi2pY60SG67Q4Oz4RLz9m
0hCjqoVUrmY/ldZfRjFfIBOcO9/bM4h9NM3qXGfyVwxaaBAMMJwDW4jnxqx+qR8St/XaiPFWElLz
i+glm3j7S0xw7SYIu23CS6xHYsMIce3w9hqNfbW17EMWSnSEviqsTUpXoe5mL4mV7f9uc/23y/gf
Llude+OfLlvfcAwLJBgXrUdBE///72AOrTZ19tzYIeDW7tjbDtyd4EOO3nqOuRiL0sGYU4Gyms8S
IuGy7npWraE76MMwQMFFi88Y0DYOVRCyfmj78eYjaC70lLWx8jirT+G44pQcLbJOaduao8pKeswB
0S0e5Tltvk0suSZxjJyR4NhkHPqrLXEofCWpgfLfhF8i2ZcS9FSkm+Mio7udsYPB9BavLkzJEZnF
6ZdWzZ5HNk9tSqv0lL2pq2WyzTNTrXsduj+GZPQA6nx5bnGeDYgepYPAAhjVYjWtC+81X8ZxufaJ
NHua/Tibx3FqzuMcbrvZR9Pht6qsJaQYUL7FekbWxQ1BI/CaEpEVgvvaGEjTkwJ2ngNUjDQujn6c
rWM8/E54kLgm1BvtGdnvmQr6khBi3olrbRe71Gk3uZ4t/WbEpubhRPe2uSRDGePjVp3zzf/jfWfO
+c9oB9fBh29CxIbg4f5f4BdDNbXZFIU73/Own9JqJbqOBbOlMN0I3XCf6YwnaVlUoB0tJC4yXukp
S08iTh/xosqXwuU0QwQnOPvjPD2MgV0tRVrHnwNFLX4ZT3cNDO3WdJ1p64+AqyZp7PwK0I4n3fjW
Ds0nXD36LazmuerMfDEqBl6NG5OUrbUNFB/PBJQ3VSdNcfOQGCcSaBO+X/xCei8vf/BatUhf8jXe
NX3XQY5j/0AwvfdJz4YziS9P0fq6LruYZrKtdSaCg/B+c7TXVv187NzuuVHEP5SftDIumjp3xLa4
WhXuz6RUAABwgb7iBiYKIAhIsE7FOUd07ktSSpg3EeYUdTAFP6gpDmEKkFBEVGcCKMRFC6wwBlrY
KHphnmhXLh4YgGynF3F6yQEdhhHEwxQVo7aSh1mxEO2gvmgGdERfcRJLgImmIifaiqGoAVO0FVUx
UXxFH9AixWc9tkx3VxcfQpEY0TroVFV0xnCG04jZ71hXeCFpGD+OnkbxANKZD9xxbKHLNoxOEsV9
HFwIkAHa18Kv9Sf6KyoQkTOkSEWMxFeEIknAgBQThCN0LYK/raJMUqhO9FWRJ2dqPHSm5ktLUSmL
2WRfiLmG+SmaqAW8kpQ0M2HGJoXiWuZoh4pzOcZGuyBzxmcrCqYxTg8BDbNU1ziPWadImSAzDYXO
1OAe5jqfIwCtW2nzCgABHPOq4Fzq+6/09OwTUJy2BbADNKdExoPLbXCAk5esK24pE7qFqRl7Yi5E
8QB8Bor02bF51BX7MwIC2ikaqDWnGFYAhEpAoXKYfkV9sq/qe5NhYrRzB6KorZ9iEKOlYo0mQEcr
4KOQJWkuAkcKXS7CulLc+2Byz4GZplsPeGkJxNRRNNNS0oY7srd30hDSA032UXvtAKAym1xLRUT1
QKM2JCX8KPdWgaKmRlA+RsVRtQGqorcvB8L41CcDSQWxJRR7leP6yhAGOaxOzbggiIPoQ8jSFbVV
gG+lTK6EucgIBJUQEumpkM99P+wDUPes8GRlFAm2UUzYWtFhERYAcFQNxFg9ovrPdRDCwMm6iitb
ApgNAM2OAGcNQMS22xEIT/EdJ+UJe8qRNupnnvFf4H8tGi9plmWGw+Sqtvu3tntrhYZeN8O6FSRu
uDpNUhQnjiELzcuxZCn7jzWIT6GdcuM4As+lbZTJj2nx/sDVzTDwOobcWgUkF3qQPqVkct0YOHjW
WP+WZkKqmHMMsSUOVqRbB14qpfzVPNo4nfrMB87prFWXUg64lCOOcJ3sg1ObOQGY3dLYl2G3L70C
RKX6oMXMMUgrdtt0iMKjNMaWKZ6XHybXhPjsRvgO/DrZFXS7LQ32Bqs8S/ubwGlTM+CqbNBqtDMN
G9gLTDyj1l53bllt2zh/NSP3FMq4v2WG/4w+eesrtlSpbAivJqFJxIGnYY3as6XgulVOFEZzhvti
dLxIBkfneeCSauKbhwRNIyOTggG7cVCxp/QsvTslRfbJ7M3WW/dKmgH3StgbW/oNtrTjMOQtFvrk
cUc2vvYQ1z0LEnfxwq68WwzE84i81B0b9nNLr8DugY7LFvTPh27wt+7oHQUL7gMwUuZAxBAWmoTB
KH3vQBI32k6G/RNZ00T+yXytWe8WovLs/dAwcU+iFAtMYc5EPs1gF5mdte0t/25J/UsNzQ56VtSb
sC4vabTTCarcuIdwrBJl10Pckm3uaMu44K0SlYMN3h6wYRec+YaMonCS6ILn/kS6gN3wkqSqBZfA
to62+vDnr3/+NNZ4PIw0pMQ1JJ2rPugMa4+T+oCQn9KteWRbQzjTNLsVvWjVKWj4ReOYytfayNgJ
loG2Gj1bWwWRfYUn25x9M9eeNJccjikVuibgLXGi8u62Eq+7/7ui0nqv6S9gSZprOPD1QVX46ylo
DknL8C8JXHmyAiI5M3WmF0hNQF27bm+WVrcpsKa9WcOIxlZ09PvY5YPnad+jvLEH6veF52c075BU
ynEvcYaue0D0qH3KPtjlI6adcBoe/nyYs3rPz2vv+k7dydNIgwA1hczJU7EtaN1dGXHdEmlmu+4k
rr8ORNxdPdSH9gg0q3yhbx4AbmpedFIMx0hSQ0y1L3y8DodAVlhvikIbKoETqgnGEe3d6n3IgFgd
aJQKYX7nFhG4gsdhPcnHMPqJ+7nAvBKXK0b8tO1QrWEZzbHJ7LOYpnmfeGhMll0zTldtQV3UneKM
pCyGj/FAIyh2CT1/ypwyvsSx/ksnRccYepwOkRUTPGS+UGfscsvwkODRs+Mazm5uInL5ccPOTGs2
PmPCTWMMeEBNez6jd65qTNDrHrYpYlvw0+HXe8AmrIPwrq2veM0jH6exS0eiaar2aGUso2yRiffA
pme6ZkPVnwbBbtIPCcEkBu9BZ6YbP6RIHKnRXY7ODJq+p5ywknBktWTeMPHGpkT95Y7b8jmmD2rr
w90mm5ctwqysLxwd50UoBm3nT+h8FM+1G6p7VuxhgruXOq+s59WXY9h0MOTNT+5Eu7EfFVey4vAV
K6BBEyIBBWTJZQX5tM3SmZ1gW2xCT8xczR4xjFYxDBxfe/M8/dtzhfwyw+TguxixUF2OpiCjv/BI
2shJ6nt2ZaDULAsJLpPxVasHf88raWxiUcdYSsY3t4zYCJRZwJ+I3Heiit9gxMFeK5kv10mr7c0Q
m1jY+dW7KLQYgoSVf9QO1baxn31BBXmEHADUIGt2+jjU9yQB2EqmalUOBcpxqHjQpT/eZyUhYWRY
ZL5ZvjUt5WBNwQjciLPq1z5j1ZJw4x+LVw1Z/u4a/Ax17A74J6k5Hjosbvi9v5Iyc29zat+LIf2C
mJ69JbgVuFK85MmnWWxDr4B2Muk22ycjpXteNfFg1GKPhxFzZtaua5DOxWPepcVjnEbVaR7qF06l
HCeieD8pw0mCf/LsG9au9CULPrNd85WDDyEA9RxPxVBsQ6YZm5AnUC6m9BnhauBGC7VTMYK45Kl3
s2kpRCTVzzRSP5ZQ7AubNZQQe70VMj2wRTlQ3gtl1LtC32TqSI+54VY3jDt3TaOKtnQZuo6aLDdj
013RTr6tonkQIYajrnqCrYHD0cuadds5+ibkzEYEdRPy9FnhW23XbIRwhIXjOVu1WU6jodC5RUMe
+RMxnA3NH78L05heytZb283cPNaUwbYBtQuuOywiu3DY19vPBtreWjemux/hQw46SdsxnQRwhfFL
UJTYVQgIGNs/OWeJzVx3Ry8VID48xI0A4i7E21U2EVwbU874oNqoQ2+zreZM0VaV5bQpuY/QomZZ
psDb5vzSVeE1L03WkhDn39zz5mYOaR2DI6Isp2PtUvYRpQdJ0VkX+69UlB6HOYXfMwXKbc/4s2DQ
75NOMsbDn7/gBrs7uqT2Uu943Mw3uyjeq6T4o6SQ3tqUc70d3fjsaPZrltcXH48c4QDILQu9JWLg
JDvRaT8u+dElkZohzX9857NqC2dhQfJfdCWxQevLHoLnkXRzUOkVfTQnI4GVGibxLWoQaD0dU65G
JoFqsmbq3knbXznWwi7GP+Ob+kdouPduzh5N13iXPo4Liw4+syXQYaUHEkjPBtpHEYaPdRAc5/Ad
dyDNadkJeLiPy2BpBRzPoASiW5O4aLNfXTAdbbO5taZ8w9yVp/0be4Kb9PC0V4HzUFXFizZ6O/ti
ezwj9YQ9vbTokPW7Gz7vrzgLD7bxFtYnRnng9Y1jnecYjoNfmtYBjTGL0ziNwGVkuOxpiwTkl19Q
kMZqfsQG9JSUxikxBGm9jmCCsZEDLPiQRaQd6Epm7jTH91lGxDKjqxNbjyzjTudeYjsgQxYx1Y8e
1M/rut7GMusDra0US22oWnwau3g7SDo/eGVyYvxkbC7YTMlqUlFXUDtS7PUoey0YmjN1u0Rxd1HC
XFm5Jz319m3vnCqOnoC3lwP8hrGLoOLVyxA6hy17YyGMhrcB67dS4vqYXkLKWpU+QMEiHW0lIeJ0
nWn11amvlpneuofGLhgolDem5S9R4ezsNnyKU2vTheOFJfhQCHfhTNothyq90Jzi2KUTx3NGVyaH
r7it4URMzeMEIzgkgrzsCKEv/6h7dXkGyAPRxXmf++FRw142NchCv6jvfvDNCNKEle0ElScBgV8y
kAcPx8AA+EH9qhm6G33BvICwXEZrKw2fu6S8mdn0ml5dT55qTOdZyFZUGhj1BW516qLOMEK2piTv
mCEHdnZDI+uW3ech8vt9Qv7AaxkB1DL41YOE0MNg1xbApWJ30znGzhLxQ1HMLxQKfSjh0wnlKSG1
WBbFG4vgOx1Lv1x+SOyaghaM29QyMTTddpWolRP75ZMe1/zozrz2re6FmOpXjgc3vSkVcRAYbakH
jIdo79XhFfbjEQYAwkF6S1AMxn0fxhuBBikaojH8rg3X9IwOmZb5tWiHVe9FRzcV2HVwoJbeNorH
fBGkwTLt7xOBzk5mZ3MqMJlaX/NUI3eYPN9H2ItZ/+Q68XPUiAsWv08UlD2W38fY8r5k420lMyi7
do7OzQbgo8z1qTcQ5uN7UzvFM6y3PnMsnAl3Y2EOcnEL+ZYz1xP+Et4M56BkTIcwasmQFhdj5Y/P
otYWZt2spds/WynviNY90gA4LegfOMz2jUqf/YT42+vJC73S9571QETp51xVT1KfnxqpX9NS4Kmr
+aHDU0omoM41aDztSXPkPcqwgfokGoDUccAPngZuX6chW4HYqwRgkrePSiRVXzxY1TnzT5K7/M/3
IsVjDOVlatyrUmSHAK0inn+IzIbWZuQGTkmM4RDdGTC9rXQGnFauI/Q92qlejAB9FxHY4l6JeGSa
BraTQqc3bHZAYpj9Z6/gPAnFCtDtAAUSaSuvJo8C0IovAl3eSuv1nKcb2mAuqwGm5MLXOXPmwfRk
6MnV4N9EJDeFB82oo3MoRuLFVL7oNe2mYnUxLz/67jVEf0Y371MMPiGe0lLBdkCzL3QHd1DV+leX
+KtKfEueUxNVU1oEekna7+pnL2vzOriQ7mivUQq6K9PvJA7fjPKUdAwSJLPNgFtBC+Hk8TIPVbUF
pP8xNvH7BBu1CbcNTyn1SwWS5Cavs+BT6TrYhRR5xY9dw8E4jL9iEzdNa00fZALf48b7sVp95Xrl
ks7jreHKB8lN2Lvj0uW1iyf0gyF9jH0mAOZwKFyfn7i85dxDue+dx9DYVoY8zjMNMrw7rRPuy0nj
sG/vHFaNdWFUrxZsdWbymz7ob8zD6QROrtJNt4wxHvwyPHMeOXmHtKW7qU9+de4TG+TXZoh3eW3e
+jF76jSye5W9RpPekwYgFu+/Km24wdyNF3IV0JhCkIiHTRXu4OpvlIxLKbDZRpvABsCd8/8AGJ3o
7tkZU4KfLPzSkHjF+BL3Q7Eb8CEB4Hrwg5rDHi+DgzGXQQouea4E8JUswalfb6C+3RrDNnYA5PIE
TkLvETdlTDEvulhDf2PE4WOCSu35YRVq8jy2WKZzwsotQCUbeufCpaC0ECgwjV3pixTYIEkzTWAD
d/VVTahvN2r2Wc+77yqcegLIcOcnuloEaMBNDNFuUWjAqdI4YO2Lin4xjC77KGmgseOXbcjGC0Ks
GFnTCD6flUOEmffx9DKhOG0bkv6AX7UKCqbzVXXpXpvnbTHToRvbkOwYT91oFl7nMqcWrE1Pmi0o
9CAA55XiAEXgAxjAN57EkrpqLF2esRa5l352cWCuYty+mwbDAqtA5T6AGiMRl3G6CIwjn8hQ0Pi2
Ag6mLShDsCBfygti43oxnGx6HzjULnUZtmu22+268Yp6bUVtfsmTjKN2/66NIe46sADLtvDNZ1wg
n/q07at4+sUTksu/9O1tkfre+8TAQf3nPoOK1+iolI5nRjtH86M3XoAVBdHYKCjsWZkaDfKjivIn
rQ1uxUHtdGDurXGhaWvLiNxnO2drw2x55zjBI03U7bWo5/oRhv8yYt/8OCCGTkZ8YaYJfN+i0a6u
deOU1tPR9CNzK7wE+FXorTPRnIq0g7Y4o8TjG2AvnFtXy3iOxqre6JGKyqCebzvdKfCZV/RdDd5D
0fwMkIFcqb8IY7joI14QHRebhZutUrY25vULZoHZH7+bFr27BQa4Slnhcsc/dpl1DkshVkNWbciA
/zaC0Vw5U6wvDGWp65W5rsJlp87Pi0oZ77iT5j8qdo4nL8+pbiM3Hiy0j0mZ9qhsy47A9xnvPqTK
1oftxWZXj4GZJ++krH+hh8WI22B0zXpjDRbbQv03Tcv5MlPOwdgAVhPWznMikS898dRYxDQr238J
s3EdC6LaNhRiS1kQS2VGjOLXIcphuUUjKF+Uz5X1qbH0l8ra2OJxzJTZMcAAq8yPDi7Iid5J0sja
LVAGSROnZMD2HEyEASWHzvKCTR8TDniWFG/iaVdGTAo83tJUX3B5eksNPzPwkYF3ZCkSAbWzH3Te
wunAy72HAS/Wc0vWvca0Hdj9lzMFm8rDwDlyH+P9GX/cONuSH162kfbS8vwiDpbP7RElft+K9FX9
7s7MoRp6Aoim/rV0olUUvVadPJhF+Ei9woDDY/5kCL2Y/3hqK+8rx2Try3dHeW4NzLex2xRLZ6hI
PVtEgjDoYsPgvKzOaBbm3QoHCIykDD8vV0s0/NKx+fbYfVtsv0xPLqXyAQ86Egmq405iEW6xCue5
v3c90gT4aZ8T6EdAVz+rmsGOgc14/uM3xnisY0CulBM5V55kE3MylfTqOPrSYDg5907LHUr1JHZm
j1VbuZt1RVjrmTO6GJ8HDNAAQ9lUmqFHlsh4mzFJA0L/CDKfTvkgIgKOj7rEUD1grBZ58t3Y0zti
y2dqe2+CwZSb+cG6iqznTnmzM+XSDjKXLLDQ7ipJFSknN2DQEZ+781Ri8g6U2zuOZcBwBFSIyCEz
jqKAAIMRnT6z7EF3JA5Ver2ZHuvdi/8Qivo5Kr3ynoVNfE7YfmJH4q9pJMcVjhpmQj58QgegwZsx
UOyRz6HYVi2ySGw2nA07L3+PEXvTAOmmENVPY9rTiTkWeaSaKbXVJ9+RCMyT5bgQtg1nPCa6+4su
Ug4dmXROrTv8biYeyiBuB7CgPRMwH+RuFzXfpd6c2qK6FGQ9aElfmrr8EQFbzdxIDy3Doamvwm0g
zTc6lE6IoJeeXsVNzrQAdcVb5pYvdhGsVuqm7kUjMO71xSNlG9sQ3RRihj8yqyn3WsM6mPgmB7Ce
Xs+SGs5YPEyeLo7DxBh1shnxztUqJS+1ZKaP2r3qhrnZZ38eL6xkZj18G/RIrkSPQm9P+R2L2Q0+
2jkMK+BPYQVOXKfOy5HhavDao/4GBWthdfWz7vV7Y2QBnWHwrvoOzGMFK4K89kVL04sUDeaxpEiW
TZ5c6QTauDMJGdvrz60L7imsK0AhUCItF725p5wGnBxCd3UuJ+SkJPO2RiDnpaMnBuS2hNVau0bG
LJZF779HZk0gxlkkU/erj+JHu5yfxkjgvei5g0WSQCcZ2Mrrj5EPbpqMlIpjK5BfIo5TpX4BnqSC
VTSFmghqcGfRgL3qkvdWhvfIIO0kGiX50ps4ee9mHB7dmOmJuXMKDsedpeVAa5M9Da3EL0Ibf3vx
6KXJU1jSphJKuehm1B7BcbTr2m3S7FJbCrYo4q4OQ0bK3i90U9Tb6neRBP0mUaG4jS4ZZJY280uq
/j4oUaBiSpg4tlDdZ8AYBlEMv8jTJQ+sp3xQFyYJ+ZjdzizeSVFyW6caXaUZlzIuvJnEgZ/Aduxt
dtTV/IpUo8yBKxe2/SaaFJXM+ulhP4EiPlXWQ2oZl3lUOLXUeuI33Vii+gg4v1tELVwacSqVtGaw
WbZDtApND8rLfCXWU6yqKv6e0vlXy7wlViCpQf/Sf5g/MOTSAb1WLG1Ty9uA2+JGCZFcmrUCHTc4
dBpr1Wp4/jT7WIt+m0QUX6ZHV4y/ke0nGBjlez7EnPScvQ8sn90ftvmJXZHbRBuGWhjeRrHTYBrA
XQupJaxo+ZpDTPDC2jcMjrkGLWfRyvLb6ql7ilaJWV5o8YU86spNIwNKc41xoeHQjPP8vQUoUeyr
mDNF5+D9p7qJvhtM9UJjW65lhspETpgwAv1ScjsAv3Cfq4lBYhyAnyR4zuyoWhIwt04+KNdF1+vZ
Ex7Ud50R4jHq7ZhnwuhwMiYR/+dDoIWgJ/7PXyu3f6AdYu2YdvJuG3wPgJzoL6nFQWTOXkx8RYXn
rTWjqD7dXqAEFNrvZgB0kk0PNbVfe9gIjJaYvG3a5AFNOkZPIZaoic7dBsT7l750OY/2pI9x57lN
N3+4NdNiGCLVvfenkCgjG5CgslpWkrw/jGWBhUvkK2J9w67pIK5TU0GEt6UsqHMYNnggeWRgJ48a
MYtTXyXsAYpEP5hj/exNnkk0TkPxoRtgkhDma/bBuBKTTRuJel1gab4YbfosB7O7TJCUVkbgk0lM
ZPxI4SFonzIhrxRezOOQZ/eQGsVFSeaRhEr0PRTlznXlvnDifWS9ZWW57bPkRpBvncbjhpCI7VR3
0+/yNSyrB/icW9AKzca5cH/265Keb4HQzQUuibtw5YdNuUk9TiGVN733GH0oaqABtlYAudxqvnBW
fM1VckpHbwtuemEjGe7cujUWoa3YSJWZvORm+sfq213sjILBIh0vfhUUygoDARaPzch8pWDWD/Tg
f7N3ZsmRI1mW3UpvACEKQDGJ9BdtHmkcnfQfCH3CPCsUw25qLb2xPqBHZWSklFR1/nd8WNBoZjS6
EYDqe+/ec3eapWtHtjhqh65/ECMIf1tkZ+UT2oVulLOZQQOIpfkhyeP42gSAshINDkWLsVrn1Tye
fc8fz8wKWMxll26CRpdEVg/WocpVcyXpasvKNew9GTobknclVlC050kzuvS5AXKnDieWP7vmgdrM
3tZdSwaSyQa0aMY7x82H57E2JsYhCRIcwV7Bl0Z4wJdX3GV6HjZlq4AbZ8NRsPEfmx/83cNHr5bD
0cPbReJXC6DPr9y1J1R5QbWfIguoxfMA262Y4AV2VarpB3MTxVJfnXGIz0war8lzVxrOD58WAmOQ
0TwMWTwe/Fh1BxTY8TZhpPEhvkhGundeksJ3CrCTRllbHRqHYxqhE5lajfwa1WsEuxtr6ieC7QbS
AaYZKUchm6NV+NaTi2M19WjLRKrFJReJgwWxEx7+gL5q7oNDRkW7tSWspFKiwCoiMa9kT6Z4xN7l
QXmw1WyiUV4dDwqvm7B3iJLhF5M28VgY1muYt/o9lXa6ajihn4ioOc5N1oKrW0pvCBv7UjLUG9PO
2JvC2rEhRZbdJN29hdkSDBpg4IEjYhVb9vwlSiYgk7GvvtX9dEY3BIxzDu8xYmFMaCwz+5VIGjWS
0HZ7IiweiVFCp0jSZIaramltnmfRMt4UIFqiJmgeQrt41I2gwTtj8yTWIk5JMDHcGs5866ZX6vY1
pYf7iuwC/GkUDTuvJ4BlmBX0EjRR9Dvh0RXy0wbehDt7bsUqIdb8MmHU3XYeu1thmHgIBhxOeqyG
F14A35C9krTUrsNJfRT8eQ6TS/aD8rqR8IESeGDFUmF6S6sIbkbYFMPK5Jq1q+yyOriZBl4SVO/z
cpB7rY0FYsy/9dZH6KXxF6PK6bopJA3S/eY3IcOLtL1OpbNgGtRXMAY5wXlhtjayKHhU0YTjIIsY
3eglBLGzGpRKUU+DKqveyqG17um2JRgCp+hGBG4OhrndDo67KRathZOk9ndf3NJ0kxBFrQgMnRyc
5JQ5zCFR5wSgVscdaQnyZHXjxlGOOms7Tp8V6vm7BNfkKTGGi00g7GksJ7jR01vdUvXHfvhTlsmv
QFjGLkoqrjIlzUg3uh9kz4rJElfUnbtrYrFtqizcND3gmLH70VvhDkhFu+kVbPGx9I+mRfOMDmXv
wp2OVEALrMxHjsUvTo38pS6gctXKoUclHsARHFpJoVaMrKvKK55MyqUkQmEzlU+OPXEdcnW4gXNi
rh2IomH9TC7zPf25Ny9l0WqGjzpKmHu575WcDwhA4WN6yN2apQkTeDFijtKBgh7aR4bS0OU8HKyl
dtKnlrGVP9nNrQjZ3Ak8j9FcBBgTrWgdLxw+5u3ibA7TRzTV1pMTZqd+Yn8fjZZ9cpzskobeF6Iw
wgvMuPQO/E24KRZpRWEzi9BZRnIjRg2CXtD0TKm5FE5MzglUObGdJoJJ5JugsnifWTXkpPTPSUZY
OcvFdwWpvAUz+AapsFwZwnUeybrosk5eIsz0C1TxorTwD11QF7Q0MngPtgf5Ib0avgyPgqSJVSOI
ui4nskvtEtVBj7vfMj9UVTNNEgPzC9v1n+yue80oGT9Gl7kl1xmF2cbHQpmO5pMVKlIn6FNBy2Cl
5uiJ8PM71QX1VX2hz0GxZeY76gv7YerJlp9xBW/zPKu3FX+INYN/4BtkN9fWtDTPo+E5KgK5Fm3t
3zusVCRC0LWwuhg0YZyOe7/Jk2sL/Hc9AKzoutA4ZsSUv/QWvGURRl+REBKxzXZzX4U1kJ4JniET
n03LCrzkniYPigbdQ1v0+SYcY39d9DGzpvnDNiMm8t1o48EpOiaocOlTkxT0TOoJNlJC+TeUH7af
ereRrqeINzAgzE0Gh28dJWZzcqVaQSfn9CUVkhisU2K6W5ckY+LNq/Qq0H3CGCArxyr6A1mq+8Yl
f0W3Lb2XCuCzEU3HxkUECAIU9TSLfj6G8Z7LLjPDuPuWzXWyl0WDnbgsd0bvZ4S1Gky750geBOqj
UbXyPu3FFl8kIfDaIFW6GPm4xmJL0/nnUBvzESrOQZR2fk5ddBM5OekbL8UswuhvZ7ZlcXJhXxK5
KvWmrmimxCGDlJDx9VleLLz5iL/gVgc93AMnp8nNi8lZjZNLZqsQOSj9IwKZ2cn182IvcdaTjdKu
MplfeVG39v0mejTn8W6s8deLJgH3S+WG/Edaa4qrXepIwpE7SreJv8+d44vsYKc1NSfhT08THH2Q
5XXssqM34ECMtf+9VYxBYfXexaPVrrVL+GeYe/EZ+eWwMix6AJM77+diItom1mdVle1mtrG5eNoi
+RTszR5y1GPoSv8xcYbgMUj3iwM9dEb5zpF8iKQ/bkukf3e9BZZSiOqJkYQ+uyYbYm2sll3+OsPB
shq42HFpL461rIpLbMCAz9hgbUaY/5fG7yISQ4D8dcWHBOW1b6wMSz4smSao01MBHmFqtb3xoX4S
/duxTcQvu649+wusqPE6yopyigivnYQvMSinv29UDdYtI5PTA92cwfyvY4P89fwVvk+zN4JzNw+U
yaqIMAE3FzVbbEsGn3y/FnZg3gfRvYoRR7WgDjMLIX8Vg0fIwyza5mhN7mApnmUW22cRf+GkqI8D
vCgffhRs1K7fAmv8ZqIuOIFbPFZhPMMX6X8JxlpcZZGx5Z3ZrDuywybYgRz1XseFFI2opysoi7NF
N4dSJJvb6IXs9xiHFK04YDHjoQhrZ8MkUzO9y40N9ritRZgew345PeuC1LehJn+pMucnqtIDSn1+
AZ0h6Z31rh/a4GgRyw4Wdjb26RivLbPvvlpfs3LpVgA6yxwL45Um5G2Q3TqMmElaE9LjuexuQl5Q
O93aIHK+UP77O1kZM9duAffO8poD8m2jUepBzkm7x+j/Pelpu3vzOD60qn31Req/BC7lSTcmKMR7
V2BdItpIxv3jSMwXeD84PKbHlX4Z24OWGh1Iz0IyUYoaYIZWNYu9yooLLY6QxJkTSh0ByA4wLwU8
bcx1EeX4CWArVZPOd1nqXYjobQjwIOkm0AQckFEiz9OQfCqIwL33Cfwg772YvrNsqX2psDY6jIBW
tgPeFwWIu/GCKlq3tHt2baL33YgLL2zgqjZI6OagBdo2En0ARZDUIkilMOgJEsbHiv/gpZepuaJm
wBOpOvZWwYcRYgmYMc7Utv1jCMN429LK2NG1IAV8JCmq7L+aHTMcQWp3qcp1UeTfNClHq6pyvxdG
1N6tmkLAsJF6jwLoI8jlR2stOzUAAXM5bvJ6OMblcRbFwaJnvIRm7zlnj0EGdalAPSQlVAsl9I9o
yl/Ly5yL+lRI6zjgRrDz4duCYUHDT1rKnHzvByigIW2ZyfBeJMC0Jd1wBW+YgYrVkvbWYYupg24f
yP65P0ctWTq6gYQTw2IxRo1mtMUiV5kN1WqVbWgJsiO2uGpUcfEaUoqveiQ4Bz6bs8kSAHK9OZoj
TJW0qa5V0j4GAEr3Ohrf6R9cCAg31zWYQN+txuOkBoJr78iKv8Wm8+IIqJp42ss7msJALdo1BshH
bCp3vcvpTiZLuamwCyUV5cQSl4eB6L4xHQZk8uAPvSKgKvzpGxwd1M9ahfXGVfh2czPdW+03MRpq
G6vUwdchs7tCwzxB2aqtmYyqYHgbKt86spMBj4CBZEAoFuFvBKEp+TjTqj8a9US+UJkfvVhjmI7X
5dhG1wzNX9VX0FzA7qxs6h2QJT2Y7zp57snIOJiTvU9r4JBxKb62XhzsyaH53qZjdPCgRSxwlx7N
gdEy+OBmFk13m4HxCdXfIqPdxyHn40yA+MscKqjjWZXuPu9qIym3whzCTdX0BOE0jreeaKeIqkH/
nawKETiXgQ7LXcK1BlSyu1d2lhwMgEm5ob4rZyBWhtYGpwwIBJchJzSWtRZN8PB5o1qj2ccz+/bx
H99DbeQwxKuszV/fk97ieuzm6VD3aXQKgiUcDGL+MXZlfxyGWNNz4G7rUuzAOBbHpCUUAJ1IOIRb
M9tGTzaV7NoVXr+sX3uZmf2xTm0in63uGmXuV0QfxD3MhBgJsMZW8JVF1tv2rX8scXUdeo9culSC
xQczaHaMjKMYt3X+M3ESFlcUWLIucsBYyVMdeI9x2CFP4mKTW69dSFa278F71g7sjLj4GmU2MYlB
f2NLAdBSvfWiwKOt0YWZXz10dmtV+Xsi2x+axHqDX3bPB41QxSSdryFySFPR0wJ+Sa6u8MdVFz71
aYcCtKGPGov7HlUzZpwlkA0ffbC0vbqe6t+lgQTheD2lKJVAnLwYfvuoHfO74+vvmfK+smkhRMiV
X+QA8C0gAgSNO1puRzWnNYDWYwHn0x5/geClOoC8jnYIg/6vtJjpMfYGg8QK/EUi+l3fWtCCoInH
UDyrhqK6Kjs4eQyZOVaCVRN3XJ3t+2bOLkO6dChCatDUO+eLjcB113GW0dcf4etR3zsOM4LM4Nce
axfcduKxoGV0QMYje1gi8tr2CmGvZnQmaKb35JmVHwmYOiqsBBSgS3Ndfj6rAT7pkEti8WkdLDb3
5NK3XuRe5GS1sEvCeWOmN3NiX7gITP1szS9FDFjS9xsaz/XONxA0LtJ5evjrOV0Q0HW57Vy1GRr/
Mqb8jeDJzDs5URkRy7GcL4Mm8bDsRzRoKgDAAeU3CKoLBmaEzLP9XsyETIQJW0Zj8pofbWBtaWyF
7yogRo/slvYitdmfpwDYgDRH821RnHw+dbLEN1VZ2YsYPGerqjE+cvoytUT2scFHXyOhwFGvHESF
2nH7R+Fw8SK8RR/cudCPUlfezVgmoTqDu79IwqNmbL/V1lFK7IbgPjDUN89k1McUqOIye8gy5Dj+
mhxGFYzK72eaH/HgqYOXeRhXvNZBpUY3Je7afZnL4vR5E1iZxzH/eRsYLmLe39/56xn58lxlESKq
Q38/iAkc6+BYvOpvr/38CX+96vdjw4hLf2UWSbp4H/98m88f+Nczf/8a//TWf75FEROTurw3oeQk
peh8P0Q4yKv+9d+3P1+S723VVb/U/16oKN+rGoFYFKtPZ+1f9/abx81/+4TL0/b5X5/wtx+IV/dP
7Mr6Q3387c6mVImaHnoK3cefXZ//fnNsvssz/18f/F8/P3/K8/9gf/YQNP+TA3N5hz9fef0oME6/
998/1P/5j/JvPuffL/rT5+x7fzgm8BCuY9w6mJr/8jmLPxZzM+hcl5gT8fnQf/qczT9cy5dkb5j8
Dyfy3/gmliMsyJMBjy4/4N/hmziShPF/Now6uLJNErOJpXaR/prW8vg/GUZ1GvUirKS5Q/JSAwXt
vW1KSXNVphlu08CB5Ti3yU63SXDJAQazR+ywryY1lx0IgJe8EAowJLrU2jfHnY188RKNo7nLrCG5
eKQD7OasCc6BxHkwq15CfGwXoFo0MzRp873hFv25Qrq9920wCpVtdHuftJdzFjTjvpwwHg2tbe7L
MndPTqucfekTbjjkItgLGhanLmPFZsbXnnSlCvaJYXHqirJhUIbbKw8SfWhNJt1C6fnAeQ6hFxfu
YQgjun6G6x2G2NTHqJqjY+bRlPUQ1sGXRaAamLBcZhnEyOKj/ljNKjhUOBaPfm7Jw4x+HezhIA4A
IRlxpd1wmB0dnaJStodhcvMTGL/y0E6iOYmagnLogv4kIuQ9nZ2IE754d6/jyDmNfg9rJDODk3bG
aS+FSCBHqH4vZFieB5E2+3KO1CKao2ZuhvE8uEijylpYZwyzBOulqX+ucIntIDjGF1y0XPsCoMpV
5k47o9PtJa4NLuJROsL8C5td4ioL93YHVpMErQu7znRnw5y/1rlhbFtDFNecH7ptQ4fSdwHOtTis
r+AKgW+7nnUd03HcWn3vXzsFnE7OdnzfdWSqpn1X3iu/Khk+KHXvpGa6DasMKWClo23pFvKe9Zi8
PCCAhLLBHTX0kN3igoxSI4mbW5s8GrJt9jT5MzQ8Qf/Wgfek8dgYFwlT7UWP7FiW7ydGLg+1k02/
76Zg4nHIweauptx7Ld0frPD6Le6VeRydIfr9rMgG0m+3g3+qhrZ+Yx+8/Kh67MSp8+l1pf6Xocs5
Dpb26+dXv29SlW49KozPe84/HvzXp/1XL/0vvvf5snrsww3H0mtXHhuMrieD4Xo/YvAkytTeoJAP
8AxU7VUnc3ul51fd5ZBXNlUttpRo0yXu5HRJkhueguwq2iG9L0X0OoIvOXiV3rhu4F6LjA80JVXx
Lg9sZpM92U8yKgo+jdTaDTCMNipjYGEMbbfkTCKA7gGLT2CVN8UIpJd9QbDtcqJx4sYj2lU3IZIP
8AnXMmkgIHOMrmQDqBc3DH2kYrwYL0Pe5FfwiV9kUd6gjMqDrOq7fHb6g5kmqIMny8cp7IrjPJdo
I0iUIeUwxi2SwL4zI2E/yJGOE1cbjq1IOsfQnndph6FMauzbEfm0mzh2s5NR1l+07MWZWay/dWtV
3DmVpe4pLPKVl+RqS8hdf29FcX9PpxRh56SRiBnBByFhmDWaNRPwH3Ecl9sE1cbRJpFEBKV/75EI
uI6gkm90Q2+VPdNK1E7KGKJA6lF1GYrCJL5VpdikRI1eCGbK1q1bV8j8/e4U8W/a08v0kN7Y9Edk
d0vgmm7MDJN9ACkVYJBKTn4478MY1LQNXffOISJuo+geHqbQfKpGCyPIPHWnjiQ4oxqxhXlVHZFV
QqQVqSrlJUtgO7sNqZIYzuurk/f6lDbZJogUm022w+kGz+suL9QrCLb2rI2+pT3AV35r1GfsuYUX
XyKQnxc/s/VJIAmTfRoccnfY+E1XnwEr1ed8ueGsJxusD9111jCKXGOpbg7lMJ30YrAMGEsQLjgs
ugzLvyRkWMyoFh2U69pazCJ0bouGziBJBO6lEkF9IJ/9AeJ9fxUWzelJsaFd7k2JEpuMcfCqR099
G1SPKS3t7ptIN8dC2F+N3M4eTRlATEwl5DfJBKxy/fjYghlddQWXfebx8YbitFrT5kgOwnfEuoXV
uqtdQXFoNh3pb5Z1gciutl0szLukM78Xoefs4dW8skSVZ7r0SFgq194WRnzwyYf44nT21vM1g97Q
9da+YSbvUi0lgXSZ0MgkeEBA+eJJi8yZNqm2SEq5hPbS2lJilG+MOH+yJe4Y35njwc4lfjL6+5FI
bQDP36CiAIQuvXeyeI6WtqbjDIunk55JD5sRUhHk5oMrCRppRyfflGOOhLqdGTqmG2NGZ0Slioxl
DuyT0bgIAu2kQ5ln6GM6V8Oxk2EiN5/3Kx9UM3MfHoqXhz6/MjneVnj864Punez8eSNBHpwVk+Ud
JMQnEFIkmLUo8dfh4pKp+QtezcwuD1mTlkfCIO99M2dCJTVTgzHClT0lo9wErkPGZy6T/EQLDOe6
sDti/gxOMslHL+q53ITNzJA0S7FMops6DoxBnrAnvscYbj7MfsCPjtPr3uin/srBlRN9wwDW9foX
I51wciGEAkdG2/3z+47DeNwr2ve0ibJdaKTpHgjC+GWegt9PACaDhEoSaFrGI1XOXPyqvVF9lPmE
FG92vHsHteUlkvXw+50QVdywfbjPrYhpidkG9cnyG8zDwZSu/lrIatq2fmKz/Y71q6iyw+fjFRKo
dZfXhNr6un6AYcMHv7wwjlHA6SSXN1G03nmoAWd9PtD1wykYUg+poEwO5L+S0oRD6yN7+nyYzGvM
9E2HWF976mVy68vnZ2Qb4CxcN8vpyYvuFghK2c9/EqZUMGpOYz6gecX1VeL4+vxJvZA7y4uC11zT
gfJnKjC7t6Ovjvz9TgwbRnjtUUxfO1XPMDYeP9/JbQn1daUbXpy4Hu6jnjiHzx+YTh0Zlfn/By9N
/2PlwR7vv6s8vn5Qefz8/tH9vfT4fNWfpYcpxB9ewH8O7lTbtS3/H6UHstw/bIuSw3EsS7oiYNf/
n6WH84fpWC7wRNP1cWMthJk/EUuW+YeAtSgDz7RN9Aau+++UHvgN/5WxxLsjJnI9YaIoc0yfX/Cf
aw+IgVlGySsPZWcuLLLmi4cfZC9L5R+mjCQdrq1HK7fc4u7zy88bLjLW8a+7S0BCWQbTF91C1ADS
77QSAbquaSS+dpU9PgnP1juobTRT0tA4ectN4UcW6SLYZIwM23pisWJ2db1NakFjkMiDvEsNQipc
fE5dYcHrcLEzJ4xZK4SuOQ4BNGFDOxf3cee94+PNV3l2HkfFcIWkF0zPnb/XXg2X1YYEPhRjsxl1
QWXfzem7UZLejrjIBIdxHDygF31f+M+S/YOmlom9MDj3dhk+EF0Acd8yv37eMxI/eKgzFWzhRR9A
OXyTPm21PM4eS51cKiz6V6WGAEFncJbCms9Zd58zJ4CWHpIxUfnIBeiaOsJZK7PwaRPD3ehxwRE9
FuxQgrVQkUijQmHZkMQa4SpNs6+yGqb7ojFB4Qj003U1v0xxMz/S29/lmaFuY1RvaGH+8GpzeE0z
Z035R1qsHg9GZI8QIGiWiLAhLxxpGOxHFf2+SdnEklV9DBsanKptmldVJK8RirD1pNLqlM9huyp5
0zPCU/nc4NmIcGU9EpT0nJpESCdaxAfKU5YkYfb7MGw0uB8VXk1Ps8el2D1NDWHkFj/3zpeRyfG1
NDI3c0z4T5PZ9j6MbDIlHGZmvqLXayvPWXcI0R5M3SNSi236QCGDA+9Fa699aqaCBAyu4yd443cq
dsjVFGZLjFyLXd622ePOAWj1SGBXz7ruXJqMvjB9kefhNsPZmPDRth3dS2PIb7bft5dKJZgBxYvd
Z/6tCa13BoPxA8b5WlBC2a2SeyshOTanJ7BtdPVjbFyOW6AUW1KtUqx/5H1oX8PKk8I+hd9mw2Mk
w9tturR46QbTQ5HQ5bfBKbEujDjYHAKlmR4bTA1kcIYGhpSkoVrP25ifMkwH02L3QJgKGv8BqOUQ
6mwdDG5/GhuygWb6X0c5FyhUaJ+SnvY2kGDs66m5bwtCBuk1EtFmWI+1P1tbWfjxRpBYg4EQeR1a
9Isl82SfsyFfe6NZXivPKK9d6DK3tsd5OxDaDMMvjWAF1u9YZFvsiupnmzJSwe08XRPHn/ZiAChp
lh9DoPynyp5grTgZPfog41iyEwAj4JlR04BTQNs24cCmMiyNo4HEYyVFlR8KVfwKyzb/yfVxVSRD
8JGqSMK+0sbW0FipDCv+UHlU3dPItnf8NRmoCDXcZEn0Vdhmryof+6uO8SH0eldbhYmKmTC1Dkgl
pK150ygUY6MFftzOrXSPR25Lj3EVzna761FZHtI8jB5dpByKjJc7qQzrRAqps2kKDv+2VfF9aBSw
TeK5+G5HO6dN4h+cegvYSpS31ParozXQsLWjpHxNzeG5SwV0fN95D9G7MER1fzA/Z5pbRfkZ88E3
laGvgs58DEVpEUnmWWfdjNb5866MkDe1NemMJD6heGp3AcZtVZl3la3LG2zL6r43XtEP6/uuHslf
G+GfMdDfzCY2wMI2jMvI0c9ZzZSO/rrSpXqYQ0LOXQzTa65rHe4zkh0ApH91+mYNqu7iUWSAO41/
BQ5K/7lBFeZr+foZbFiOJEuqpMRRMXrVM4lm5jLQzXYkiZ2sWEcH08j8BxMgxUHk6ddBK+ZVZRwb
x99fVlRW63DEWAD9Hk1f690XMb9h1Hn2uYpdgN7t5G2qYSx2oVcSxNHigiBtm/SPJMMa7BCpDW+z
go8XrTy4O6fCmfqtjj3/rhtCgj2CON6CJ23faY/cJgqNXR5BXyKiID0zCmLaumBvtUN4HZKO5NLY
SD5RaW9agkoOVjhkBwaciR3W39qoJ2RO5urcdNq/r5SLISLU9bcgaq61HI2XkA+KRpE37xKbDMxo
ZKhKOTUD++L4sGVGuFZlW2fZ4VqpcbkTvM1O3MEb82433VtL3sBPcmDWRQ1W3h6bY9sooiNr9yOS
OUF6tt/dV7UGzpGyGxyWIN+WgL+ZJfJLmTtra8ZKI8rOWPmWChfL6JLL550DLDRsGksmbWY2Mmnj
X6JsWe8rUSW7aHbQFRszeatDTgJx4oVHdNlcGb3SeSqxPtJaGNIVnrX0gDjx3OjavSlbuLewgCaI
HfYZW7BzywzkanFbRMeYeeHKkqV7a2iJ7xCGfq5f49R+CLef7lk30H1ycZ9gIO9jW7MKRyRa5vSO
7Dp/qvKyeDJmas9clYSQyWYdkNG0wZ/UUv092bOlnzqwHFr00cMw98/l2KM90lF1dJK6wr9cnlH0
P9RGamzaYepXqaCeS9A5Ut8M9sEaB+dcEdO2MIhqXxQbQguJF6041cM+Ta+qDwagIkrvCOgChT9X
04/OFnDBkviDixbOupmWm6qMDCNIn8CUW/4emk+rKePmoZyd59gPSBDPavx7yEfuSD6pVkCnKIVM
s6YtRD2cq879brlvkerKb3FXw2CPp+hK+6cOL583jqY6Rk/K6mA+R3vDn8dnN2tNEl+rRdcW3+Iy
dO8VKs0V3Y+3KVPDvaZl8xozqG66YX6mOVs9QT3Z0L+1Xvsh7a5yiYz8vJsYcXU0kWTQ8eHRZkJC
0Eb6rFsLuUYUeyerbpCvtK1BXgpmAvrUBBM2TMKJb2x37SQ9Gpt2+KWYfNoOZU+ZRlHM9oJQopH5
mq7HfKVsVT4b4RjcJj4sPkWDHmOSXzEJzbUzcXknpg0j4Zc5JlAl1X77FGn17tp8qyi4ABRNhC2z
T6/IjHLs+ExIs4CmOILplznq+GM52KE8GSWbgFbQy1QrTJ2h+zb6bPeUwlFZVfEuzIX7XDl1elei
MYM6o25+YpWH0B4z5tKt+RjlIeF7+XUoB/56ZaT2QBY3c+qp9YBpet/MGEga9qGnsOHyXbBMP6Eh
CJ4YTK1a3wnXXUSUFknPwZMhaJSopF8Twljfyzr90bFR0unUvPdVDyuAdMaLZxPSTAV4KTI4KJLl
2iW9dGX1GgKdj5YbiNHSOl9cMGRUrsY0ng62nD1YgEiOYS5kT74vnrPceTW93H2cx2Ze4TevjyZh
ky828sJF3IvXe7nbea3azJB6REULoCqKeJ1YTXio+qBYYU0U58YCPTH0HUMlPyE7zywumvY/2YUe
2rsZAE7aTA8d7erXwhPTpqdI3ymfDSZXIJPjaMBGZpKpMuV18UAXeualZGN3zWIyYKxKb05xfbDa
VetmBGhn4oSz1JLJxe7EWwfDbikxbML85HDQMQiPDEOtkx36sFc3CGPxM9FinWl+nw3d7U3WjxUN
L2/j+R27ao/sg1jNWy/uEYIl4gu91QIFIm4nHWcJAbBuSbBdsJMlpCMvGa1LE5X0m0CxT2AohrC4
BUFsrzSL/l0bDukjWcCXTiclm27xS07CvFnyArmJNkUtYMEbFmTZCn5A6Nrj89iOXwmV6i92FhYb
ReT6rsjFHQu9PhBx3h5H5h34ynCr5IKIc2EQCD9UU7GNsu8CEM+hnS3xpq1FMBJdhc2FFZYfG0ik
WZQ2mflWLYl8BPrOpxFdzBtgiZGAv3kiZMEn0lEzCLv1orNv8DMCxKY3toTDpu9HvaaDmT2AZXnE
BFPvPdM6JaUeWEGRmt+1FtNbSL5YYhrII0SgkVE0d/AzLYLQJjfG0MLk2gF2BTl3RPC98kff3RKx
WZ+LDJUER8nZpRdzrv/xle79p94jnHyMXJw6ir6jCm3SQAont8+51jaCZ5tk3IEOpekl8tzljn3u
/Hsw/eHpr+8U1ZzvmCR9H9HgnpnOBUsfHomeMa7pO7rHKcFjohCinANInhcWA8AzTbUIS4anBojT
kMvo2Dv4F7z4p01J+14LEA0NgAha7phvSAJ/roL5KJzUfU9yTMaOYY372UetXJALGdTfUzlHDwzJ
2OGk7CTN0ZHvKKCu2qwkrIc+ujNKBGBGy6DbahUVsjmbCAeDxZTsI3Wr5/CIZ8bjBAkeXSbkp88b
f/lKGD7NQspFeJ81ndC+jWk1zhIx9nJjsiPyfbrGJRH1ExFS21qztZ4tu7xJIwIxSvwhw4TKO8tw
Jn+dc/bO41gvJ8fcc6Z2Kx3BeEQSmF0kxrxLU8w4/RJbbdw0a85/3agxzBB4bPJ+uHCu1+e/buoZ
Ittfd4fxLfZr6q6WaxT2fZRJPhgr8mXVpoCnJqZeH1Vt66Nbfc1VQOIkS+qi9AwGuPVl+pZbozra
QUaiDRyH1WBm6tjPtBmBM0a3LqIRObNQbdp6OpC2UBxpbmK5t4mC8c2iPLYh+UxmVh0yO00APkCN
NLzwmnXqKcYecxULC5/KKd7OrL3AuGAEOj5deGsad5xs7EllesM7vmKDIg/U0P+XuvNqjltZr+gv
gguNRnydnGdIDjkkX1AkJQFo5Bx+vRd0Ha5d5XL50S8qkedIIjmY7i/svTY0XeXmpwCjYsQKEcdu
vxJiukAJQ1bYq1cg/NaKZSPgSp8xhxYp/kT9FRSY3boWdWzW1mfMHiuGxdtWQP+Z/HRbxGwSNE+z
lroD51Tjer71rhyvcaitG+H2a1HxmMTODVnKZTTUhdG/u6Wux2cOFwcQqYmkOfghHeqD4ANyTAfl
7+ow4wrVxmNhldcOFOBeAAfpahUfB4hB2zH19KXoyl0qve7gJWmwrW3znLP0+ApdSL9p3vavafGR
5aW37FVV3DRdfeeTAXk+a/QnzBfj0q5U8FGk8m7LxGUViAnGH6HxNNC9NrUXeauxYJ+qLG8XtHV1
bYz6qY/LgGM91rkhxq8mjKpXXfevtlVpmIi5g3HOEUGcl99FhyOsImBvg1aPs4GO4tEKsK3Keg5s
wIJI4raGqu2zVNStHvC/c/8gwHbaDOi690Xf7VrfSs7+FO5JuUoApqDX0B1bP7k5CdeJXzwrv6kO
xliCwg+V+W64hUSZrI8HZnHasz6hAW81GiRb0w5WkppHU1JbiKn5EIlmgSuxwlvXQVuyLXy53GEf
RsDKqSfagzyRsbulATLY0tblB09CvMKYlx5LO47e3ERfszvvnskLZt7OAOVYdLhOw8G2138/tHvX
P/79nWEV/E4bd40QwR7PCk43w2n044ggr/eeyGNKX9Kx6KHlZfdYj5FsJlRpIRFLR93WjymJiekC
E4mOvXPUd55rIHoaqO8Lv0ON2U0WTrb5t70iFndS6mjZ/rD9z0+xrAqQMv7H/1Llc9io6Mm/NuX0
ZCdRsy8cxjt/P/z7Szdq9TaqelYoRmcvE91NNoiog5uX5SHUkmIJs1BDinCNiA9EDBaj4wLhyqFV
9/pN4468mWw3tsIzv9Pe2ntzTuM4DeJalhLfS2q6xyLrHe5kFkoTzcjdQHO1nSo06GxBFHoxCEP9
ClxItMnY7a0qJ/JfTTqMbWwfW2l5C+VVrERmL7UWigMMYNac8y9llmUox1qbLlaoKzzt+Don4J1r
cARJNvxOPJWdDNZrl7+/aFmb7Kta3KtW/49PIZmdFO7hFlsHNO+sesIZG5y1Dk1u7SmbwwsgtvP3
yMfvd4TJDBzi78f/+K09f/bvx4PrAstz7mxmtPPs7D41prfIiTVF68GniGACiWXBGxn7nOQUQao0
cs+KMPB07M9jF5wKDKy7nOkiUMmz3hjDBaknDiZsgixWPf1gaSLc0wJfGyUJrFde/8nO/3duZONT
XtCN2KJ8zZH/dwt0Ih7eBBAasbESE+xur65/iyr/yEcM/nT4ZHaAF9qMGmVQyvtwzynODrNO3m3H
JpuVGeey0yrt7iHZ5xKM/+AwUEfGEe5sdv3reCUpONt3FUxDnImXsTGqS1NsxOwI0zTfvSQSIp8j
6S9sCZglJBtgmUVtdh2r0oNr1gp96/o2ul9Xj4J1mWEBnaZNodwv/lTy0kFMe5KYx0OfBmactISV
Z25cpl6TBnCC+bcEiQSA2U5DUlU7Lp1i6aMU3pkBznBfmfY18CZgFF2Tbmh7GqxD/JJxpCy7bM4L
SPszHMFoH4dmsGk075MXKTqj9CPdO80KzEr13iZs7m6J4ss2s7UinQyyiE6HU1Sj2GYq5QylOcos
a3xWKtb46+d4Xa8Zn41ojFc4CoaNgsX05CF1hq8H1aFuYtxyHlHFmLh2RM9dkTKWNxMuBv5uKv4l
PQwqDrrwe1cN1Byti7Bg/pB7BxsWwYi5hcIPQGRvRL9SBpuAc6sv0003ces/y2rYUfLqR5DW2yxT
b5gc9oyqzyhG3WWrQ+HkPWEu3SneOMgLzgwRgjViiWitWe5n47j5bjTbcqkLkW7+/hJObrHTmbYX
Vew9GQQjwaNUF59xB1vi6RzHxoI3onr4rjjUhaRxZVwoVrptN8dQI3YNNmuyTkrCmal+5Mp0Qz6M
UAUZaNULwgM3zLOGnYrijCxKpjumeC/NtDqYAXew5Q3Oqh9Bz7tRvQZC8ZXE+lXWjfsWhKV17AxE
K7luu29NM43bqNfadals5zRNSByi0MkIsVd4RT2IqH01j3Qa3dniCWTdrgCkTghTP4VLOxc4lX+q
EFowcEk1PBDac643xYdfQ3hFz1jvBp6FlW9IGpSxmIirnm+vrBg1XFvqXQG+2CcYf68MePoD+tlk
28r8hVtQ7Ctf/6MNfHrOHyYPUL/2RnFvWp+EHsuUBwZNDzoT/wicCLz52+ABTEGRlHAIVsQOQJd6
TJC958aNBNhvg6JNayzzyOwQFpVygdKY9Ylw5modKPqotJbagav0T2mS9Ak4IbkVSXqUqPuvuQ2f
sWtjfhhpab9IcWgz3726qRevDXExUHGfsTaF29zpWSg3BsPwqHbfqEO3HgxsAgRAwZbBn2jyoz2Q
q5MVQEDTw9Y7lUH6rXhjvepE85QW9kqfAdV7ELhfhOWCC46DFy/zTyg2TfDnKsVkbOJfHPV35Uba
sSvC55z+6YnW/WoIlCoLd9GaISU05t4LDMnwK+zZgjdi3AW1cN+pwnX/u+RJYmYm9E0YdXzTgqYZ
FsuhhsPNUVqD2bX7hsWQV8/0a+tA67iwSgutdGSDlG5cA94AZddR0nGj09adp9ERF9EGsPFEatxw
BmKZskfeg0b+xjHzrBDonYXfru0AaUGrg0mfCs/Abu3KTZUM4VoY4bYrJXkMpuW9pUU4bjTDqTeF
Z4+n0gJOHU2Je/37i2+sEzFV12zazuSm06A51ol1hHWC8sFtoceHXAXTJbUMHyhAf0NCR5EoxwRF
U19ubLN3l3ilk6MVZS0Jg2Wz1ku3YhyoveQtkQyW5z9Q6WdviWhQEvL4LqhM4lsQix0sf+fA7OoV
W6mz8awkv8GGq6+/0GAsy8DMbmAJ8a4mWMYCPQ8ZtSuGbXpi4353mlNiD81JyJ828O2XJjLUyo+j
7uxlCbFHJRz6sJLOyuzoKYXmBmsd2DvUaZAlYySsQw9r5EHO4ioxK9TfvtGiK+m1+8R8Ph3b9ok1
mHaPvOIbme54/vsRSxiS04gYPeTa8DT2en9ptQCIg2aSdfqD79M5ahGgXgR92lsju2o7DKGxxjLc
Xf/v6t7/Vbf7YOZd/P4Vff138e5/EQP/P1H3mmydSR36n8MLETuH+dcP+t450+j685UW+T+v2//t
L/jPdfs/7dcl0YWW7Tm6IUzXlGy2/32/rv8LJB1bUA07hqNbOv/p3/brRBh5wiS30JFU9obxf9uv
G8L472Ewlj3LiqXj4gMQ7P/n/fs/aXsthnQCalGKwYZJF16qG8xQZkQiXdSyzxCmcRQO/YZ9GiIc
8BmlxlbTG6HVouVF1Oem75B2HnrbdLvGVGdfhrhCPPyf/bohuXFrtfp6xNOVFpspabEZjCzqAvsl
KQDf2kNoYziCIYMPfcsMgdqXLR5BBsZ5jOtLC/EFAJFY92hAjcF1NpZBrTVEZbMAyJfw+RHgiwfF
0s+sNaogCLotaTCNzUgS7eAmd7OPwJW8F0X/lOtb37JMeHcTFidCLKhnSI2T1O1ZRZ8x+PimnGb4
9sYoXdj6dCCFrFt0jOaZCuXhup8dzEH8GRhnZmLgjwPIM7XKXjg8Z9YC3+1kcMJk68p2d/hpSG5u
WDnXZvwoDaDjoWffrAIMrSa1rZcECPBExhbCem8aI1rGWroBx22tOnR2FnHwoW9vmCXYVMvuPoo4
duke46IlIkMCIyAEeWEEEz95d1f5MapZqmlreIH1fayQ2LVaClmN/Y2s3Evl+0RFkw9ZQZ9PdJ1k
FftuGsH71OXlMmWLG8s6XJdbFZB1ogoCzydAbNhw5Eeox69lbaulhsJWgHsxSyZlHYFvM/cJt5TL
EUnw66o0jZ+ymrNS+mxToTgksbf7CT13ZzZgULsaSwkSLGRvM1aPMR7OzF9R2+B2cdpHHZl7YTHg
MsWIH7SOXKIRbcKpavtSIS0n6rfBFsgdD4z2rrmAzNOMLt1KqicnTJsX33CpYTXjBkoLd3KDzdb2
ETHGjwQKH+HtOeSnngsN6yZDDKZD7gY4fAX3OXrE+ofpZj9NwVNoNA60hWVh8twHYvYbd1rIc6ne
+gn+Ebca3OOJ4BoA3S1YivADY8mGEiFjCFOnSCli9kIL656aIKKB6odb8QMS8xdi840HdpO9hyiO
iCF1aEMjHGMrOjlxsTYS7Y8twBowZiC+9JmRh71KAMsvCOU5uAgcQRJQGyfOiK3QzqEi8ENOE7yh
IWvPMKse7AEPaHt/8hqshQJgv0kgI3MWhYu0Hd5Ac5A20qd3/JogemL7y6ydAwpD2P9QsAvgBr0M
miU7VRV+u4F5SfLgEmEf9+HjLJyyiNYVUUILduQzgy+Z6Al6sWhdHzduyIMVa91lqOQxZijMm1XS
FdJMUcFQeoV+stIm6xJ79UEKp0crQ8+TT/5mGFHk2chilkwgfpIAOkbHSnZR2Ky+pt76Er0Enokm
l1cNzV2na2rFAwWLIZfPE1zWJTx7QGRDCuZQy1cpsoGF6Wks0zJ6JfZ1P22aCUJtKvYh9kLR14ra
eO3KcQaTkIyZE4IBpH4fj/GPNIS27DXov27lfg5VfysBG0x1Vs27BWNR6igcs2vP/7esdA48lMP+
2sgRedwpnMh+6sOHquKr64TEsE/aczGWxUo3OsIp4wfCbf5IBd4uxUcFviq8C/2ROli4W3keQI6v
o8yGV+pohMWG2aqHkNvhpZzwMS31qMGP21vg+DCvFXG2YhXz5EA+Xyat81pKa2eN4jMARLloJu9U
KC/Aje7Ea6QRR04YnGKGRl1PdEwFC2CJXRtBT/+WGjWweYLc10B8qPQ4JF++poT3ZybAuuiW2GBy
5PWIolU4AM4KIv5gZYcmoPUfk0p061dFSTDlhz1ql9yTJ3AaTzgk6SLE9Ceruk1T6+s+9B6pyz/B
6/1ISSRd+jPIhdsHKZQWs0djqNMUx8zOvxFuglyu+FZUh+3ZG7KOMdvIDsGWcpP0drHJRBM9UgvG
QBihwQib4bXN/ac81MOlzuZgO+YUWkPwYwB5OKKUJe3AqJCw68kTGM0Kihc4LiY3sC+Meg3KDsom
p72/9QqmvopYhuXUyukgrcx6NQUK6xh4RF7UmElrWOIRuBymsH/iJnwffcWFID5SL1NnaXWr+bJP
AEJ1HH24sDkaAZcxn9byyV50zOVWoxDHru66w+Qk1qajE1mQ9KntdPC0cPtWQ8qE0OtbELxoNZd5
VEyrrhff9WgRXVHl0Ua7nqnLN1bFgDjgafTc6AmlPA9vdHHuNWhibrBFZUbFjidw1ZlzqmlrsnhA
m68jRnIKhbBby9Ol9ksx5LZL+0sawG2z6YAj9UOBVVqUntinKn3yc/09mAq5DvLflvyxtAa6LpQD
P3UIbSoqgOXo19yDL8D0OsjuKnGspuhSatMt1ifmoaX68Vr9oBxt03tWccja7C3fEQGfE9OkPBLr
uRxBgHK4WCCsg+YWDM6pM/Jm6zXDz2QP7SoLx2Y1RVsmzfghG4hrIW/7UXkkMGCd7KuGHa6EiZCm
C8aAwPNrI1t3UTotLC9+14hL9Yxg2ejiNVJetorz7NMLgsMUZeya3Q7szPhNvtlNK60zbtNmQTrN
RgXgdKcRdKdFQE1Brm/uYnZFFibr5FMGLYvpsPwszBZNOjRDP5HtoiPIpGQUs4U1Q0Yk733V6qwf
ER9FkYLBOCSsvWbIpoaQyETUHWSzasvpPkjrefV8Hepq75CSi9p/UcRWC3tjWOKU/PZt6+plVEQx
YUWCtZsiONprWMDwlAtfHiNZIuvof0hc4AfP8oW+kqjGVjnhIuT/VXX5HTkIm7wEm+QAUm7VfglL
3Tsdvo5UwyNpqt+V9oSv3H7RUrYgXmyyhyYIzYbetJZz+CpjVc5pggVe6VLWQ5lC8fdmFH6/qqL6
XEb9E/vsTkkOG8xLPoYSiCoKmtJo3UhfPiKNxHOqxKvRGnc0SeOyFAnr1yI7xYXaO/bO5RRBRcmA
pjVn+lGV2HtZO+PSS4W+pykUhXFzYyQu8EMJrdYavkFIQIghek58kqFXrTOSxtiTiFAepSIaZyDp
Lk1LkCkQhtuh2ekRaC27suH36DmwT1wNkY+BwyJcVk4CfZb3R+u2Ff6TzvRvHZLFZ6mqcG9n/q+B
RaHM63GW6GWbkY3DrnSjYtOSsrbKBJQEeOFqbZvvQ4IHuu6ScmkMjKXj9lG0Pcqg3HhIn0+iYzl0
jmD/5pvjgWD0ZRxGYo/ehIOGHKBF0KmPwRPePrRI1ep4/NdDobmLwmPU0OmO9wTNfdfo1fekzPIq
uKsVEPlDHqTPYxQmbJI/LX5EzP9R00TecM7Uxq1jY1f15htVAFec5dwbK4fTYXlr1P1/oByIdZBU
K9YhwSHyuzPs0NekceUqbhnKJ9Ow9Vyykk0qvm0seJGCCnCrLav0oPL3Lgz7BXkwFNdIl9aFek5H
6T5lermsvBRSsrSYDSEh3GJyE0cFQlICbd0oV2/B8xO3UGq8Z4VXXGzRORu9lGRSshLhuwqJIYuI
OGrywtx40ofJy+7sgvrvORHIWm2DOlD49AtOH2+pz9w1MzUCuSzt2GqJ9UJN14J9RLSZDRa1q88V
HjvlcXLBQMWJy19dD86hBn6yjmNVz2k/4dbUsJu7xW8O9egZ2eMPqesEscjgyvlIxNYk5G5Q3ca1
Qt4yamqBnimTPAoz3loJCwpm8eNSOl1zTJmdrGgrDpXuUpXkOtdtxjFltHLn1IqTuIAsEVsa70xR
vbYZe5uh6cv96IBzlYzGcbXFX03dtnfknm9Q2ukvkkB7YSrVrdzUeXTT9CFTQ+ci8HekTHkz2sxc
GMRYiqFmEQDJpkH3x8PFe3kARctAP9mSOLtsE0NfwgnIz4R0lis2jdNibAO1bzQmiUAckVFo8hAb
rnbP8N8t/OozyWrj1pL+toNod/QwNi0se/zFB+KQmdJmLiut0zjYoPHAZKqYE4lanq34uOMgpokk
FDUwxI2nC049dYrXtKs6AllpBsBuqfGl5hAzZacrd+x/NW+knsKI7iwYMgZM8965D6ylzNLziQPx
qo3TOvqmLYOvLExPFeQ/d7bxNUu7kb8x7HDtyvR3V40fWFOs5aLHZM8WblyQTspW2AKfMpAHP0lQ
YJMJxNINCAUVfMkKphdrhuwdsbXJ4d6DFIYy7XCVjbQv/AWoOApz+qwr7Tc/sj9eKg92GjWAOpLP
wA1IaE8rf8n7bYQN0XbMJJN1XYfBldIFIFlVsqsSDrLuSkYHJw7aVTQrjiJMV0BwEXqKUiGtrR0A
PdhDN7pqpxfD/kbwFZx8038B61tfCA/YKzRDp9FIf9VTqx+dC8VU9RSO1ndlFshxQf8faj3TD39/
10v62jK3LtFkzgCgeDoXpbR3fubpJymLt6FGW2mSEkKrD+CDDSUQOjOhR+j9Q21M14Y7mzC1cRnN
PyhBvVBHTrrMz3rYfbIuKgh3WichxCfN74BSAIkB2ccW5KRPLU8MGgMv934UWIl4Et99ZV3YD1Ok
ldSi57ZQGP8n3gv8W9UiNKwNCxeHsrp6jyufDbjD1s7X/V8pfF0sRwCnNDYSg/XKZvVjpO+xBKCf
kuZtS2KH8mp3AXURqnzeHK4GEOSn3uiASLXslfK/8Viuf2/HwQIPSWwe2SgnNNTVgZy90azlDrnl
EZV9cVGTtXaLuyzxAI7F2aiNz6H3aGxD4B59zKDF5lxPVPEHdy8pPjMpQ4O540d8ugTrF4cQVNKJ
DKcRlH5TtNFKTvm2TVj2mrHJ+FdAeHGIZPHlQ4QFzanPHL8Yj6lPXEOTIh+qCMeYSIQhJxNrV2Ue
LXIV7Y6oSw2mL3yWhFBRgyKwnHoUkPlzYuOfLZpoWSLiWEYW61ElYMg1KNtkH/Ub3U1fg5KIUW+r
t67cy9mpWQ7ZOhkGHzkExodKmjtTudVaUjWucj/9cBzeQGCy/5ArES+q0tkbmjmtkjT1Lj7hKYj7
i0U6jrTN5PfxJcMohqSzKLGgIMGd4IUBmJxKvvPA/ccnsIPcJ80nEjjz30MDIZtFkJ6Vsx0ZTkVK
3EhDMmnjU8s6ETxnj2yqxOa+D1xFLGHk7rj2llpNVU3u158cQPtcAPOwTERYSAhA7vy9iMJnLu/q
R1cUHYlHk71E5Me0JDXGtdXWMFgRMkJL6tWibuQumpx59t0vDYxZO9596dKCQIdp0ry2hYNWuqbP
CNJ67SCkd/ucrhe9BJuvA8w4mLo6WnqKfnFwAHAtVUFXKr0EG938S1HYm2Lybi6swM1kpzXDDUy/
WoZnN0RGd3Wqoz9ZA25ptDTF9M6lSHE/pxsW8+ttA8E92xFsOamPGoqpsd2mFfOROEyPYQ6fuQlR
sbJyixZOnIAEbgHKuHGqr6VO6eeMrjzWQUaADbyRttPBODVac6agP5lt+1wOaXyMsxagZjvXaIWU
W15MjcDTjgpk5iGCzNoH8XhoeqWRtwoH3cwoiDV7xIPhcQZbvGS+HTGhUiMJcaZaVIotPsfwaLe0
eF54ZzCZs9oY+BMtBGrGj6QxyRXxfKvaDrqFTOFmKqIqjAmxpmxPjUrL1TTn0UDzITZh1+fwlXoc
+T7c2MFj/JWN3xHZlYvSITAEjJu/KiX/thyKlWPMVLviY0I5S4ftQcsfYSoNtXcsagMjoQCulGXp
wbGJSHXVZXQTqB6yfYjW/tMrhGwh6V6qDe6l4L4PfPPsIATNPElCZ6Euse1Hy5GAKljxW5IZmoWb
lt+GgSzAbfFB9wNCP2iqNszROIL4750qz9u7KnvVvY05sOpoInaNQq6LBokVOnXZleDtQZS1bbwx
fzrdfh5mpvQIOG7ipSnM4hHhhp//ZQ8KnOTNdQoOdlEx6OxANOTEGTDPksgVF5mpDkHsXTBsIDNy
7VPfqYs5VB9FHbLqiYq1OZGgHU1iYbf2vcc7ZOaIadmNPGOv/cEKRF8OlhBwOVZxi9MystmFTueG
dD/hneuWptiQJCCFk7NzJvLOyPDASt6yc66YAxM6UXynXroLHYxanpCXPjjmofWnseonNl8NjS1G
rYBCZHL1PaqHs4ZQuGBZuQPtVi6kY3028Z8G+R+hR+o170bmu+PWcuy10eDP0v3iGljWNg+rV91l
deZU6PgFNmZEwiu/yyiOEFrX2oDhm9d3mRbjxuw/oA7Zb6MNg3YOgAKImEcG9QdDwyqjYIhiZ8YI
LkhbhElqMRwpDOc5JZRxVTGsc6zvUDfWqKTug34rmndEn0REWQW0tj95rp7rpH51HBLjpPeaYB9Z
dlNDcoU6xKPxNjQ+X1DEHdaUzw6J9LLqjgO4hrAIGTn04dHHvha2zEFKg7SMYCAOdzBC4r1vyQDB
1tK0exI+KRWdKzO+O7NgUUYpYmxSu3mi2qzbaOZwKzPGYVGBIsqvzLXtuksDNe+ChNeXbux/yMi9
EC74ClaZMkjL7o5XaOshdl6g2g4LvSo/QD+89/H4klixsbaTgm/CgQcksvC5jChsI0OsnNg/oSFE
wPxL97jMPbScjQEAj3mClzGMdvSWyiEn8m+qsqs15t9dF94L2zsrg7hgtz0z7f9EWhYtBqO/2fb0
rJBZhjrdm3PJp/DL0KKnRN6xDmyrlEnA+O3a7Rujsa804tpOSBGTZA4H2mxqcX8nktGrp/R0Izvt
0MqRAm6FfrF2FVJ3Y7pJIpsguVPS58T+Yhxg2k6k3lKzp981FnSMby3oa8vUqHYD8Hu/yqyA1Rt8
apKBkKGDaEjDdWAkH16yssCU4lDrv6PKRU3UEjwSYWUy6scUhc9Y0VE3ADsfEpvTRLV3zXu4ZlWs
fJvQwUK2Xy6+Jvg8TP2lWg15sDYNvlqhNQSdmMZTy56et9tb31FBhaH53XepXNYG2GPJgYQDG8OA
GM/VhNE8Z9lO8iksAv9aDu9eY29Hk1fKsH8bk1WdVJrcYjEcioFY0RYNRei8MEd4cL28jj4Tq/nn
M2nBk1iy6cqpdPQvRejhSsfrnDpOwyQEZaI7K23xQDLq9cLZ/gAkKiEwIZzETTyAUG8RVdDi6jQ5
XgDvNQPz18t0WwbVRSbeY6LA1bThtQFQsUSBhrijqx5NS2eDg49Jh4/9X3MKbUFN1QKNpXVLwApa
3d3Mo6ca9SC26KlcjOFXLgrY7Mzn+yEcdnaXJmutxzKBhOuXTeDpvpk3N1nxOymA3mCySBeqMaGZ
Jc2ajfJ9hEdJ7GhHAHu44cg5trr7RW6YSewHfjhyhTXyVZA2k44Q/IaDYxOIgJfO9rqH3qUaLA2e
YWqMCih8CRFzWeREJQXA7pcSS8vGmXM6FcrqDQ3tYBAoOwfBLmotTi8W53YbIce3m1JfFA0a0oFa
zTOXA5pkYpOgu3kRVXwqOo4BPYmXGaxlQmAR3DIqrK+ifw0o73BklQcgpZs5f6aulp2ynzkdEyaa
d0/mWzscmtvfj/yWhVyeYgdFSE6apyUGYnSZVk3BvKXD7DJtVBWA7E9B9AV5H4NQFf6ptqs/VQHE
ZjCqvUvg+A4V866PX1CiVLxAerW2ezPfmwNDKyKuiHUsybQawIQo4hOBG+YH+tP8gIuVJ2uA+OGl
ZXWaqiE6SAQgsVG/FESKPDVB+RtugoshCMJglgXoLYM3AN1c92Qio8z2xVl5XEeyDBhvIHvB0s4b
PvBT69wyRIPtaB+T1O4ILKvd9V+ZtMeXtIDrj9ihm4pr6ahkheCXWlNM8QXcEQQGGd8SLBBldZTs
rLZaQyU1Gol98qcUpQuntpal+abPKmPHQ+CQ+1I35z6w6vPk+r94OMot9EWSFsPjJIPiefKGu5cX
JUuVFmOWnd6ofmISATA/hfqAhjcfblnIiV2mI8rRxjt1CNOLYiTZVHX21dAs+zq1XgcRfYIRPSJ2
mTRjj1iGrs3herZ6CA9lRfBqwyQ9qfTfJiPwfWZmzgmGbZCKfm0TmcgQvfLPrkmWgDYWeIzLlNJk
xlJWmnCe22aMtpTFdIUl/fDQBbvJmXwefDY3agVEELxb65kHUxD6EDOWX2QuC1KnyuVrmWlXq0Bo
wg7aW8mgz5Ye4utlhoh20SWufCdxlsxS8s7X3A7w8mvwEIXQulXF+nAXR4azoYCdhedtfClBRRGM
wxbExtY94izQXGNb2olckTWHgBYm7KYNJPXmqMGHRrPy1JSNhaAFtAxlYj6I9sEXbqxGoHZ7c1Ib
KnqkLD7hacIU8ZEe9G2kmoThyU1rh7/7iM44k2JDzoOFychCJFZicTP6/tHmZvVU/JETLE3fsN/o
2LMnq7uAh9jyRkg/BfSh6NFpIOQdrYUjygFu2xbpCia0F6ZfS70s+jVz/GlXK4sxMGOUpRCm3M0K
Mg9Z+t5jTzWiLl5kAPyMHhcq1BM6lRAmRHzl5EkYCA6G/ZrnBkBfEq0HqT1HAU6RNo4OkZDe0sjs
i00eytLgzVghqUYqy9IrYIYV7yITDyngpqZTh8SeDp12LJLsFERcYnb3ErAzdOr6I6j1Z6RraxGE
uAJhDRXqVpdYmZz8ua7CVwKmP5LMODhGFG/xvj8w2ODezjduzINBV/JUeKuCZ9sjamYx2coFBkLJ
yKuSg+eTAcNjZyIDh1Ud95j2oKNcNU3zkelb0VkkwKZxsBoiZmyj9QNIfNGpOYAsqBzKi0ZfsKK4
QbznkClYl7BweIisP0DOedGz9Cs1Uly6Xfma6e7W41/aVJV5G7EhrwnYKZd4tA4+I0E2sHl+qlP2
WM5eBbxEZpoy8Es25szW9KXVzhH17/RVP83UvLntbFgrq3dfBr+8pH/XYEayIXDA+U/WsTYwWejz
EEAxQk19Qm/1AfxgsTd15TPamU2Ag/ZeYozfokNnl8R2JypS8Zx77RvaiqXnM2lAutigRFwyRP8q
2uZDJT0QwZBxIY8DEn4Nb0fZ48QY85Vbcx9aNKpdMea7oe8uJSXbevDAabu1qHagTld8YYRqZeXt
DwLC8dmZl6RQCFeybInYRihF9jdYU8OFdxu55FpwgSwsyVDDYweIGyF397E/W3yKEHKaLZeSuW+U
N/ousqRYWnXdrwcS0FZVh9yWOS65qsBr4rH/bVo4Rk1fW9XtOLEolwhNwmihLCoNhXlsQ36Kea9p
k3fTIJANh415Z07MQ2myXUm5DnXsoFtAThPD+GAZTkW8dXq00CNirFVojSwNyBlKctPfECfSrabe
PNpibr64Ztje8ZV4E1GuSuX4W+tun4xDf0jMixNl2VtQ1wS3puG41ygMqGYgdDHY03Zc3MNyivub
B5YgEjvl+VB+gV/7qAn2ds4oOp1Te0rrBTiBZB5tE9JAItS/knduu20jSRh+FWPuJbBJNg8XM8Ba
ks/H2BNPciNwLA1FiiLFQ1OU3mgu9mofIS+2H3XwiHbiTUJfGFggMBBLLpGt7mZVddX3090iSSq4
xV1a/5guBQf2dud6/SuOCMxBUgpFbn6uUJwMqxt/RiqdD6Ql8yPTsgAToJ2Gx7MU3clEQm7I9IJe
/hXid0V9hMbpqYIBM1v0EUdxKBo/LtneCMTmzqkSyZATcIfq0PTBiac5ZAcan6qhfxJ34kGcF851
ygmcCc7/skhljz5JF+3CqnNlkgyXeqdWv6HLqmanlohL9XS6sy1poW6fp8q9hr8culZ+Agab5K+m
FleT+gc1wfPZRUHjFZ1mye00imk2NzQwBCv7cmXAiqd5Opl0PuvQvNRUOyvkJMP9yFF4o+RhIDiF
PhQs7t6PF8BR8QW46/8Fb0l+S1oWaMlXSuCSbBwlDcjM019t695cB1YlnBmH0xuqlhqESxf4JYVu
ju1SKm/ZgnK7bRmccLuCv6JCzhQOpWsOL+3K4BzYNA6H5ppm6K50XOdHMDNGXVC3T7gUls6F2Tq4
D8MFqSm44f0qOPjIoa/VqMWF37EHVpKCpAW6e24ECawPClZskEUDgH4atfbgtrNSpicuWp8829VR
XMX3knRmuAj62UTFpxMrU5zv61d+bCSX69Ps+dBOjtJML285fzV7HT/3OsiOoqqWFBcZCyoSmX3C
HWeHsT+1L6ewlGf+cBSmuRz45WiSWCQwdXd6aM/ysL+yKKoheqNHbTVUR4J+pyNtBbNOm3Z+FwEB
lG9maOCwObta7A9kVp/QURlyrFW9mGs5tZCKjx0iiXSZDuEBT7PbjnVMvkCW7DdE4SWilwEVPUiD
5Mgpk4Z2jTvUUpfnRkqjejykGNzxCfGG5qiwaYicu6Mg1ii3hrHet5cPUCL7/nx2Zi5EToZ3pfrm
jCL1eKLfGPZtAMDioUPzaQ82AR2lHf9Y5KSBI1yza18gv6XSBT6aZh/CT1jco0MCsHxFK+0qXVxL
WyWnCc/xfhEpFNMrWAtKCetkRl99X6vwAQvAHn2LYj4SAp3PC+XGt2ZvYjr+EVnBpCerTnxKl9/i
UA/T9GQB6xO697yfqaEXuJz64K/cprC37uwJDeBzZDM5oqLglzZfWC7UOyAwoU78FZGOTwM36iwh
reBFdb50zyQlMogIkwrjuXNtw1eMoL0tKyIwyNmUAMxQ3nYmDyKhgcYXFDzJmgIg0Iwahr6Bfl5a
nUe+m/QMiud5QpUwLggwLgI/Hmll56/VcjU9RpdeosZ5bGbaR5uT8iOJepQUeV8EaQeNMVhCQ0NB
B/IT/UOObIBpJxYN5dX0qMI77wP7R8J+Fc16qj7smUcBZZArOnl85tlgqEuGXpJBn5pgeMDuTMNk
+tkqp/cqrEWlQbURoQ2jy2BCx7IJuQSHSJIimn1yUjO/zlM0adCyILUV0jI4TKJl36a2+7QowsfK
Bh3LOrtUlToxaEc8XxUVHRqAOChuodgzt2baxQQgWRiVEQ1GdM8DATIHVUZ313xe3QxppL525u5w
QA0m9zFdINahLbRDtSSdlYMfgIQRwry2b4sOkIeYuoBzpei25qRsmk7KK0tOy/6izjyB5qvqZX8L
dgnVPsMK4H3c4NyWpBCnyRVC7vHVUp3bQ4iBaVHVkAKQ39mEkDFSNLMNUQKwodg5tnTxo7M/6qOa
Eznt50WGpOrSfqSE6RL9luH5UiOdHBerEn9gfpZldkllI8UJupVfLlNttA7aDPBMoiytNWzzyh/e
IMt1LcJseSMWEBYgLziopx1mq4n1e2SEf+QsQCSaqcEs67JMyip65UJ+kEVwobFH9c/s3L7AeUFi
sgg/ES1dCnc1NkTyaCEIZQF/Y4N+yEA1cSI1EXT2VHibkRxMr4u6KIWz+exookL6SikVVXJhUhUP
4s6Sl0M3elCkA2kNt2ZXuOSfKuRBmdnmVaVN71dhcUzBHVhIU3DkTE8N6RJmfKkEbR8h2C03+Ewl
Snr048/q91msvketfsGiBmpNnfyWVI1sYVzcJz/3ptcNNeDWj4mKiwxUNuJcDU41MeWzJ//6ktZg
7dcsRB78bTWCfq0bXdfULF0z9Q1fDrZ1BK1i+3KHEKYr4boZjiNN19HMjauxN0TfGoTX7+8l9vul
ncYdeDSSxTTLFFnwWOxX8OtQtr9vEJ6Z+GcQDK0rKfC3peEIE3dG5yYbgyBkV2iubXN4D1NPwuuu
/a13NAg2cJuWg6DbXTw1E8QfvQYbl605CMwEzTQ1iadnajotWu9tECzX/M7l8M2ZoDtdB7wT+q6W
AWnN0J9NBM3qmhYnnI7jCJzlmrn4viYCtRlyMzufbVMv94RvD0K9HCg/kzo4GAdKPeursRw0o2sJ
gz3DlZaG9uGmA+cdLYf61J/2m5YrgvjGkNw+zz0oVRbbZHMcXLcL9d9wpG3q9GbSmfO+5gInrG2n
AkOg2xYdTRK8L8esdeC1PxUYAtKMhmsRg5o8Hd7fVBB8daziRnj8jYfkNxcETV3cH72uRMC7Zf9s
FFxmADujEAhJryfK+5oKAhpK2+Wga12X1c5ccDBHPeuLbQG2rCDoMMBZvMf1sM4dtJwKuuzS1ifJ
QPBFk5YQz/wlFoS7/4Co9873NRV0G5+u7ShoXQfwr4Y/JFAe/9rOSNGX5eAmWO9zQRgaeaS2o2B2
XZdBkA6JMdKbtW+8vy0IzcZbgBZKaFYvF/EDbuN3PEyfQpEeaKLROggJxvmeqM7/fMPORX9pYOt6
n45+/aWOMRpvrLHXG9PjJwGe3xp759oz3ntx5ymvP2f759sbfPnRjc/a3dXulyfBOPOyx8ly/cJy
e5kbIZ9/+crLH70I+GUxzvdDBNvlq/7nen79pXG1e7PgNfOHXugd9DD/Fwp8gbczWA/RJgR54w84
uFPZsw/Bz2r7IT0aoMePk/HOUn35dZ/y7v/1t/Nz48M36c29xriTVACA3vqSJ8FEefzbmaqveePr
tzadYDeIGpY3oVR7yzAOmnZxn3Z38POjfDQesQKig69Fwht/r+2V91XmxX6jSd6V5O9bf4/HED29
UKFCvbO13l42nknbqz5GS4wOp6bpjevX1vRJMAIK8syya7DZt7V8xm4CHXNnaD0cm/itreUrb+ll
QTNPojt1ONDashqXycHF+Mt/GpmorW/V1vq1VyGKsLvKekDINdhvcNk3avxnc53zWBZvsCDr5+2X
vwuvOfW2Tlbb4bhVJBhZNQcfksYswXydfmlr/s6LDy5UkB/cJEWSf/n3zuJ63KlrJqJt/RFB7EVJ
4xvdul6tLaOUlTUNk5N4g33q3vsTP6Ix3kQ0dWqp7SXfezNPRcGzp6ShW+YbzPD7yKvwfpojYpCt
bH/dH3nkPGZqtbNUzw8D0cE3uOpPr6gvPnmXP+eQvCqv0tI2RQZbrMz+mOxgMm2Nv3Zg39b2l7+r
oDm5n5Jlr0/vrznsTznwl278LsH/tT9rxij1Ox6jsZf99l8AAAD//w==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495301</xdr:colOff>
      <xdr:row>4</xdr:row>
      <xdr:rowOff>152400</xdr:rowOff>
    </xdr:from>
    <xdr:to>
      <xdr:col>10</xdr:col>
      <xdr:colOff>685801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A3C2AE-EDE7-41C3-A877-8C01C3A0A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466726</xdr:colOff>
      <xdr:row>18</xdr:row>
      <xdr:rowOff>66676</xdr:rowOff>
    </xdr:from>
    <xdr:to>
      <xdr:col>6</xdr:col>
      <xdr:colOff>219075</xdr:colOff>
      <xdr:row>36</xdr:row>
      <xdr:rowOff>28576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7FE199-04AC-45D3-8969-B2B72F21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557215</xdr:colOff>
      <xdr:row>18</xdr:row>
      <xdr:rowOff>66676</xdr:rowOff>
    </xdr:from>
    <xdr:to>
      <xdr:col>10</xdr:col>
      <xdr:colOff>142875</xdr:colOff>
      <xdr:row>36</xdr:row>
      <xdr:rowOff>104777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BEE4DB-9682-48B5-AAD4-CAF033F07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18</xdr:row>
      <xdr:rowOff>114301</xdr:rowOff>
    </xdr:from>
    <xdr:to>
      <xdr:col>13</xdr:col>
      <xdr:colOff>657225</xdr:colOff>
      <xdr:row>34</xdr:row>
      <xdr:rowOff>57152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70758F7-CC5E-4B61-8F42-21B69BC2B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9990" y="3406141"/>
              <a:ext cx="3320415" cy="2868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476250</xdr:colOff>
      <xdr:row>18</xdr:row>
      <xdr:rowOff>66676</xdr:rowOff>
    </xdr:from>
    <xdr:to>
      <xdr:col>17</xdr:col>
      <xdr:colOff>466725</xdr:colOff>
      <xdr:row>29</xdr:row>
      <xdr:rowOff>133351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1C1EBD4-F42D-469E-B061-67E609C9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123825</xdr:colOff>
      <xdr:row>8</xdr:row>
      <xdr:rowOff>142875</xdr:rowOff>
    </xdr:from>
    <xdr:to>
      <xdr:col>16</xdr:col>
      <xdr:colOff>219075</xdr:colOff>
      <xdr:row>15</xdr:row>
      <xdr:rowOff>180975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Fecha de orden 1">
              <a:extLst>
                <a:ext uri="{FF2B5EF4-FFF2-40B4-BE49-F238E27FC236}">
                  <a16:creationId xmlns:a16="http://schemas.microsoft.com/office/drawing/2014/main" id="{A2D19338-6459-4589-88C0-7BCA51063D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5825" y="1666875"/>
              <a:ext cx="39052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781050</xdr:colOff>
      <xdr:row>6</xdr:row>
      <xdr:rowOff>171450</xdr:rowOff>
    </xdr:from>
    <xdr:to>
      <xdr:col>21</xdr:col>
      <xdr:colOff>396240</xdr:colOff>
      <xdr:row>16</xdr:row>
      <xdr:rowOff>137159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Vendedor 1">
              <a:extLst>
                <a:ext uri="{FF2B5EF4-FFF2-40B4-BE49-F238E27FC236}">
                  <a16:creationId xmlns:a16="http://schemas.microsoft.com/office/drawing/2014/main" id="{BF82C4C1-9E8E-4E29-A24C-120A950DBC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3356" y="1247215"/>
              <a:ext cx="3559660" cy="175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47625</xdr:colOff>
      <xdr:row>26</xdr:row>
      <xdr:rowOff>104775</xdr:rowOff>
    </xdr:from>
    <xdr:to>
      <xdr:col>19</xdr:col>
      <xdr:colOff>352425</xdr:colOff>
      <xdr:row>34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 1">
              <a:extLst>
                <a:ext uri="{FF2B5EF4-FFF2-40B4-BE49-F238E27FC236}">
                  <a16:creationId xmlns:a16="http://schemas.microsoft.com/office/drawing/2014/main" id="{B8B6F42D-607C-47C1-86E7-AA0F88378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1625" y="5057775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38100</xdr:colOff>
      <xdr:row>18</xdr:row>
      <xdr:rowOff>66675</xdr:rowOff>
    </xdr:from>
    <xdr:to>
      <xdr:col>19</xdr:col>
      <xdr:colOff>342900</xdr:colOff>
      <xdr:row>26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tegoría 1">
              <a:extLst>
                <a:ext uri="{FF2B5EF4-FFF2-40B4-BE49-F238E27FC236}">
                  <a16:creationId xmlns:a16="http://schemas.microsoft.com/office/drawing/2014/main" id="{F79FD473-241F-44D7-A725-7066AA7AD2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3495675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285750</xdr:colOff>
      <xdr:row>0</xdr:row>
      <xdr:rowOff>85725</xdr:rowOff>
    </xdr:from>
    <xdr:to>
      <xdr:col>11</xdr:col>
      <xdr:colOff>276225</xdr:colOff>
      <xdr:row>3</xdr:row>
      <xdr:rowOff>66675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A4ACB511-CEFA-44CA-8DDB-AA89DE7EEC0E}"/>
            </a:ext>
          </a:extLst>
        </xdr:cNvPr>
        <xdr:cNvSpPr txBox="1"/>
      </xdr:nvSpPr>
      <xdr:spPr>
        <a:xfrm>
          <a:off x="5619750" y="85725"/>
          <a:ext cx="30384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Dashboard de Ventas</a:t>
          </a:r>
        </a:p>
      </xdr:txBody>
    </xdr:sp>
    <xdr:clientData/>
  </xdr:twoCellAnchor>
  <xdr:twoCellAnchor>
    <xdr:from>
      <xdr:col>7</xdr:col>
      <xdr:colOff>228600</xdr:colOff>
      <xdr:row>2</xdr:row>
      <xdr:rowOff>180975</xdr:rowOff>
    </xdr:from>
    <xdr:to>
      <xdr:col>11</xdr:col>
      <xdr:colOff>219075</xdr:colOff>
      <xdr:row>2</xdr:row>
      <xdr:rowOff>180975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986A355-D10E-4A5C-A53F-8B6453FB0B3A}"/>
            </a:ext>
          </a:extLst>
        </xdr:cNvPr>
        <xdr:cNvCxnSpPr/>
      </xdr:nvCxnSpPr>
      <xdr:spPr>
        <a:xfrm>
          <a:off x="5562600" y="561975"/>
          <a:ext cx="303847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2</xdr:row>
      <xdr:rowOff>42862</xdr:rowOff>
    </xdr:from>
    <xdr:to>
      <xdr:col>12</xdr:col>
      <xdr:colOff>371474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F17AC-8311-4805-AAE4-2C2F011FB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252412</xdr:colOff>
      <xdr:row>17</xdr:row>
      <xdr:rowOff>52387</xdr:rowOff>
    </xdr:from>
    <xdr:to>
      <xdr:col>8</xdr:col>
      <xdr:colOff>252412</xdr:colOff>
      <xdr:row>31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B66E99-6A07-4F89-B6B2-3A3218A92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33</xdr:row>
      <xdr:rowOff>42861</xdr:rowOff>
    </xdr:from>
    <xdr:to>
      <xdr:col>8</xdr:col>
      <xdr:colOff>219075</xdr:colOff>
      <xdr:row>49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F36ACC-7DD0-4525-B9A0-807B82AC8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423862</xdr:colOff>
      <xdr:row>50</xdr:row>
      <xdr:rowOff>157162</xdr:rowOff>
    </xdr:from>
    <xdr:to>
      <xdr:col>11</xdr:col>
      <xdr:colOff>423862</xdr:colOff>
      <xdr:row>65</xdr:row>
      <xdr:rowOff>42862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A99C7EA-C9EA-47D9-9F23-282FD7CF0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6402" y="9301162"/>
              <a:ext cx="475488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295275</xdr:colOff>
      <xdr:row>66</xdr:row>
      <xdr:rowOff>157162</xdr:rowOff>
    </xdr:from>
    <xdr:to>
      <xdr:col>8</xdr:col>
      <xdr:colOff>695325</xdr:colOff>
      <xdr:row>81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1B065D-B21A-4DC2-8594-474FCDDF6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3659.405735995373" createdVersion="6" refreshedVersion="6" minRefreshableVersion="3" recordCount="369" xr:uid="{38558771-A9D4-4BFA-A2D1-D22A72976A3E}">
  <cacheSource type="worksheet">
    <worksheetSource name="Table1"/>
  </cacheSource>
  <cacheFields count="19">
    <cacheField name="Folio" numFmtId="0">
      <sharedItems containsSemiMixedTypes="0" containsString="0" containsNumber="1" containsInteger="1" minValue="1001" maxValue="1432"/>
    </cacheField>
    <cacheField name="Fecha de orden" numFmtId="166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 count="15">
        <s v="Empresa AA"/>
        <s v="Empresa D"/>
        <s v="Empresa L"/>
        <s v="Empresa H"/>
        <s v="Empresa CC"/>
        <s v="Empresa C"/>
        <s v="Empresa F"/>
        <s v="Empresa BB"/>
        <s v="Empresa J"/>
        <s v="Empresa G"/>
        <s v="Empresa K"/>
        <s v="Empresa A"/>
        <s v="Empresa I"/>
        <s v="Empresa Y"/>
        <s v="Empresa Z"/>
      </sharedItems>
    </cacheField>
    <cacheField name="Ciudad" numFmtId="0">
      <sharedItems count="12">
        <s v="Mazatlán"/>
        <s v="Querétaro"/>
        <s v="Monterrey"/>
        <s v="Puerto Vallarta"/>
        <s v="Acapulco"/>
        <s v="Tijuana"/>
        <s v="Toluca"/>
        <s v="León"/>
        <s v="Chihuahua"/>
        <s v="Ciudad de México"/>
        <s v="Torreón"/>
        <s v="Guadalajara"/>
      </sharedItems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6">
      <sharedItems containsNonDate="0" containsDate="1" containsString="0" containsBlank="1" minDate="2018-01-05T00:00:00" maxDate="2019-01-01T00:00:00" count="119">
        <d v="2018-01-29T00:00:00"/>
        <d v="2018-01-06T00:00:00"/>
        <d v="2018-01-14T00:00:00"/>
        <d v="2018-01-10T00:00:00"/>
        <d v="2018-01-31T00:00:00"/>
        <d v="2018-01-05T00:00:00"/>
        <d v="2018-01-08T00:00:00"/>
        <d v="2018-01-30T00:00:00"/>
        <d v="2018-01-12T00:00:00"/>
        <m/>
        <d v="2018-01-11T00:00:00"/>
        <d v="2018-02-10T00:00:00"/>
        <d v="2018-02-05T00:00:00"/>
        <d v="2018-02-08T00:00:00"/>
        <d v="2018-03-02T00:00:00"/>
        <d v="2018-02-12T00:00:00"/>
        <d v="2018-02-11T00:00:00"/>
        <d v="2018-02-27T00:00:00"/>
        <d v="2018-02-28T00:00:00"/>
        <d v="2018-03-03T00:00:00"/>
        <d v="2018-03-11T00:00:00"/>
        <d v="2018-03-08T00:00:00"/>
        <d v="2018-03-10T00:00:00"/>
        <d v="2018-03-27T00:00:00"/>
        <d v="2018-03-28T00:00:00"/>
        <d v="2018-03-31T00:00:00"/>
        <d v="2018-03-06T00:00:00"/>
        <d v="2018-03-05T00:00:00"/>
        <d v="2018-03-12T00:00:00"/>
        <d v="2018-03-30T00:00:00"/>
        <d v="2018-04-06T00:00:00"/>
        <d v="2018-04-14T00:00:00"/>
        <d v="2018-04-10T00:00:00"/>
        <d v="2018-05-01T00:00:00"/>
        <d v="2018-04-05T00:00:00"/>
        <d v="2018-04-08T00:00:00"/>
        <d v="2018-04-30T00:00:00"/>
        <d v="2018-04-12T00:00:00"/>
        <d v="2018-05-31T00:00:00"/>
        <d v="2018-05-05T00:00:00"/>
        <d v="2018-05-08T00:00:00"/>
        <d v="2018-05-30T00:00:00"/>
        <d v="2018-05-10T00:00:00"/>
        <d v="2018-05-12T00:00:00"/>
        <d v="2018-05-11T00:00:00"/>
        <d v="2018-05-27T00:00:00"/>
        <d v="2018-05-28T00:00:00"/>
        <d v="2018-05-06T00:00:00"/>
        <d v="2018-06-12T00:00:00"/>
        <d v="2018-06-30T00:00:00"/>
        <d v="2018-06-11T00:00:00"/>
        <d v="2018-06-08T00:00:00"/>
        <d v="2018-06-10T00:00:00"/>
        <d v="2018-06-27T00:00:00"/>
        <d v="2018-06-28T00:00:00"/>
        <d v="2018-07-01T00:00:00"/>
        <d v="2018-06-06T00:00:00"/>
        <d v="2018-06-05T00:00:00"/>
        <d v="2018-07-30T00:00:00"/>
        <d v="2018-07-11T00:00:00"/>
        <d v="2018-07-08T00:00:00"/>
        <d v="2018-07-10T00:00:00"/>
        <d v="2018-07-27T00:00:00"/>
        <d v="2018-07-28T00:00:00"/>
        <d v="2018-07-31T00:00:00"/>
        <d v="2018-07-06T00:00:00"/>
        <d v="2018-07-05T00:00:00"/>
        <d v="2018-07-12T00:00:00"/>
        <d v="2018-08-30T00:00:00"/>
        <d v="2018-08-10T00:00:00"/>
        <d v="2018-08-12T00:00:00"/>
        <d v="2018-08-11T00:00:00"/>
        <d v="2018-08-08T00:00:00"/>
        <d v="2018-08-27T00:00:00"/>
        <d v="2018-08-28T00:00:00"/>
        <d v="2018-08-31T00:00:00"/>
        <d v="2018-08-06T00:00:00"/>
        <d v="2018-09-12T00:00:00"/>
        <d v="2018-09-30T00:00:00"/>
        <d v="2018-09-11T00:00:00"/>
        <d v="2018-09-08T00:00:00"/>
        <d v="2018-09-10T00:00:00"/>
        <d v="2018-09-27T00:00:00"/>
        <d v="2018-09-28T00:00:00"/>
        <d v="2018-10-01T00:00:00"/>
        <d v="2018-09-06T00:00:00"/>
        <d v="2018-09-05T00:00:00"/>
        <d v="2018-10-08T00:00:00"/>
        <d v="2018-10-30T00:00:00"/>
        <d v="2018-10-10T00:00:00"/>
        <d v="2018-10-12T00:00:00"/>
        <d v="2018-10-11T00:00:00"/>
        <d v="2018-10-27T00:00:00"/>
        <d v="2018-10-28T00:00:00"/>
        <d v="2018-10-31T00:00:00"/>
        <d v="2018-10-06T00:00:00"/>
        <d v="2018-10-05T00:00:00"/>
        <d v="2018-11-12T00:00:00"/>
        <d v="2018-11-30T00:00:00"/>
        <d v="2018-11-11T00:00:00"/>
        <d v="2018-11-08T00:00:00"/>
        <d v="2018-11-10T00:00:00"/>
        <d v="2018-11-27T00:00:00"/>
        <d v="2018-11-28T00:00:00"/>
        <d v="2018-12-01T00:00:00"/>
        <d v="2018-11-06T00:00:00"/>
        <d v="2018-11-05T00:00:00"/>
        <d v="2018-12-29T00:00:00"/>
        <d v="2018-12-06T00:00:00"/>
        <d v="2018-12-14T00:00:00"/>
        <d v="2018-12-10T00:00:00"/>
        <d v="2018-12-31T00:00:00"/>
        <d v="2018-12-05T00:00:00"/>
        <d v="2018-12-08T00:00:00"/>
        <d v="2018-12-30T00:00:00"/>
        <d v="2018-12-12T00:00:00"/>
        <d v="2018-12-11T00:00:00"/>
        <d v="2018-12-27T00:00:00"/>
        <d v="2018-12-28T00:00:00"/>
      </sharedItems>
      <fieldGroup par="18" base="8">
        <rangePr groupBy="days" startDate="2018-01-05T00:00:00" endDate="2019-01-01T00:00:00"/>
        <groupItems count="368">
          <s v="(en blanco)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/2019"/>
        </groupItems>
      </fieldGroup>
    </cacheField>
    <cacheField name="Empresa fletera" numFmtId="0">
      <sharedItems containsBlank="1" count="4">
        <s v="Empresa de embarque B"/>
        <s v="Empresa de embarque A"/>
        <s v="Empresa de embarque C"/>
        <m/>
      </sharedItems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5">
      <sharedItems containsString="0" containsBlank="1" containsNumber="1" minValue="41.86" maxValue="1134" count="23">
        <n v="196"/>
        <n v="49"/>
        <n v="420"/>
        <n v="742"/>
        <n v="252"/>
        <n v="644"/>
        <n v="128.79999999999998"/>
        <n v="178.5"/>
        <n v="135.1"/>
        <n v="560"/>
        <n v="41.86"/>
        <n v="350"/>
        <n v="308"/>
        <n v="257.59999999999997"/>
        <n v="273"/>
        <n v="487.19999999999993"/>
        <n v="140"/>
        <m/>
        <n v="546"/>
        <n v="532"/>
        <n v="298.90000000000003"/>
        <n v="1134"/>
        <n v="98"/>
      </sharedItems>
      <fieldGroup base="13">
        <rangePr autoStart="0" autoEnd="0" startNum="0" endNum="1134" groupInterval="200"/>
        <groupItems count="8">
          <s v="&lt;0 o (en blanco)"/>
          <s v="0-200"/>
          <s v="200-400"/>
          <s v="400-600"/>
          <s v="600-800"/>
          <s v="800-1000"/>
          <s v="1000-1200"/>
          <s v="&gt;1200"/>
        </groupItems>
      </fieldGroup>
    </cacheField>
    <cacheField name="Cantidad" numFmtId="0">
      <sharedItems containsString="0" containsBlank="1" containsNumber="1" containsInteger="1" minValue="10" maxValue="100"/>
    </cacheField>
    <cacheField name="Ingresos" numFmtId="165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0000"/>
        <groupItems count="8">
          <s v="&lt;0 o (en blanco)"/>
          <s v="0-20000"/>
          <s v="20000-40000"/>
          <s v="40000-60000"/>
          <s v="60000-80000"/>
          <s v="80000-100000"/>
          <s v="100000-120000"/>
          <s v="&gt;120000"/>
        </groupItems>
      </fieldGroup>
    </cacheField>
    <cacheField name="Tarifa de envío" numFmtId="165">
      <sharedItems containsSemiMixedTypes="0" containsString="0" containsNumber="1" minValue="52.283000000000001" maxValue="10779.804"/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  <cacheField name="Meses" numFmtId="0" databaseField="0">
      <fieldGroup base="8">
        <rangePr groupBy="months" startDate="2018-01-05T00:00:00" endDate="2019-01-01T00:00:00"/>
        <groupItems count="14">
          <s v="&lt;5/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 pivotCacheId="14375059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x v="0"/>
    <x v="0"/>
    <x v="0"/>
    <x v="0"/>
    <x v="0"/>
    <x v="0"/>
    <x v="0"/>
    <s v="Cheque"/>
    <s v="Cerveza"/>
    <x v="0"/>
    <x v="0"/>
    <n v="49"/>
    <x v="0"/>
    <n v="931.58799999999997"/>
  </r>
  <r>
    <n v="1002"/>
    <x v="0"/>
    <n v="27"/>
    <x v="0"/>
    <x v="0"/>
    <x v="0"/>
    <x v="0"/>
    <x v="0"/>
    <x v="0"/>
    <x v="0"/>
    <s v="Cheque"/>
    <s v="Ciruelas secas"/>
    <x v="1"/>
    <x v="1"/>
    <n v="47"/>
    <x v="1"/>
    <n v="232.60300000000001"/>
  </r>
  <r>
    <n v="1003"/>
    <x v="1"/>
    <n v="4"/>
    <x v="1"/>
    <x v="1"/>
    <x v="1"/>
    <x v="1"/>
    <x v="1"/>
    <x v="1"/>
    <x v="1"/>
    <s v="Tarjeta de crédito"/>
    <s v="Peras secas"/>
    <x v="1"/>
    <x v="2"/>
    <n v="69"/>
    <x v="2"/>
    <n v="2782.08"/>
  </r>
  <r>
    <n v="1004"/>
    <x v="1"/>
    <n v="4"/>
    <x v="1"/>
    <x v="1"/>
    <x v="1"/>
    <x v="1"/>
    <x v="1"/>
    <x v="1"/>
    <x v="1"/>
    <s v="Tarjeta de crédito"/>
    <s v="Manzanas secas"/>
    <x v="1"/>
    <x v="3"/>
    <n v="89"/>
    <x v="3"/>
    <n v="6273.6100000000006"/>
  </r>
  <r>
    <n v="1005"/>
    <x v="1"/>
    <n v="4"/>
    <x v="1"/>
    <x v="1"/>
    <x v="1"/>
    <x v="1"/>
    <x v="1"/>
    <x v="1"/>
    <x v="1"/>
    <s v="Tarjeta de crédito"/>
    <s v="Ciruelas secas"/>
    <x v="1"/>
    <x v="1"/>
    <n v="11"/>
    <x v="4"/>
    <n v="52.283000000000001"/>
  </r>
  <r>
    <n v="1006"/>
    <x v="2"/>
    <n v="12"/>
    <x v="2"/>
    <x v="0"/>
    <x v="0"/>
    <x v="0"/>
    <x v="0"/>
    <x v="2"/>
    <x v="0"/>
    <s v="Tarjeta de crédito"/>
    <s v="Té chai"/>
    <x v="0"/>
    <x v="4"/>
    <n v="81"/>
    <x v="5"/>
    <n v="1979.9640000000002"/>
  </r>
  <r>
    <n v="1007"/>
    <x v="2"/>
    <n v="12"/>
    <x v="2"/>
    <x v="0"/>
    <x v="0"/>
    <x v="0"/>
    <x v="0"/>
    <x v="2"/>
    <x v="0"/>
    <s v="Tarjeta de crédito"/>
    <s v="Café"/>
    <x v="0"/>
    <x v="5"/>
    <n v="44"/>
    <x v="6"/>
    <n v="2776.9279999999999"/>
  </r>
  <r>
    <n v="1008"/>
    <x v="3"/>
    <n v="8"/>
    <x v="3"/>
    <x v="2"/>
    <x v="2"/>
    <x v="2"/>
    <x v="2"/>
    <x v="3"/>
    <x v="2"/>
    <s v="Tarjeta de crédito"/>
    <s v="Galletas de chocolate"/>
    <x v="2"/>
    <x v="6"/>
    <n v="38"/>
    <x v="7"/>
    <n v="504.1232"/>
  </r>
  <r>
    <n v="1009"/>
    <x v="1"/>
    <n v="4"/>
    <x v="1"/>
    <x v="1"/>
    <x v="1"/>
    <x v="1"/>
    <x v="1"/>
    <x v="1"/>
    <x v="2"/>
    <s v="Cheque"/>
    <s v="Galletas de chocolate"/>
    <x v="2"/>
    <x v="6"/>
    <n v="88"/>
    <x v="8"/>
    <n v="1110.7711999999999"/>
  </r>
  <r>
    <n v="1010"/>
    <x v="4"/>
    <n v="29"/>
    <x v="4"/>
    <x v="3"/>
    <x v="3"/>
    <x v="3"/>
    <x v="0"/>
    <x v="4"/>
    <x v="0"/>
    <s v="Cheque"/>
    <s v="Chocolate"/>
    <x v="3"/>
    <x v="7"/>
    <n v="94"/>
    <x v="9"/>
    <n v="1711.4580000000001"/>
  </r>
  <r>
    <n v="1011"/>
    <x v="5"/>
    <n v="3"/>
    <x v="5"/>
    <x v="4"/>
    <x v="4"/>
    <x v="0"/>
    <x v="0"/>
    <x v="5"/>
    <x v="0"/>
    <s v="Efectivo"/>
    <s v="Almejas"/>
    <x v="4"/>
    <x v="8"/>
    <n v="91"/>
    <x v="10"/>
    <n v="1290.8805"/>
  </r>
  <r>
    <n v="1012"/>
    <x v="6"/>
    <n v="6"/>
    <x v="6"/>
    <x v="5"/>
    <x v="5"/>
    <x v="4"/>
    <x v="2"/>
    <x v="6"/>
    <x v="0"/>
    <s v="Tarjeta de crédito"/>
    <s v="Salsa curry"/>
    <x v="5"/>
    <x v="9"/>
    <n v="32"/>
    <x v="11"/>
    <n v="1863.68"/>
  </r>
  <r>
    <n v="1013"/>
    <x v="7"/>
    <n v="28"/>
    <x v="7"/>
    <x v="6"/>
    <x v="6"/>
    <x v="5"/>
    <x v="3"/>
    <x v="7"/>
    <x v="2"/>
    <s v="Cheque"/>
    <s v="Café"/>
    <x v="0"/>
    <x v="5"/>
    <n v="55"/>
    <x v="12"/>
    <n v="3542"/>
  </r>
  <r>
    <n v="1014"/>
    <x v="3"/>
    <n v="8"/>
    <x v="3"/>
    <x v="2"/>
    <x v="2"/>
    <x v="2"/>
    <x v="2"/>
    <x v="3"/>
    <x v="2"/>
    <s v="Cheque"/>
    <s v="Chocolate"/>
    <x v="3"/>
    <x v="7"/>
    <n v="47"/>
    <x v="13"/>
    <n v="864.11850000000004"/>
  </r>
  <r>
    <n v="1015"/>
    <x v="8"/>
    <n v="10"/>
    <x v="8"/>
    <x v="7"/>
    <x v="7"/>
    <x v="6"/>
    <x v="1"/>
    <x v="8"/>
    <x v="0"/>
    <s v="Tarjeta de crédito"/>
    <s v="Té verde"/>
    <x v="0"/>
    <x v="10"/>
    <n v="90"/>
    <x v="14"/>
    <n v="388.04220000000009"/>
  </r>
  <r>
    <n v="1016"/>
    <x v="9"/>
    <n v="7"/>
    <x v="9"/>
    <x v="8"/>
    <x v="8"/>
    <x v="2"/>
    <x v="2"/>
    <x v="9"/>
    <x v="3"/>
    <m/>
    <s v="Café"/>
    <x v="0"/>
    <x v="5"/>
    <n v="24"/>
    <x v="15"/>
    <n v="1545.6000000000001"/>
  </r>
  <r>
    <n v="1017"/>
    <x v="8"/>
    <n v="10"/>
    <x v="8"/>
    <x v="7"/>
    <x v="7"/>
    <x v="6"/>
    <x v="1"/>
    <x v="8"/>
    <x v="1"/>
    <m/>
    <s v="Jalea de fresa"/>
    <x v="6"/>
    <x v="11"/>
    <n v="34"/>
    <x v="16"/>
    <n v="1130.5"/>
  </r>
  <r>
    <n v="1018"/>
    <x v="8"/>
    <n v="10"/>
    <x v="8"/>
    <x v="7"/>
    <x v="7"/>
    <x v="6"/>
    <x v="1"/>
    <x v="8"/>
    <x v="1"/>
    <m/>
    <s v="Condimento cajún"/>
    <x v="7"/>
    <x v="12"/>
    <n v="17"/>
    <x v="17"/>
    <n v="502.65599999999995"/>
  </r>
  <r>
    <n v="1019"/>
    <x v="8"/>
    <n v="10"/>
    <x v="8"/>
    <x v="7"/>
    <x v="7"/>
    <x v="6"/>
    <x v="1"/>
    <x v="8"/>
    <x v="1"/>
    <m/>
    <s v="Galletas de chocolate"/>
    <x v="2"/>
    <x v="6"/>
    <n v="44"/>
    <x v="18"/>
    <n v="589.38879999999995"/>
  </r>
  <r>
    <n v="1020"/>
    <x v="10"/>
    <n v="11"/>
    <x v="10"/>
    <x v="9"/>
    <x v="9"/>
    <x v="5"/>
    <x v="3"/>
    <x v="9"/>
    <x v="2"/>
    <m/>
    <s v="Ciruelas secas"/>
    <x v="1"/>
    <x v="1"/>
    <n v="81"/>
    <x v="19"/>
    <n v="384.99299999999999"/>
  </r>
  <r>
    <n v="1021"/>
    <x v="10"/>
    <n v="11"/>
    <x v="10"/>
    <x v="9"/>
    <x v="9"/>
    <x v="5"/>
    <x v="3"/>
    <x v="9"/>
    <x v="2"/>
    <m/>
    <s v="Té verde"/>
    <x v="0"/>
    <x v="10"/>
    <n v="49"/>
    <x v="20"/>
    <n v="211.26742000000007"/>
  </r>
  <r>
    <n v="1022"/>
    <x v="11"/>
    <n v="1"/>
    <x v="11"/>
    <x v="10"/>
    <x v="10"/>
    <x v="2"/>
    <x v="2"/>
    <x v="9"/>
    <x v="3"/>
    <m/>
    <s v="Té chai"/>
    <x v="0"/>
    <x v="4"/>
    <n v="42"/>
    <x v="21"/>
    <n v="1058.4000000000001"/>
  </r>
  <r>
    <n v="1023"/>
    <x v="11"/>
    <n v="1"/>
    <x v="11"/>
    <x v="10"/>
    <x v="10"/>
    <x v="2"/>
    <x v="2"/>
    <x v="9"/>
    <x v="3"/>
    <m/>
    <s v="Café"/>
    <x v="0"/>
    <x v="5"/>
    <n v="58"/>
    <x v="22"/>
    <n v="3772.5520000000001"/>
  </r>
  <r>
    <n v="1024"/>
    <x v="11"/>
    <n v="1"/>
    <x v="11"/>
    <x v="10"/>
    <x v="10"/>
    <x v="2"/>
    <x v="2"/>
    <x v="9"/>
    <x v="3"/>
    <m/>
    <s v="Té verde"/>
    <x v="0"/>
    <x v="10"/>
    <n v="67"/>
    <x v="23"/>
    <n v="280.46199999999999"/>
  </r>
  <r>
    <n v="1025"/>
    <x v="7"/>
    <n v="28"/>
    <x v="7"/>
    <x v="6"/>
    <x v="6"/>
    <x v="5"/>
    <x v="3"/>
    <x v="7"/>
    <x v="2"/>
    <s v="Tarjeta de crédito"/>
    <s v="Almejas"/>
    <x v="4"/>
    <x v="8"/>
    <n v="100"/>
    <x v="24"/>
    <n v="1310.47"/>
  </r>
  <r>
    <n v="1026"/>
    <x v="7"/>
    <n v="28"/>
    <x v="7"/>
    <x v="6"/>
    <x v="6"/>
    <x v="5"/>
    <x v="3"/>
    <x v="7"/>
    <x v="2"/>
    <s v="Tarjeta de crédito"/>
    <s v="Carne de cangrejo"/>
    <x v="8"/>
    <x v="13"/>
    <n v="63"/>
    <x v="25"/>
    <n v="1606.6511999999998"/>
  </r>
  <r>
    <n v="1027"/>
    <x v="12"/>
    <n v="9"/>
    <x v="12"/>
    <x v="11"/>
    <x v="3"/>
    <x v="7"/>
    <x v="0"/>
    <x v="10"/>
    <x v="1"/>
    <s v="Cheque"/>
    <s v="Ravioli"/>
    <x v="9"/>
    <x v="14"/>
    <n v="57"/>
    <x v="26"/>
    <n v="1540.539"/>
  </r>
  <r>
    <n v="1028"/>
    <x v="12"/>
    <n v="9"/>
    <x v="12"/>
    <x v="11"/>
    <x v="3"/>
    <x v="7"/>
    <x v="0"/>
    <x v="10"/>
    <x v="1"/>
    <s v="Cheque"/>
    <s v="Mozzarella"/>
    <x v="10"/>
    <x v="15"/>
    <n v="81"/>
    <x v="27"/>
    <n v="4143.6359999999995"/>
  </r>
  <r>
    <n v="1029"/>
    <x v="6"/>
    <n v="6"/>
    <x v="6"/>
    <x v="5"/>
    <x v="5"/>
    <x v="4"/>
    <x v="2"/>
    <x v="6"/>
    <x v="0"/>
    <s v="Tarjeta de crédito"/>
    <s v="Cerveza"/>
    <x v="0"/>
    <x v="0"/>
    <n v="71"/>
    <x v="28"/>
    <n v="1335.9360000000001"/>
  </r>
  <r>
    <n v="1030"/>
    <x v="13"/>
    <n v="8"/>
    <x v="3"/>
    <x v="2"/>
    <x v="2"/>
    <x v="2"/>
    <x v="2"/>
    <x v="11"/>
    <x v="0"/>
    <s v="Cheque"/>
    <s v="Salsa curry"/>
    <x v="5"/>
    <x v="9"/>
    <n v="32"/>
    <x v="11"/>
    <n v="1809.92"/>
  </r>
  <r>
    <n v="1031"/>
    <x v="14"/>
    <n v="3"/>
    <x v="5"/>
    <x v="4"/>
    <x v="4"/>
    <x v="0"/>
    <x v="0"/>
    <x v="12"/>
    <x v="0"/>
    <s v="Efectivo"/>
    <s v="Jarabe"/>
    <x v="7"/>
    <x v="16"/>
    <n v="63"/>
    <x v="29"/>
    <n v="917.28"/>
  </r>
  <r>
    <n v="1032"/>
    <x v="14"/>
    <n v="3"/>
    <x v="5"/>
    <x v="4"/>
    <x v="4"/>
    <x v="0"/>
    <x v="0"/>
    <x v="12"/>
    <x v="0"/>
    <s v="Efectivo"/>
    <s v="Salsa curry"/>
    <x v="5"/>
    <x v="9"/>
    <n v="30"/>
    <x v="30"/>
    <n v="1680"/>
  </r>
  <r>
    <n v="1033"/>
    <x v="15"/>
    <n v="6"/>
    <x v="6"/>
    <x v="5"/>
    <x v="5"/>
    <x v="4"/>
    <x v="2"/>
    <x v="13"/>
    <x v="0"/>
    <s v="Tarjeta de crédito"/>
    <m/>
    <x v="11"/>
    <x v="17"/>
    <m/>
    <x v="31"/>
    <n v="602"/>
  </r>
  <r>
    <n v="1034"/>
    <x v="16"/>
    <n v="28"/>
    <x v="7"/>
    <x v="6"/>
    <x v="6"/>
    <x v="5"/>
    <x v="3"/>
    <x v="14"/>
    <x v="2"/>
    <s v="Cheque"/>
    <m/>
    <x v="11"/>
    <x v="17"/>
    <m/>
    <x v="31"/>
    <n v="434"/>
  </r>
  <r>
    <n v="1035"/>
    <x v="13"/>
    <n v="8"/>
    <x v="3"/>
    <x v="2"/>
    <x v="2"/>
    <x v="2"/>
    <x v="2"/>
    <x v="11"/>
    <x v="2"/>
    <s v="Cheque"/>
    <m/>
    <x v="11"/>
    <x v="17"/>
    <m/>
    <x v="31"/>
    <n v="644"/>
  </r>
  <r>
    <n v="1036"/>
    <x v="17"/>
    <n v="10"/>
    <x v="8"/>
    <x v="7"/>
    <x v="7"/>
    <x v="6"/>
    <x v="1"/>
    <x v="15"/>
    <x v="0"/>
    <s v="Tarjeta de crédito"/>
    <s v="Almendras"/>
    <x v="1"/>
    <x v="16"/>
    <n v="47"/>
    <x v="32"/>
    <n v="684.32"/>
  </r>
  <r>
    <n v="1038"/>
    <x v="17"/>
    <n v="10"/>
    <x v="8"/>
    <x v="7"/>
    <x v="7"/>
    <x v="6"/>
    <x v="1"/>
    <x v="9"/>
    <x v="1"/>
    <m/>
    <s v="Ciruelas secas"/>
    <x v="1"/>
    <x v="1"/>
    <n v="49"/>
    <x v="33"/>
    <n v="230.49600000000004"/>
  </r>
  <r>
    <n v="1039"/>
    <x v="18"/>
    <n v="11"/>
    <x v="10"/>
    <x v="9"/>
    <x v="9"/>
    <x v="5"/>
    <x v="3"/>
    <x v="9"/>
    <x v="2"/>
    <m/>
    <s v="Salsa curry"/>
    <x v="5"/>
    <x v="9"/>
    <n v="72"/>
    <x v="34"/>
    <n v="3991.6800000000003"/>
  </r>
  <r>
    <n v="1040"/>
    <x v="19"/>
    <n v="1"/>
    <x v="11"/>
    <x v="10"/>
    <x v="10"/>
    <x v="2"/>
    <x v="2"/>
    <x v="9"/>
    <x v="2"/>
    <m/>
    <s v="Carne de cangrejo"/>
    <x v="8"/>
    <x v="13"/>
    <n v="13"/>
    <x v="35"/>
    <n v="331.53120000000001"/>
  </r>
  <r>
    <n v="1041"/>
    <x v="16"/>
    <n v="28"/>
    <x v="7"/>
    <x v="6"/>
    <x v="6"/>
    <x v="5"/>
    <x v="3"/>
    <x v="14"/>
    <x v="2"/>
    <s v="Tarjeta de crédito"/>
    <s v="Café"/>
    <x v="0"/>
    <x v="5"/>
    <n v="32"/>
    <x v="36"/>
    <n v="2081.4080000000004"/>
  </r>
  <r>
    <n v="1042"/>
    <x v="20"/>
    <n v="9"/>
    <x v="12"/>
    <x v="11"/>
    <x v="3"/>
    <x v="7"/>
    <x v="0"/>
    <x v="16"/>
    <x v="1"/>
    <s v="Cheque"/>
    <s v="Almejas"/>
    <x v="4"/>
    <x v="8"/>
    <n v="27"/>
    <x v="37"/>
    <n v="346.53150000000005"/>
  </r>
  <r>
    <n v="1043"/>
    <x v="15"/>
    <n v="6"/>
    <x v="6"/>
    <x v="5"/>
    <x v="5"/>
    <x v="4"/>
    <x v="2"/>
    <x v="13"/>
    <x v="0"/>
    <s v="Tarjeta de crédito"/>
    <s v="Chocolate"/>
    <x v="3"/>
    <x v="7"/>
    <n v="71"/>
    <x v="38"/>
    <n v="1280.0235"/>
  </r>
  <r>
    <n v="1044"/>
    <x v="13"/>
    <n v="8"/>
    <x v="3"/>
    <x v="2"/>
    <x v="2"/>
    <x v="2"/>
    <x v="2"/>
    <x v="11"/>
    <x v="0"/>
    <s v="Cheque"/>
    <s v="Chocolate"/>
    <x v="3"/>
    <x v="7"/>
    <n v="13"/>
    <x v="39"/>
    <n v="220.44749999999996"/>
  </r>
  <r>
    <n v="1045"/>
    <x v="21"/>
    <n v="25"/>
    <x v="13"/>
    <x v="7"/>
    <x v="7"/>
    <x v="6"/>
    <x v="1"/>
    <x v="17"/>
    <x v="1"/>
    <s v="Efectivo"/>
    <s v="Condimento cajún"/>
    <x v="7"/>
    <x v="12"/>
    <n v="98"/>
    <x v="40"/>
    <n v="2867.4800000000005"/>
  </r>
  <r>
    <n v="1046"/>
    <x v="22"/>
    <n v="26"/>
    <x v="14"/>
    <x v="9"/>
    <x v="9"/>
    <x v="5"/>
    <x v="3"/>
    <x v="18"/>
    <x v="2"/>
    <s v="Tarjeta de crédito"/>
    <s v="Jalea de fresa"/>
    <x v="6"/>
    <x v="11"/>
    <n v="21"/>
    <x v="41"/>
    <n v="749.7"/>
  </r>
  <r>
    <n v="1047"/>
    <x v="23"/>
    <n v="29"/>
    <x v="4"/>
    <x v="3"/>
    <x v="3"/>
    <x v="3"/>
    <x v="0"/>
    <x v="19"/>
    <x v="0"/>
    <s v="Cheque"/>
    <s v="Cóctel de frutas"/>
    <x v="12"/>
    <x v="18"/>
    <n v="26"/>
    <x v="42"/>
    <n v="1490.5800000000002"/>
  </r>
  <r>
    <n v="1048"/>
    <x v="15"/>
    <n v="6"/>
    <x v="6"/>
    <x v="5"/>
    <x v="5"/>
    <x v="4"/>
    <x v="2"/>
    <x v="13"/>
    <x v="2"/>
    <s v="Cheque"/>
    <s v="Peras secas"/>
    <x v="1"/>
    <x v="2"/>
    <n v="96"/>
    <x v="34"/>
    <n v="4152.96"/>
  </r>
  <r>
    <n v="1049"/>
    <x v="15"/>
    <n v="6"/>
    <x v="6"/>
    <x v="5"/>
    <x v="5"/>
    <x v="4"/>
    <x v="2"/>
    <x v="13"/>
    <x v="2"/>
    <s v="Cheque"/>
    <s v="Manzanas secas"/>
    <x v="1"/>
    <x v="3"/>
    <n v="16"/>
    <x v="43"/>
    <n v="1234.6880000000003"/>
  </r>
  <r>
    <n v="1050"/>
    <x v="24"/>
    <n v="4"/>
    <x v="1"/>
    <x v="1"/>
    <x v="1"/>
    <x v="1"/>
    <x v="1"/>
    <x v="9"/>
    <x v="3"/>
    <m/>
    <s v="Pasta penne"/>
    <x v="9"/>
    <x v="19"/>
    <n v="96"/>
    <x v="44"/>
    <n v="4851.84"/>
  </r>
  <r>
    <n v="1051"/>
    <x v="14"/>
    <n v="3"/>
    <x v="5"/>
    <x v="4"/>
    <x v="4"/>
    <x v="0"/>
    <x v="0"/>
    <x v="9"/>
    <x v="3"/>
    <m/>
    <s v="Té verde"/>
    <x v="0"/>
    <x v="10"/>
    <n v="75"/>
    <x v="45"/>
    <n v="323.36850000000004"/>
  </r>
  <r>
    <n v="1052"/>
    <x v="25"/>
    <n v="9"/>
    <x v="12"/>
    <x v="11"/>
    <x v="3"/>
    <x v="7"/>
    <x v="0"/>
    <x v="20"/>
    <x v="1"/>
    <s v="Cheque"/>
    <s v="Ravioli"/>
    <x v="9"/>
    <x v="14"/>
    <n v="55"/>
    <x v="46"/>
    <n v="1516.5150000000001"/>
  </r>
  <r>
    <n v="1053"/>
    <x v="25"/>
    <n v="9"/>
    <x v="12"/>
    <x v="11"/>
    <x v="3"/>
    <x v="7"/>
    <x v="0"/>
    <x v="20"/>
    <x v="1"/>
    <s v="Cheque"/>
    <s v="Mozzarella"/>
    <x v="10"/>
    <x v="15"/>
    <n v="11"/>
    <x v="47"/>
    <n v="514.4831999999999"/>
  </r>
  <r>
    <n v="1054"/>
    <x v="26"/>
    <n v="6"/>
    <x v="6"/>
    <x v="5"/>
    <x v="5"/>
    <x v="4"/>
    <x v="2"/>
    <x v="21"/>
    <x v="0"/>
    <s v="Tarjeta de crédito"/>
    <s v="Cerveza"/>
    <x v="0"/>
    <x v="0"/>
    <n v="53"/>
    <x v="48"/>
    <n v="1007.6360000000001"/>
  </r>
  <r>
    <n v="1055"/>
    <x v="27"/>
    <n v="8"/>
    <x v="3"/>
    <x v="2"/>
    <x v="2"/>
    <x v="2"/>
    <x v="2"/>
    <x v="22"/>
    <x v="0"/>
    <s v="Cheque"/>
    <s v="Salsa curry"/>
    <x v="5"/>
    <x v="9"/>
    <n v="85"/>
    <x v="49"/>
    <n v="4998"/>
  </r>
  <r>
    <n v="1056"/>
    <x v="27"/>
    <n v="8"/>
    <x v="3"/>
    <x v="2"/>
    <x v="2"/>
    <x v="2"/>
    <x v="2"/>
    <x v="22"/>
    <x v="0"/>
    <s v="Cheque"/>
    <s v="Galletas de chocolate"/>
    <x v="2"/>
    <x v="6"/>
    <n v="97"/>
    <x v="50"/>
    <n v="1274.3472000000002"/>
  </r>
  <r>
    <n v="1057"/>
    <x v="28"/>
    <n v="25"/>
    <x v="13"/>
    <x v="7"/>
    <x v="7"/>
    <x v="6"/>
    <x v="1"/>
    <x v="23"/>
    <x v="1"/>
    <s v="Efectivo"/>
    <s v="Bolillos"/>
    <x v="2"/>
    <x v="16"/>
    <n v="46"/>
    <x v="51"/>
    <n v="650.44000000000005"/>
  </r>
  <r>
    <n v="1058"/>
    <x v="29"/>
    <n v="26"/>
    <x v="14"/>
    <x v="9"/>
    <x v="9"/>
    <x v="5"/>
    <x v="3"/>
    <x v="24"/>
    <x v="2"/>
    <s v="Tarjeta de crédito"/>
    <s v="Aceite de oliva"/>
    <x v="13"/>
    <x v="20"/>
    <n v="97"/>
    <x v="52"/>
    <n v="2754.3634999999999"/>
  </r>
  <r>
    <n v="1059"/>
    <x v="29"/>
    <n v="26"/>
    <x v="14"/>
    <x v="9"/>
    <x v="9"/>
    <x v="5"/>
    <x v="3"/>
    <x v="24"/>
    <x v="2"/>
    <s v="Tarjeta de crédito"/>
    <s v="Almejas"/>
    <x v="4"/>
    <x v="8"/>
    <n v="97"/>
    <x v="53"/>
    <n v="1336.6794000000002"/>
  </r>
  <r>
    <n v="1060"/>
    <x v="29"/>
    <n v="26"/>
    <x v="14"/>
    <x v="9"/>
    <x v="9"/>
    <x v="5"/>
    <x v="3"/>
    <x v="24"/>
    <x v="2"/>
    <s v="Tarjeta de crédito"/>
    <s v="Carne de cangrejo"/>
    <x v="8"/>
    <x v="13"/>
    <n v="65"/>
    <x v="54"/>
    <n v="1724.6320000000003"/>
  </r>
  <r>
    <n v="1061"/>
    <x v="30"/>
    <n v="29"/>
    <x v="4"/>
    <x v="3"/>
    <x v="3"/>
    <x v="3"/>
    <x v="0"/>
    <x v="25"/>
    <x v="0"/>
    <s v="Cheque"/>
    <s v="Cerveza"/>
    <x v="0"/>
    <x v="0"/>
    <n v="72"/>
    <x v="55"/>
    <n v="1411.2000000000003"/>
  </r>
  <r>
    <n v="1062"/>
    <x v="26"/>
    <n v="6"/>
    <x v="6"/>
    <x v="5"/>
    <x v="5"/>
    <x v="4"/>
    <x v="2"/>
    <x v="21"/>
    <x v="2"/>
    <s v="Cheque"/>
    <s v="Chocolate"/>
    <x v="3"/>
    <x v="7"/>
    <n v="16"/>
    <x v="56"/>
    <n v="282.74400000000003"/>
  </r>
  <r>
    <n v="1064"/>
    <x v="31"/>
    <n v="4"/>
    <x v="1"/>
    <x v="1"/>
    <x v="1"/>
    <x v="1"/>
    <x v="1"/>
    <x v="26"/>
    <x v="1"/>
    <s v="Tarjeta de crédito"/>
    <s v="Mermelada de zarzamora"/>
    <x v="6"/>
    <x v="21"/>
    <n v="77"/>
    <x v="57"/>
    <n v="8993.7540000000008"/>
  </r>
  <r>
    <n v="1065"/>
    <x v="31"/>
    <n v="4"/>
    <x v="1"/>
    <x v="1"/>
    <x v="1"/>
    <x v="1"/>
    <x v="1"/>
    <x v="26"/>
    <x v="1"/>
    <s v="Tarjeta de crédito"/>
    <s v="Arroz de grano largo"/>
    <x v="14"/>
    <x v="22"/>
    <n v="37"/>
    <x v="58"/>
    <n v="344.47"/>
  </r>
  <r>
    <n v="1067"/>
    <x v="27"/>
    <n v="8"/>
    <x v="3"/>
    <x v="2"/>
    <x v="2"/>
    <x v="2"/>
    <x v="2"/>
    <x v="22"/>
    <x v="2"/>
    <s v="Tarjeta de crédito"/>
    <s v="Mozzarella"/>
    <x v="10"/>
    <x v="15"/>
    <n v="63"/>
    <x v="59"/>
    <n v="3038.6664000000001"/>
  </r>
  <r>
    <n v="1070"/>
    <x v="32"/>
    <n v="3"/>
    <x v="5"/>
    <x v="4"/>
    <x v="4"/>
    <x v="0"/>
    <x v="0"/>
    <x v="27"/>
    <x v="0"/>
    <s v="Efectivo"/>
    <s v="Jarabe"/>
    <x v="7"/>
    <x v="16"/>
    <n v="48"/>
    <x v="60"/>
    <n v="672"/>
  </r>
  <r>
    <n v="1071"/>
    <x v="32"/>
    <n v="3"/>
    <x v="5"/>
    <x v="4"/>
    <x v="4"/>
    <x v="0"/>
    <x v="0"/>
    <x v="27"/>
    <x v="0"/>
    <s v="Efectivo"/>
    <s v="Salsa curry"/>
    <x v="5"/>
    <x v="9"/>
    <n v="71"/>
    <x v="61"/>
    <n v="4135.04"/>
  </r>
  <r>
    <n v="1075"/>
    <x v="33"/>
    <n v="10"/>
    <x v="8"/>
    <x v="7"/>
    <x v="7"/>
    <x v="6"/>
    <x v="1"/>
    <x v="28"/>
    <x v="0"/>
    <s v="Tarjeta de crédito"/>
    <s v="Almendras"/>
    <x v="1"/>
    <x v="16"/>
    <n v="55"/>
    <x v="62"/>
    <n v="770"/>
  </r>
  <r>
    <n v="1077"/>
    <x v="33"/>
    <n v="10"/>
    <x v="8"/>
    <x v="7"/>
    <x v="7"/>
    <x v="6"/>
    <x v="1"/>
    <x v="9"/>
    <x v="1"/>
    <m/>
    <s v="Ciruelas secas"/>
    <x v="1"/>
    <x v="1"/>
    <n v="21"/>
    <x v="63"/>
    <n v="102.9"/>
  </r>
  <r>
    <n v="1078"/>
    <x v="34"/>
    <n v="11"/>
    <x v="10"/>
    <x v="9"/>
    <x v="9"/>
    <x v="5"/>
    <x v="3"/>
    <x v="9"/>
    <x v="2"/>
    <m/>
    <s v="Salsa curry"/>
    <x v="5"/>
    <x v="9"/>
    <n v="67"/>
    <x v="64"/>
    <n v="3789.52"/>
  </r>
  <r>
    <n v="1079"/>
    <x v="23"/>
    <n v="1"/>
    <x v="11"/>
    <x v="10"/>
    <x v="10"/>
    <x v="2"/>
    <x v="2"/>
    <x v="9"/>
    <x v="2"/>
    <m/>
    <s v="Carne de cangrejo"/>
    <x v="8"/>
    <x v="13"/>
    <n v="75"/>
    <x v="65"/>
    <n v="1932"/>
  </r>
  <r>
    <n v="1080"/>
    <x v="35"/>
    <n v="28"/>
    <x v="7"/>
    <x v="6"/>
    <x v="6"/>
    <x v="5"/>
    <x v="3"/>
    <x v="29"/>
    <x v="2"/>
    <s v="Tarjeta de crédito"/>
    <s v="Café"/>
    <x v="0"/>
    <x v="5"/>
    <n v="17"/>
    <x v="66"/>
    <n v="1127.644"/>
  </r>
  <r>
    <n v="1081"/>
    <x v="36"/>
    <n v="4"/>
    <x v="1"/>
    <x v="1"/>
    <x v="1"/>
    <x v="1"/>
    <x v="1"/>
    <x v="30"/>
    <x v="1"/>
    <s v="Tarjeta de crédito"/>
    <s v="Ciruelas secas"/>
    <x v="1"/>
    <x v="1"/>
    <n v="48"/>
    <x v="67"/>
    <n v="228.14400000000001"/>
  </r>
  <r>
    <n v="1082"/>
    <x v="37"/>
    <n v="12"/>
    <x v="2"/>
    <x v="0"/>
    <x v="0"/>
    <x v="0"/>
    <x v="0"/>
    <x v="31"/>
    <x v="0"/>
    <s v="Tarjeta de crédito"/>
    <s v="Té chai"/>
    <x v="0"/>
    <x v="4"/>
    <n v="74"/>
    <x v="68"/>
    <n v="1920.7440000000004"/>
  </r>
  <r>
    <n v="1083"/>
    <x v="37"/>
    <n v="12"/>
    <x v="2"/>
    <x v="0"/>
    <x v="0"/>
    <x v="0"/>
    <x v="0"/>
    <x v="31"/>
    <x v="0"/>
    <s v="Tarjeta de crédito"/>
    <s v="Café"/>
    <x v="0"/>
    <x v="5"/>
    <n v="96"/>
    <x v="69"/>
    <n v="5996.9280000000008"/>
  </r>
  <r>
    <n v="1084"/>
    <x v="38"/>
    <n v="8"/>
    <x v="3"/>
    <x v="2"/>
    <x v="2"/>
    <x v="2"/>
    <x v="2"/>
    <x v="32"/>
    <x v="2"/>
    <s v="Tarjeta de crédito"/>
    <s v="Galletas de chocolate"/>
    <x v="2"/>
    <x v="6"/>
    <n v="12"/>
    <x v="70"/>
    <n v="159.1968"/>
  </r>
  <r>
    <n v="1085"/>
    <x v="36"/>
    <n v="4"/>
    <x v="1"/>
    <x v="1"/>
    <x v="1"/>
    <x v="1"/>
    <x v="1"/>
    <x v="30"/>
    <x v="2"/>
    <s v="Cheque"/>
    <s v="Galletas de chocolate"/>
    <x v="2"/>
    <x v="6"/>
    <n v="62"/>
    <x v="71"/>
    <n v="822.51679999999999"/>
  </r>
  <r>
    <n v="1086"/>
    <x v="39"/>
    <n v="29"/>
    <x v="4"/>
    <x v="3"/>
    <x v="3"/>
    <x v="3"/>
    <x v="0"/>
    <x v="33"/>
    <x v="0"/>
    <s v="Cheque"/>
    <s v="Chocolate"/>
    <x v="3"/>
    <x v="7"/>
    <n v="35"/>
    <x v="72"/>
    <n v="643.49250000000006"/>
  </r>
  <r>
    <n v="1087"/>
    <x v="40"/>
    <n v="3"/>
    <x v="5"/>
    <x v="4"/>
    <x v="4"/>
    <x v="0"/>
    <x v="0"/>
    <x v="34"/>
    <x v="0"/>
    <s v="Efectivo"/>
    <s v="Almejas"/>
    <x v="4"/>
    <x v="8"/>
    <n v="95"/>
    <x v="73"/>
    <n v="1283.4500000000003"/>
  </r>
  <r>
    <n v="1088"/>
    <x v="41"/>
    <n v="6"/>
    <x v="6"/>
    <x v="5"/>
    <x v="5"/>
    <x v="4"/>
    <x v="2"/>
    <x v="35"/>
    <x v="0"/>
    <s v="Tarjeta de crédito"/>
    <s v="Salsa curry"/>
    <x v="5"/>
    <x v="9"/>
    <n v="17"/>
    <x v="74"/>
    <n v="961.5200000000001"/>
  </r>
  <r>
    <n v="1089"/>
    <x v="42"/>
    <n v="28"/>
    <x v="7"/>
    <x v="6"/>
    <x v="6"/>
    <x v="5"/>
    <x v="3"/>
    <x v="36"/>
    <x v="2"/>
    <s v="Cheque"/>
    <s v="Café"/>
    <x v="0"/>
    <x v="5"/>
    <n v="96"/>
    <x v="69"/>
    <n v="6491.52"/>
  </r>
  <r>
    <n v="1090"/>
    <x v="38"/>
    <n v="8"/>
    <x v="3"/>
    <x v="2"/>
    <x v="2"/>
    <x v="2"/>
    <x v="2"/>
    <x v="32"/>
    <x v="2"/>
    <s v="Cheque"/>
    <s v="Chocolate"/>
    <x v="3"/>
    <x v="7"/>
    <n v="83"/>
    <x v="75"/>
    <n v="1437.1034999999999"/>
  </r>
  <r>
    <n v="1091"/>
    <x v="43"/>
    <n v="10"/>
    <x v="8"/>
    <x v="7"/>
    <x v="7"/>
    <x v="6"/>
    <x v="1"/>
    <x v="37"/>
    <x v="0"/>
    <s v="Tarjeta de crédito"/>
    <s v="Té verde"/>
    <x v="0"/>
    <x v="10"/>
    <n v="88"/>
    <x v="76"/>
    <n v="364.68432000000001"/>
  </r>
  <r>
    <n v="1092"/>
    <x v="44"/>
    <n v="7"/>
    <x v="9"/>
    <x v="8"/>
    <x v="8"/>
    <x v="2"/>
    <x v="2"/>
    <x v="9"/>
    <x v="3"/>
    <m/>
    <s v="Café"/>
    <x v="0"/>
    <x v="5"/>
    <n v="59"/>
    <x v="77"/>
    <n v="3989.5800000000004"/>
  </r>
  <r>
    <n v="1093"/>
    <x v="43"/>
    <n v="10"/>
    <x v="8"/>
    <x v="7"/>
    <x v="7"/>
    <x v="6"/>
    <x v="1"/>
    <x v="37"/>
    <x v="1"/>
    <m/>
    <s v="Jalea de fresa"/>
    <x v="6"/>
    <x v="11"/>
    <n v="27"/>
    <x v="78"/>
    <n v="963.89999999999986"/>
  </r>
  <r>
    <n v="1094"/>
    <x v="43"/>
    <n v="10"/>
    <x v="8"/>
    <x v="7"/>
    <x v="7"/>
    <x v="6"/>
    <x v="1"/>
    <x v="37"/>
    <x v="1"/>
    <m/>
    <s v="Condimento cajún"/>
    <x v="7"/>
    <x v="12"/>
    <n v="37"/>
    <x v="79"/>
    <n v="1196.5800000000002"/>
  </r>
  <r>
    <n v="1095"/>
    <x v="43"/>
    <n v="10"/>
    <x v="8"/>
    <x v="7"/>
    <x v="7"/>
    <x v="6"/>
    <x v="1"/>
    <x v="37"/>
    <x v="1"/>
    <m/>
    <s v="Galletas de chocolate"/>
    <x v="2"/>
    <x v="6"/>
    <n v="75"/>
    <x v="80"/>
    <n v="966"/>
  </r>
  <r>
    <n v="1096"/>
    <x v="45"/>
    <n v="11"/>
    <x v="10"/>
    <x v="9"/>
    <x v="9"/>
    <x v="5"/>
    <x v="3"/>
    <x v="9"/>
    <x v="2"/>
    <m/>
    <s v="Ciruelas secas"/>
    <x v="1"/>
    <x v="1"/>
    <n v="71"/>
    <x v="81"/>
    <n v="337.46300000000002"/>
  </r>
  <r>
    <n v="1097"/>
    <x v="45"/>
    <n v="11"/>
    <x v="10"/>
    <x v="9"/>
    <x v="9"/>
    <x v="5"/>
    <x v="3"/>
    <x v="9"/>
    <x v="2"/>
    <m/>
    <s v="Té verde"/>
    <x v="0"/>
    <x v="10"/>
    <n v="88"/>
    <x v="76"/>
    <n v="364.68432000000001"/>
  </r>
  <r>
    <n v="1098"/>
    <x v="46"/>
    <n v="1"/>
    <x v="11"/>
    <x v="10"/>
    <x v="10"/>
    <x v="2"/>
    <x v="2"/>
    <x v="9"/>
    <x v="3"/>
    <m/>
    <s v="Té chai"/>
    <x v="0"/>
    <x v="4"/>
    <n v="55"/>
    <x v="82"/>
    <n v="1358.28"/>
  </r>
  <r>
    <n v="1099"/>
    <x v="47"/>
    <n v="29"/>
    <x v="4"/>
    <x v="3"/>
    <x v="3"/>
    <x v="3"/>
    <x v="0"/>
    <x v="38"/>
    <x v="0"/>
    <s v="Cheque"/>
    <s v="Chocolate"/>
    <x v="3"/>
    <x v="7"/>
    <n v="14"/>
    <x v="83"/>
    <n v="237.405"/>
  </r>
  <r>
    <n v="1100"/>
    <x v="48"/>
    <n v="3"/>
    <x v="5"/>
    <x v="4"/>
    <x v="4"/>
    <x v="0"/>
    <x v="0"/>
    <x v="39"/>
    <x v="0"/>
    <s v="Efectivo"/>
    <s v="Almejas"/>
    <x v="4"/>
    <x v="8"/>
    <n v="43"/>
    <x v="84"/>
    <n v="592.54860000000008"/>
  </r>
  <r>
    <n v="1101"/>
    <x v="49"/>
    <n v="6"/>
    <x v="6"/>
    <x v="5"/>
    <x v="5"/>
    <x v="4"/>
    <x v="2"/>
    <x v="40"/>
    <x v="0"/>
    <s v="Tarjeta de crédito"/>
    <s v="Salsa curry"/>
    <x v="5"/>
    <x v="9"/>
    <n v="63"/>
    <x v="85"/>
    <n v="3563.28"/>
  </r>
  <r>
    <n v="1102"/>
    <x v="50"/>
    <n v="28"/>
    <x v="7"/>
    <x v="6"/>
    <x v="6"/>
    <x v="5"/>
    <x v="3"/>
    <x v="41"/>
    <x v="2"/>
    <s v="Cheque"/>
    <s v="Café"/>
    <x v="0"/>
    <x v="5"/>
    <n v="36"/>
    <x v="86"/>
    <n v="2318.4000000000005"/>
  </r>
  <r>
    <n v="1103"/>
    <x v="51"/>
    <n v="8"/>
    <x v="3"/>
    <x v="2"/>
    <x v="2"/>
    <x v="2"/>
    <x v="2"/>
    <x v="42"/>
    <x v="2"/>
    <s v="Cheque"/>
    <s v="Chocolate"/>
    <x v="3"/>
    <x v="7"/>
    <n v="41"/>
    <x v="87"/>
    <n v="761.12400000000014"/>
  </r>
  <r>
    <n v="1104"/>
    <x v="52"/>
    <n v="10"/>
    <x v="8"/>
    <x v="7"/>
    <x v="7"/>
    <x v="6"/>
    <x v="1"/>
    <x v="43"/>
    <x v="0"/>
    <s v="Tarjeta de crédito"/>
    <s v="Té verde"/>
    <x v="0"/>
    <x v="10"/>
    <n v="35"/>
    <x v="88"/>
    <n v="143.57980000000001"/>
  </r>
  <r>
    <n v="1105"/>
    <x v="53"/>
    <n v="7"/>
    <x v="9"/>
    <x v="8"/>
    <x v="8"/>
    <x v="2"/>
    <x v="2"/>
    <x v="9"/>
    <x v="3"/>
    <m/>
    <s v="Café"/>
    <x v="0"/>
    <x v="5"/>
    <n v="31"/>
    <x v="89"/>
    <n v="1916.5439999999999"/>
  </r>
  <r>
    <n v="1106"/>
    <x v="52"/>
    <n v="10"/>
    <x v="8"/>
    <x v="7"/>
    <x v="7"/>
    <x v="6"/>
    <x v="1"/>
    <x v="43"/>
    <x v="1"/>
    <m/>
    <s v="Jalea de fresa"/>
    <x v="6"/>
    <x v="11"/>
    <n v="52"/>
    <x v="90"/>
    <n v="1729"/>
  </r>
  <r>
    <n v="1107"/>
    <x v="52"/>
    <n v="10"/>
    <x v="8"/>
    <x v="7"/>
    <x v="7"/>
    <x v="6"/>
    <x v="1"/>
    <x v="43"/>
    <x v="1"/>
    <m/>
    <s v="Condimento cajún"/>
    <x v="7"/>
    <x v="12"/>
    <n v="30"/>
    <x v="91"/>
    <n v="942.48000000000013"/>
  </r>
  <r>
    <n v="1108"/>
    <x v="52"/>
    <n v="10"/>
    <x v="8"/>
    <x v="7"/>
    <x v="7"/>
    <x v="6"/>
    <x v="1"/>
    <x v="43"/>
    <x v="1"/>
    <m/>
    <s v="Galletas de chocolate"/>
    <x v="2"/>
    <x v="6"/>
    <n v="41"/>
    <x v="92"/>
    <n v="538.64160000000004"/>
  </r>
  <r>
    <n v="1109"/>
    <x v="54"/>
    <n v="11"/>
    <x v="10"/>
    <x v="9"/>
    <x v="9"/>
    <x v="5"/>
    <x v="3"/>
    <x v="9"/>
    <x v="2"/>
    <m/>
    <s v="Ciruelas secas"/>
    <x v="1"/>
    <x v="1"/>
    <n v="44"/>
    <x v="93"/>
    <n v="213.44400000000002"/>
  </r>
  <r>
    <n v="1110"/>
    <x v="54"/>
    <n v="11"/>
    <x v="10"/>
    <x v="9"/>
    <x v="9"/>
    <x v="5"/>
    <x v="3"/>
    <x v="9"/>
    <x v="2"/>
    <m/>
    <s v="Té verde"/>
    <x v="0"/>
    <x v="10"/>
    <n v="77"/>
    <x v="94"/>
    <n v="322.32200000000006"/>
  </r>
  <r>
    <n v="1111"/>
    <x v="55"/>
    <n v="1"/>
    <x v="11"/>
    <x v="10"/>
    <x v="10"/>
    <x v="2"/>
    <x v="2"/>
    <x v="9"/>
    <x v="3"/>
    <m/>
    <s v="Té chai"/>
    <x v="0"/>
    <x v="4"/>
    <n v="29"/>
    <x v="95"/>
    <n v="738.10800000000006"/>
  </r>
  <r>
    <n v="1112"/>
    <x v="55"/>
    <n v="1"/>
    <x v="11"/>
    <x v="10"/>
    <x v="10"/>
    <x v="2"/>
    <x v="2"/>
    <x v="9"/>
    <x v="3"/>
    <m/>
    <s v="Café"/>
    <x v="0"/>
    <x v="5"/>
    <n v="77"/>
    <x v="96"/>
    <n v="5157.152000000001"/>
  </r>
  <r>
    <n v="1113"/>
    <x v="55"/>
    <n v="1"/>
    <x v="11"/>
    <x v="10"/>
    <x v="10"/>
    <x v="2"/>
    <x v="2"/>
    <x v="9"/>
    <x v="3"/>
    <m/>
    <s v="Té verde"/>
    <x v="0"/>
    <x v="10"/>
    <n v="73"/>
    <x v="97"/>
    <n v="305.57800000000003"/>
  </r>
  <r>
    <n v="1114"/>
    <x v="50"/>
    <n v="28"/>
    <x v="7"/>
    <x v="6"/>
    <x v="6"/>
    <x v="5"/>
    <x v="3"/>
    <x v="41"/>
    <x v="2"/>
    <s v="Tarjeta de crédito"/>
    <s v="Almejas"/>
    <x v="4"/>
    <x v="8"/>
    <n v="74"/>
    <x v="98"/>
    <n v="949.75300000000004"/>
  </r>
  <r>
    <n v="1115"/>
    <x v="50"/>
    <n v="28"/>
    <x v="7"/>
    <x v="6"/>
    <x v="6"/>
    <x v="5"/>
    <x v="3"/>
    <x v="41"/>
    <x v="2"/>
    <s v="Tarjeta de crédito"/>
    <s v="Carne de cangrejo"/>
    <x v="8"/>
    <x v="13"/>
    <n v="25"/>
    <x v="99"/>
    <n v="650.44000000000005"/>
  </r>
  <r>
    <n v="1116"/>
    <x v="56"/>
    <n v="9"/>
    <x v="12"/>
    <x v="11"/>
    <x v="3"/>
    <x v="7"/>
    <x v="0"/>
    <x v="44"/>
    <x v="1"/>
    <s v="Cheque"/>
    <s v="Ravioli"/>
    <x v="9"/>
    <x v="14"/>
    <n v="82"/>
    <x v="100"/>
    <n v="2149.056"/>
  </r>
  <r>
    <n v="1117"/>
    <x v="56"/>
    <n v="9"/>
    <x v="12"/>
    <x v="11"/>
    <x v="3"/>
    <x v="7"/>
    <x v="0"/>
    <x v="44"/>
    <x v="1"/>
    <s v="Cheque"/>
    <s v="Mozzarella"/>
    <x v="10"/>
    <x v="15"/>
    <n v="37"/>
    <x v="101"/>
    <n v="1856.7191999999998"/>
  </r>
  <r>
    <n v="1118"/>
    <x v="49"/>
    <n v="6"/>
    <x v="6"/>
    <x v="5"/>
    <x v="5"/>
    <x v="4"/>
    <x v="2"/>
    <x v="40"/>
    <x v="0"/>
    <s v="Tarjeta de crédito"/>
    <s v="Cerveza"/>
    <x v="0"/>
    <x v="0"/>
    <n v="84"/>
    <x v="102"/>
    <n v="1580.5440000000001"/>
  </r>
  <r>
    <n v="1119"/>
    <x v="51"/>
    <n v="8"/>
    <x v="3"/>
    <x v="2"/>
    <x v="2"/>
    <x v="2"/>
    <x v="2"/>
    <x v="42"/>
    <x v="0"/>
    <s v="Cheque"/>
    <s v="Salsa curry"/>
    <x v="5"/>
    <x v="9"/>
    <n v="73"/>
    <x v="103"/>
    <n v="3965.36"/>
  </r>
  <r>
    <n v="1120"/>
    <x v="51"/>
    <n v="8"/>
    <x v="3"/>
    <x v="2"/>
    <x v="2"/>
    <x v="2"/>
    <x v="2"/>
    <x v="42"/>
    <x v="0"/>
    <s v="Cheque"/>
    <s v="Galletas de chocolate"/>
    <x v="2"/>
    <x v="6"/>
    <n v="51"/>
    <x v="104"/>
    <n v="624.03599999999994"/>
  </r>
  <r>
    <n v="1121"/>
    <x v="57"/>
    <n v="25"/>
    <x v="13"/>
    <x v="7"/>
    <x v="7"/>
    <x v="6"/>
    <x v="1"/>
    <x v="45"/>
    <x v="1"/>
    <s v="Efectivo"/>
    <s v="Bolillos"/>
    <x v="2"/>
    <x v="16"/>
    <n v="66"/>
    <x v="91"/>
    <n v="960.96"/>
  </r>
  <r>
    <n v="1122"/>
    <x v="58"/>
    <n v="26"/>
    <x v="14"/>
    <x v="9"/>
    <x v="9"/>
    <x v="5"/>
    <x v="3"/>
    <x v="46"/>
    <x v="2"/>
    <s v="Tarjeta de crédito"/>
    <s v="Aceite de oliva"/>
    <x v="13"/>
    <x v="20"/>
    <n v="36"/>
    <x v="105"/>
    <n v="1043.7588000000001"/>
  </r>
  <r>
    <n v="1123"/>
    <x v="58"/>
    <n v="26"/>
    <x v="14"/>
    <x v="9"/>
    <x v="9"/>
    <x v="5"/>
    <x v="3"/>
    <x v="46"/>
    <x v="2"/>
    <s v="Tarjeta de crédito"/>
    <s v="Almejas"/>
    <x v="4"/>
    <x v="8"/>
    <n v="87"/>
    <x v="106"/>
    <n v="1222.3848"/>
  </r>
  <r>
    <n v="1124"/>
    <x v="58"/>
    <n v="26"/>
    <x v="14"/>
    <x v="9"/>
    <x v="9"/>
    <x v="5"/>
    <x v="3"/>
    <x v="46"/>
    <x v="2"/>
    <s v="Tarjeta de crédito"/>
    <s v="Carne de cangrejo"/>
    <x v="8"/>
    <x v="13"/>
    <n v="64"/>
    <x v="107"/>
    <n v="1615.6671999999999"/>
  </r>
  <r>
    <n v="1125"/>
    <x v="47"/>
    <n v="29"/>
    <x v="4"/>
    <x v="3"/>
    <x v="3"/>
    <x v="3"/>
    <x v="0"/>
    <x v="38"/>
    <x v="0"/>
    <s v="Cheque"/>
    <s v="Cerveza"/>
    <x v="0"/>
    <x v="0"/>
    <n v="21"/>
    <x v="108"/>
    <n v="432.18000000000006"/>
  </r>
  <r>
    <n v="1126"/>
    <x v="49"/>
    <n v="6"/>
    <x v="6"/>
    <x v="5"/>
    <x v="5"/>
    <x v="4"/>
    <x v="2"/>
    <x v="40"/>
    <x v="2"/>
    <s v="Cheque"/>
    <s v="Chocolate"/>
    <x v="3"/>
    <x v="7"/>
    <n v="19"/>
    <x v="109"/>
    <n v="342.54149999999998"/>
  </r>
  <r>
    <n v="1128"/>
    <x v="59"/>
    <n v="4"/>
    <x v="1"/>
    <x v="1"/>
    <x v="1"/>
    <x v="1"/>
    <x v="1"/>
    <x v="47"/>
    <x v="1"/>
    <s v="Tarjeta de crédito"/>
    <s v="Mermelada de zarzamora"/>
    <x v="6"/>
    <x v="21"/>
    <n v="23"/>
    <x v="110"/>
    <n v="2738.61"/>
  </r>
  <r>
    <n v="1129"/>
    <x v="59"/>
    <n v="4"/>
    <x v="1"/>
    <x v="1"/>
    <x v="1"/>
    <x v="1"/>
    <x v="1"/>
    <x v="47"/>
    <x v="1"/>
    <s v="Tarjeta de crédito"/>
    <s v="Arroz de grano largo"/>
    <x v="14"/>
    <x v="22"/>
    <n v="72"/>
    <x v="111"/>
    <n v="726.76800000000003"/>
  </r>
  <r>
    <n v="1131"/>
    <x v="51"/>
    <n v="8"/>
    <x v="3"/>
    <x v="2"/>
    <x v="2"/>
    <x v="2"/>
    <x v="2"/>
    <x v="42"/>
    <x v="2"/>
    <s v="Tarjeta de crédito"/>
    <s v="Mozzarella"/>
    <x v="10"/>
    <x v="15"/>
    <n v="22"/>
    <x v="112"/>
    <n v="1050.4031999999997"/>
  </r>
  <r>
    <n v="1134"/>
    <x v="48"/>
    <n v="3"/>
    <x v="5"/>
    <x v="4"/>
    <x v="4"/>
    <x v="0"/>
    <x v="0"/>
    <x v="39"/>
    <x v="0"/>
    <s v="Efectivo"/>
    <s v="Jarabe"/>
    <x v="7"/>
    <x v="16"/>
    <n v="82"/>
    <x v="113"/>
    <n v="1193.92"/>
  </r>
  <r>
    <n v="1135"/>
    <x v="48"/>
    <n v="3"/>
    <x v="5"/>
    <x v="4"/>
    <x v="4"/>
    <x v="0"/>
    <x v="0"/>
    <x v="39"/>
    <x v="0"/>
    <s v="Efectivo"/>
    <s v="Salsa curry"/>
    <x v="5"/>
    <x v="9"/>
    <n v="98"/>
    <x v="114"/>
    <n v="5762.4000000000005"/>
  </r>
  <r>
    <n v="1138"/>
    <x v="60"/>
    <n v="7"/>
    <x v="9"/>
    <x v="8"/>
    <x v="8"/>
    <x v="2"/>
    <x v="2"/>
    <x v="9"/>
    <x v="3"/>
    <m/>
    <s v="Café"/>
    <x v="0"/>
    <x v="5"/>
    <n v="71"/>
    <x v="115"/>
    <n v="4343.78"/>
  </r>
  <r>
    <n v="1139"/>
    <x v="61"/>
    <n v="10"/>
    <x v="8"/>
    <x v="7"/>
    <x v="7"/>
    <x v="6"/>
    <x v="1"/>
    <x v="48"/>
    <x v="1"/>
    <m/>
    <s v="Jalea de fresa"/>
    <x v="6"/>
    <x v="11"/>
    <n v="40"/>
    <x v="116"/>
    <n v="1470"/>
  </r>
  <r>
    <n v="1140"/>
    <x v="61"/>
    <n v="10"/>
    <x v="8"/>
    <x v="7"/>
    <x v="7"/>
    <x v="6"/>
    <x v="1"/>
    <x v="48"/>
    <x v="1"/>
    <m/>
    <s v="Condimento cajún"/>
    <x v="7"/>
    <x v="12"/>
    <n v="80"/>
    <x v="117"/>
    <n v="2414.7199999999998"/>
  </r>
  <r>
    <n v="1141"/>
    <x v="61"/>
    <n v="10"/>
    <x v="8"/>
    <x v="7"/>
    <x v="7"/>
    <x v="6"/>
    <x v="1"/>
    <x v="48"/>
    <x v="1"/>
    <m/>
    <s v="Galletas de chocolate"/>
    <x v="2"/>
    <x v="6"/>
    <n v="38"/>
    <x v="7"/>
    <n v="464.96799999999996"/>
  </r>
  <r>
    <n v="1142"/>
    <x v="62"/>
    <n v="11"/>
    <x v="10"/>
    <x v="9"/>
    <x v="9"/>
    <x v="5"/>
    <x v="3"/>
    <x v="9"/>
    <x v="2"/>
    <m/>
    <s v="Ciruelas secas"/>
    <x v="1"/>
    <x v="1"/>
    <n v="28"/>
    <x v="118"/>
    <n v="144.06"/>
  </r>
  <r>
    <n v="1143"/>
    <x v="62"/>
    <n v="11"/>
    <x v="10"/>
    <x v="9"/>
    <x v="9"/>
    <x v="5"/>
    <x v="3"/>
    <x v="9"/>
    <x v="2"/>
    <m/>
    <s v="Té verde"/>
    <x v="0"/>
    <x v="10"/>
    <n v="60"/>
    <x v="119"/>
    <n v="246.13680000000005"/>
  </r>
  <r>
    <n v="1144"/>
    <x v="63"/>
    <n v="1"/>
    <x v="11"/>
    <x v="10"/>
    <x v="10"/>
    <x v="2"/>
    <x v="2"/>
    <x v="9"/>
    <x v="3"/>
    <m/>
    <s v="Té chai"/>
    <x v="0"/>
    <x v="4"/>
    <n v="33"/>
    <x v="120"/>
    <n v="814.96800000000007"/>
  </r>
  <r>
    <n v="1145"/>
    <x v="63"/>
    <n v="1"/>
    <x v="11"/>
    <x v="10"/>
    <x v="10"/>
    <x v="2"/>
    <x v="2"/>
    <x v="9"/>
    <x v="3"/>
    <m/>
    <s v="Café"/>
    <x v="0"/>
    <x v="5"/>
    <n v="22"/>
    <x v="121"/>
    <n v="1416.8"/>
  </r>
  <r>
    <n v="1146"/>
    <x v="63"/>
    <n v="1"/>
    <x v="11"/>
    <x v="10"/>
    <x v="10"/>
    <x v="2"/>
    <x v="2"/>
    <x v="9"/>
    <x v="3"/>
    <m/>
    <s v="Té verde"/>
    <x v="0"/>
    <x v="10"/>
    <n v="51"/>
    <x v="122"/>
    <n v="209.21628000000004"/>
  </r>
  <r>
    <n v="1147"/>
    <x v="64"/>
    <n v="28"/>
    <x v="7"/>
    <x v="6"/>
    <x v="6"/>
    <x v="5"/>
    <x v="3"/>
    <x v="49"/>
    <x v="2"/>
    <s v="Tarjeta de crédito"/>
    <s v="Almejas"/>
    <x v="4"/>
    <x v="8"/>
    <n v="60"/>
    <x v="123"/>
    <n v="802.49400000000003"/>
  </r>
  <r>
    <n v="1148"/>
    <x v="64"/>
    <n v="28"/>
    <x v="7"/>
    <x v="6"/>
    <x v="6"/>
    <x v="5"/>
    <x v="3"/>
    <x v="49"/>
    <x v="2"/>
    <s v="Tarjeta de crédito"/>
    <s v="Carne de cangrejo"/>
    <x v="8"/>
    <x v="13"/>
    <n v="98"/>
    <x v="124"/>
    <n v="2574.9695999999999"/>
  </r>
  <r>
    <n v="1149"/>
    <x v="65"/>
    <n v="9"/>
    <x v="12"/>
    <x v="11"/>
    <x v="3"/>
    <x v="7"/>
    <x v="0"/>
    <x v="50"/>
    <x v="1"/>
    <s v="Cheque"/>
    <s v="Ravioli"/>
    <x v="9"/>
    <x v="14"/>
    <n v="27"/>
    <x v="125"/>
    <n v="714.98700000000008"/>
  </r>
  <r>
    <n v="1150"/>
    <x v="65"/>
    <n v="9"/>
    <x v="12"/>
    <x v="11"/>
    <x v="3"/>
    <x v="7"/>
    <x v="0"/>
    <x v="50"/>
    <x v="1"/>
    <s v="Cheque"/>
    <s v="Mozzarella"/>
    <x v="10"/>
    <x v="15"/>
    <n v="88"/>
    <x v="126"/>
    <n v="4244.4863999999989"/>
  </r>
  <r>
    <n v="1151"/>
    <x v="66"/>
    <n v="6"/>
    <x v="6"/>
    <x v="5"/>
    <x v="5"/>
    <x v="4"/>
    <x v="2"/>
    <x v="51"/>
    <x v="0"/>
    <s v="Tarjeta de crédito"/>
    <s v="Cerveza"/>
    <x v="0"/>
    <x v="0"/>
    <n v="65"/>
    <x v="127"/>
    <n v="1337.7"/>
  </r>
  <r>
    <n v="1152"/>
    <x v="67"/>
    <n v="8"/>
    <x v="3"/>
    <x v="2"/>
    <x v="2"/>
    <x v="2"/>
    <x v="2"/>
    <x v="52"/>
    <x v="0"/>
    <s v="Cheque"/>
    <s v="Salsa curry"/>
    <x v="5"/>
    <x v="9"/>
    <n v="38"/>
    <x v="128"/>
    <n v="2085.44"/>
  </r>
  <r>
    <n v="1153"/>
    <x v="67"/>
    <n v="8"/>
    <x v="3"/>
    <x v="2"/>
    <x v="2"/>
    <x v="2"/>
    <x v="2"/>
    <x v="52"/>
    <x v="0"/>
    <s v="Cheque"/>
    <s v="Galletas de chocolate"/>
    <x v="2"/>
    <x v="6"/>
    <n v="80"/>
    <x v="129"/>
    <n v="989.18400000000008"/>
  </r>
  <r>
    <n v="1154"/>
    <x v="68"/>
    <n v="25"/>
    <x v="13"/>
    <x v="7"/>
    <x v="7"/>
    <x v="6"/>
    <x v="1"/>
    <x v="53"/>
    <x v="1"/>
    <s v="Efectivo"/>
    <s v="Bolillos"/>
    <x v="2"/>
    <x v="16"/>
    <n v="49"/>
    <x v="130"/>
    <n v="658.56"/>
  </r>
  <r>
    <n v="1155"/>
    <x v="69"/>
    <n v="26"/>
    <x v="14"/>
    <x v="9"/>
    <x v="9"/>
    <x v="5"/>
    <x v="3"/>
    <x v="54"/>
    <x v="2"/>
    <s v="Tarjeta de crédito"/>
    <s v="Aceite de oliva"/>
    <x v="13"/>
    <x v="20"/>
    <n v="90"/>
    <x v="131"/>
    <n v="2609.3970000000004"/>
  </r>
  <r>
    <n v="1156"/>
    <x v="69"/>
    <n v="26"/>
    <x v="14"/>
    <x v="9"/>
    <x v="9"/>
    <x v="5"/>
    <x v="3"/>
    <x v="54"/>
    <x v="2"/>
    <s v="Tarjeta de crédito"/>
    <s v="Almejas"/>
    <x v="4"/>
    <x v="8"/>
    <n v="60"/>
    <x v="123"/>
    <n v="834.91800000000012"/>
  </r>
  <r>
    <n v="1157"/>
    <x v="69"/>
    <n v="26"/>
    <x v="14"/>
    <x v="9"/>
    <x v="9"/>
    <x v="5"/>
    <x v="3"/>
    <x v="54"/>
    <x v="2"/>
    <s v="Tarjeta de crédito"/>
    <s v="Carne de cangrejo"/>
    <x v="8"/>
    <x v="13"/>
    <n v="39"/>
    <x v="132"/>
    <n v="1004.6399999999999"/>
  </r>
  <r>
    <n v="1158"/>
    <x v="70"/>
    <n v="29"/>
    <x v="4"/>
    <x v="3"/>
    <x v="3"/>
    <x v="3"/>
    <x v="0"/>
    <x v="55"/>
    <x v="0"/>
    <s v="Cheque"/>
    <s v="Cerveza"/>
    <x v="0"/>
    <x v="0"/>
    <n v="79"/>
    <x v="133"/>
    <n v="1594.8520000000001"/>
  </r>
  <r>
    <n v="1159"/>
    <x v="66"/>
    <n v="6"/>
    <x v="6"/>
    <x v="5"/>
    <x v="5"/>
    <x v="4"/>
    <x v="2"/>
    <x v="51"/>
    <x v="2"/>
    <s v="Cheque"/>
    <s v="Chocolate"/>
    <x v="3"/>
    <x v="7"/>
    <n v="44"/>
    <x v="134"/>
    <n v="801.10800000000006"/>
  </r>
  <r>
    <n v="1161"/>
    <x v="71"/>
    <n v="4"/>
    <x v="1"/>
    <x v="1"/>
    <x v="1"/>
    <x v="1"/>
    <x v="1"/>
    <x v="56"/>
    <x v="1"/>
    <s v="Tarjeta de crédito"/>
    <s v="Mermelada de zarzamora"/>
    <x v="6"/>
    <x v="21"/>
    <n v="98"/>
    <x v="135"/>
    <n v="10779.804"/>
  </r>
  <r>
    <n v="1162"/>
    <x v="71"/>
    <n v="4"/>
    <x v="1"/>
    <x v="1"/>
    <x v="1"/>
    <x v="1"/>
    <x v="1"/>
    <x v="56"/>
    <x v="1"/>
    <s v="Tarjeta de crédito"/>
    <s v="Arroz de grano largo"/>
    <x v="14"/>
    <x v="22"/>
    <n v="61"/>
    <x v="136"/>
    <n v="591.822"/>
  </r>
  <r>
    <n v="1164"/>
    <x v="67"/>
    <n v="8"/>
    <x v="3"/>
    <x v="2"/>
    <x v="2"/>
    <x v="2"/>
    <x v="2"/>
    <x v="52"/>
    <x v="2"/>
    <s v="Tarjeta de crédito"/>
    <s v="Mozzarella"/>
    <x v="10"/>
    <x v="15"/>
    <n v="30"/>
    <x v="137"/>
    <n v="1534.68"/>
  </r>
  <r>
    <n v="1167"/>
    <x v="72"/>
    <n v="3"/>
    <x v="5"/>
    <x v="4"/>
    <x v="4"/>
    <x v="0"/>
    <x v="0"/>
    <x v="57"/>
    <x v="0"/>
    <s v="Efectivo"/>
    <s v="Jarabe"/>
    <x v="7"/>
    <x v="16"/>
    <n v="24"/>
    <x v="138"/>
    <n v="352.80000000000007"/>
  </r>
  <r>
    <n v="1168"/>
    <x v="72"/>
    <n v="3"/>
    <x v="5"/>
    <x v="4"/>
    <x v="4"/>
    <x v="0"/>
    <x v="0"/>
    <x v="57"/>
    <x v="0"/>
    <s v="Efectivo"/>
    <s v="Salsa curry"/>
    <x v="5"/>
    <x v="9"/>
    <n v="28"/>
    <x v="139"/>
    <n v="1536.6399999999999"/>
  </r>
  <r>
    <n v="1172"/>
    <x v="61"/>
    <n v="10"/>
    <x v="8"/>
    <x v="7"/>
    <x v="7"/>
    <x v="6"/>
    <x v="1"/>
    <x v="48"/>
    <x v="0"/>
    <s v="Tarjeta de crédito"/>
    <s v="Almendras"/>
    <x v="1"/>
    <x v="16"/>
    <n v="74"/>
    <x v="140"/>
    <n v="1004.9200000000001"/>
  </r>
  <r>
    <n v="1174"/>
    <x v="61"/>
    <n v="10"/>
    <x v="8"/>
    <x v="7"/>
    <x v="7"/>
    <x v="6"/>
    <x v="1"/>
    <x v="9"/>
    <x v="1"/>
    <m/>
    <s v="Ciruelas secas"/>
    <x v="1"/>
    <x v="1"/>
    <n v="90"/>
    <x v="141"/>
    <n v="423.35999999999996"/>
  </r>
  <r>
    <n v="1175"/>
    <x v="62"/>
    <n v="11"/>
    <x v="10"/>
    <x v="9"/>
    <x v="9"/>
    <x v="5"/>
    <x v="3"/>
    <x v="9"/>
    <x v="2"/>
    <m/>
    <s v="Salsa curry"/>
    <x v="5"/>
    <x v="9"/>
    <n v="27"/>
    <x v="142"/>
    <n v="1557.3600000000001"/>
  </r>
  <r>
    <n v="1176"/>
    <x v="63"/>
    <n v="1"/>
    <x v="11"/>
    <x v="10"/>
    <x v="10"/>
    <x v="2"/>
    <x v="2"/>
    <x v="9"/>
    <x v="2"/>
    <m/>
    <s v="Carne de cangrejo"/>
    <x v="8"/>
    <x v="13"/>
    <n v="71"/>
    <x v="143"/>
    <n v="1920.4079999999999"/>
  </r>
  <r>
    <n v="1177"/>
    <x v="64"/>
    <n v="28"/>
    <x v="7"/>
    <x v="6"/>
    <x v="6"/>
    <x v="5"/>
    <x v="3"/>
    <x v="49"/>
    <x v="2"/>
    <s v="Tarjeta de crédito"/>
    <s v="Café"/>
    <x v="0"/>
    <x v="5"/>
    <n v="74"/>
    <x v="144"/>
    <n v="4765.6000000000004"/>
  </r>
  <r>
    <n v="1178"/>
    <x v="65"/>
    <n v="9"/>
    <x v="12"/>
    <x v="11"/>
    <x v="3"/>
    <x v="7"/>
    <x v="0"/>
    <x v="50"/>
    <x v="1"/>
    <s v="Cheque"/>
    <s v="Almejas"/>
    <x v="4"/>
    <x v="8"/>
    <n v="76"/>
    <x v="145"/>
    <n v="1016.4924"/>
  </r>
  <r>
    <n v="1179"/>
    <x v="66"/>
    <n v="6"/>
    <x v="6"/>
    <x v="5"/>
    <x v="5"/>
    <x v="4"/>
    <x v="2"/>
    <x v="51"/>
    <x v="0"/>
    <s v="Tarjeta de crédito"/>
    <s v="Chocolate"/>
    <x v="3"/>
    <x v="7"/>
    <n v="96"/>
    <x v="146"/>
    <n v="1730.7360000000001"/>
  </r>
  <r>
    <n v="1180"/>
    <x v="67"/>
    <n v="8"/>
    <x v="3"/>
    <x v="2"/>
    <x v="2"/>
    <x v="2"/>
    <x v="2"/>
    <x v="52"/>
    <x v="0"/>
    <s v="Cheque"/>
    <s v="Chocolate"/>
    <x v="3"/>
    <x v="7"/>
    <n v="92"/>
    <x v="147"/>
    <n v="1625.7780000000002"/>
  </r>
  <r>
    <n v="1181"/>
    <x v="68"/>
    <n v="25"/>
    <x v="13"/>
    <x v="7"/>
    <x v="7"/>
    <x v="6"/>
    <x v="1"/>
    <x v="53"/>
    <x v="1"/>
    <s v="Efectivo"/>
    <s v="Condimento cajún"/>
    <x v="7"/>
    <x v="12"/>
    <n v="93"/>
    <x v="148"/>
    <n v="2807.1120000000001"/>
  </r>
  <r>
    <n v="1182"/>
    <x v="69"/>
    <n v="26"/>
    <x v="14"/>
    <x v="9"/>
    <x v="9"/>
    <x v="5"/>
    <x v="3"/>
    <x v="54"/>
    <x v="2"/>
    <s v="Tarjeta de crédito"/>
    <s v="Jalea de fresa"/>
    <x v="6"/>
    <x v="11"/>
    <n v="18"/>
    <x v="149"/>
    <n v="598.5"/>
  </r>
  <r>
    <n v="1183"/>
    <x v="70"/>
    <n v="29"/>
    <x v="4"/>
    <x v="3"/>
    <x v="3"/>
    <x v="3"/>
    <x v="0"/>
    <x v="55"/>
    <x v="0"/>
    <s v="Cheque"/>
    <s v="Cóctel de frutas"/>
    <x v="12"/>
    <x v="18"/>
    <n v="98"/>
    <x v="150"/>
    <n v="5564.8320000000003"/>
  </r>
  <r>
    <n v="1184"/>
    <x v="66"/>
    <n v="6"/>
    <x v="6"/>
    <x v="5"/>
    <x v="5"/>
    <x v="4"/>
    <x v="2"/>
    <x v="51"/>
    <x v="2"/>
    <s v="Cheque"/>
    <s v="Peras secas"/>
    <x v="1"/>
    <x v="2"/>
    <n v="46"/>
    <x v="151"/>
    <n v="1893.3600000000001"/>
  </r>
  <r>
    <n v="1185"/>
    <x v="66"/>
    <n v="6"/>
    <x v="6"/>
    <x v="5"/>
    <x v="5"/>
    <x v="4"/>
    <x v="2"/>
    <x v="51"/>
    <x v="2"/>
    <s v="Cheque"/>
    <s v="Manzanas secas"/>
    <x v="1"/>
    <x v="3"/>
    <n v="14"/>
    <x v="48"/>
    <n v="1038.8"/>
  </r>
  <r>
    <n v="1186"/>
    <x v="71"/>
    <n v="4"/>
    <x v="1"/>
    <x v="1"/>
    <x v="1"/>
    <x v="1"/>
    <x v="1"/>
    <x v="9"/>
    <x v="3"/>
    <m/>
    <s v="Pasta penne"/>
    <x v="9"/>
    <x v="19"/>
    <n v="85"/>
    <x v="152"/>
    <n v="4476.78"/>
  </r>
  <r>
    <n v="1187"/>
    <x v="72"/>
    <n v="3"/>
    <x v="5"/>
    <x v="4"/>
    <x v="4"/>
    <x v="0"/>
    <x v="0"/>
    <x v="9"/>
    <x v="3"/>
    <m/>
    <s v="Té verde"/>
    <x v="0"/>
    <x v="10"/>
    <n v="88"/>
    <x v="76"/>
    <n v="357.31695999999999"/>
  </r>
  <r>
    <n v="1188"/>
    <x v="73"/>
    <n v="1"/>
    <x v="11"/>
    <x v="10"/>
    <x v="10"/>
    <x v="2"/>
    <x v="2"/>
    <x v="9"/>
    <x v="3"/>
    <m/>
    <s v="Té verde"/>
    <x v="0"/>
    <x v="10"/>
    <n v="81"/>
    <x v="153"/>
    <n v="335.67534000000006"/>
  </r>
  <r>
    <n v="1189"/>
    <x v="74"/>
    <n v="28"/>
    <x v="7"/>
    <x v="6"/>
    <x v="6"/>
    <x v="5"/>
    <x v="3"/>
    <x v="58"/>
    <x v="2"/>
    <s v="Tarjeta de crédito"/>
    <s v="Almejas"/>
    <x v="4"/>
    <x v="8"/>
    <n v="33"/>
    <x v="154"/>
    <n v="423.5385"/>
  </r>
  <r>
    <n v="1190"/>
    <x v="74"/>
    <n v="28"/>
    <x v="7"/>
    <x v="6"/>
    <x v="6"/>
    <x v="5"/>
    <x v="3"/>
    <x v="58"/>
    <x v="2"/>
    <s v="Tarjeta de crédito"/>
    <s v="Carne de cangrejo"/>
    <x v="8"/>
    <x v="13"/>
    <n v="47"/>
    <x v="155"/>
    <n v="1271.2560000000001"/>
  </r>
  <r>
    <n v="1191"/>
    <x v="75"/>
    <n v="9"/>
    <x v="12"/>
    <x v="11"/>
    <x v="3"/>
    <x v="7"/>
    <x v="0"/>
    <x v="59"/>
    <x v="1"/>
    <s v="Cheque"/>
    <s v="Ravioli"/>
    <x v="9"/>
    <x v="14"/>
    <n v="61"/>
    <x v="156"/>
    <n v="1731.9120000000003"/>
  </r>
  <r>
    <n v="1192"/>
    <x v="75"/>
    <n v="9"/>
    <x v="12"/>
    <x v="11"/>
    <x v="3"/>
    <x v="7"/>
    <x v="0"/>
    <x v="59"/>
    <x v="1"/>
    <s v="Cheque"/>
    <s v="Mozzarella"/>
    <x v="10"/>
    <x v="15"/>
    <n v="27"/>
    <x v="157"/>
    <n v="1341.7487999999998"/>
  </r>
  <r>
    <n v="1193"/>
    <x v="76"/>
    <n v="6"/>
    <x v="6"/>
    <x v="5"/>
    <x v="5"/>
    <x v="4"/>
    <x v="2"/>
    <x v="60"/>
    <x v="0"/>
    <s v="Tarjeta de crédito"/>
    <s v="Cerveza"/>
    <x v="0"/>
    <x v="0"/>
    <n v="84"/>
    <x v="102"/>
    <n v="1662.864"/>
  </r>
  <r>
    <n v="1194"/>
    <x v="77"/>
    <n v="8"/>
    <x v="3"/>
    <x v="2"/>
    <x v="2"/>
    <x v="2"/>
    <x v="2"/>
    <x v="61"/>
    <x v="0"/>
    <s v="Cheque"/>
    <s v="Salsa curry"/>
    <x v="5"/>
    <x v="9"/>
    <n v="91"/>
    <x v="158"/>
    <n v="5045.04"/>
  </r>
  <r>
    <n v="1195"/>
    <x v="77"/>
    <n v="8"/>
    <x v="3"/>
    <x v="2"/>
    <x v="2"/>
    <x v="2"/>
    <x v="2"/>
    <x v="61"/>
    <x v="0"/>
    <s v="Cheque"/>
    <s v="Galletas de chocolate"/>
    <x v="2"/>
    <x v="6"/>
    <n v="36"/>
    <x v="159"/>
    <n v="482.22720000000004"/>
  </r>
  <r>
    <n v="1196"/>
    <x v="78"/>
    <n v="25"/>
    <x v="13"/>
    <x v="7"/>
    <x v="7"/>
    <x v="6"/>
    <x v="1"/>
    <x v="62"/>
    <x v="1"/>
    <s v="Efectivo"/>
    <s v="Bolillos"/>
    <x v="2"/>
    <x v="16"/>
    <n v="34"/>
    <x v="160"/>
    <n v="480.76000000000005"/>
  </r>
  <r>
    <n v="1197"/>
    <x v="79"/>
    <n v="26"/>
    <x v="14"/>
    <x v="9"/>
    <x v="9"/>
    <x v="5"/>
    <x v="3"/>
    <x v="63"/>
    <x v="2"/>
    <s v="Tarjeta de crédito"/>
    <s v="Aceite de oliva"/>
    <x v="13"/>
    <x v="20"/>
    <n v="81"/>
    <x v="161"/>
    <n v="2493.7227000000003"/>
  </r>
  <r>
    <n v="1198"/>
    <x v="79"/>
    <n v="26"/>
    <x v="14"/>
    <x v="9"/>
    <x v="9"/>
    <x v="5"/>
    <x v="3"/>
    <x v="63"/>
    <x v="2"/>
    <s v="Tarjeta de crédito"/>
    <s v="Almejas"/>
    <x v="4"/>
    <x v="8"/>
    <n v="25"/>
    <x v="162"/>
    <n v="327.61750000000001"/>
  </r>
  <r>
    <n v="1199"/>
    <x v="79"/>
    <n v="26"/>
    <x v="14"/>
    <x v="9"/>
    <x v="9"/>
    <x v="5"/>
    <x v="3"/>
    <x v="63"/>
    <x v="2"/>
    <s v="Tarjeta de crédito"/>
    <s v="Carne de cangrejo"/>
    <x v="8"/>
    <x v="13"/>
    <n v="12"/>
    <x v="163"/>
    <n v="309.12"/>
  </r>
  <r>
    <n v="1200"/>
    <x v="80"/>
    <n v="29"/>
    <x v="4"/>
    <x v="3"/>
    <x v="3"/>
    <x v="3"/>
    <x v="0"/>
    <x v="64"/>
    <x v="0"/>
    <s v="Cheque"/>
    <s v="Cerveza"/>
    <x v="0"/>
    <x v="0"/>
    <n v="23"/>
    <x v="164"/>
    <n v="432.76800000000003"/>
  </r>
  <r>
    <n v="1201"/>
    <x v="76"/>
    <n v="6"/>
    <x v="6"/>
    <x v="5"/>
    <x v="5"/>
    <x v="4"/>
    <x v="2"/>
    <x v="60"/>
    <x v="2"/>
    <s v="Cheque"/>
    <s v="Chocolate"/>
    <x v="3"/>
    <x v="7"/>
    <n v="76"/>
    <x v="165"/>
    <n v="1370.1659999999999"/>
  </r>
  <r>
    <n v="1203"/>
    <x v="81"/>
    <n v="4"/>
    <x v="1"/>
    <x v="1"/>
    <x v="1"/>
    <x v="1"/>
    <x v="1"/>
    <x v="65"/>
    <x v="1"/>
    <s v="Tarjeta de crédito"/>
    <s v="Mermelada de zarzamora"/>
    <x v="6"/>
    <x v="21"/>
    <n v="55"/>
    <x v="166"/>
    <n v="6237"/>
  </r>
  <r>
    <n v="1204"/>
    <x v="81"/>
    <n v="4"/>
    <x v="1"/>
    <x v="1"/>
    <x v="1"/>
    <x v="1"/>
    <x v="1"/>
    <x v="65"/>
    <x v="1"/>
    <s v="Tarjeta de crédito"/>
    <s v="Arroz de grano largo"/>
    <x v="14"/>
    <x v="22"/>
    <n v="19"/>
    <x v="167"/>
    <n v="180.614"/>
  </r>
  <r>
    <n v="1206"/>
    <x v="77"/>
    <n v="8"/>
    <x v="3"/>
    <x v="2"/>
    <x v="2"/>
    <x v="2"/>
    <x v="2"/>
    <x v="61"/>
    <x v="2"/>
    <s v="Tarjeta de crédito"/>
    <s v="Mozzarella"/>
    <x v="10"/>
    <x v="15"/>
    <n v="27"/>
    <x v="157"/>
    <n v="1249.6679999999999"/>
  </r>
  <r>
    <n v="1209"/>
    <x v="82"/>
    <n v="3"/>
    <x v="5"/>
    <x v="4"/>
    <x v="4"/>
    <x v="0"/>
    <x v="0"/>
    <x v="66"/>
    <x v="0"/>
    <s v="Efectivo"/>
    <s v="Jarabe"/>
    <x v="7"/>
    <x v="16"/>
    <n v="99"/>
    <x v="82"/>
    <n v="1330.56"/>
  </r>
  <r>
    <n v="1210"/>
    <x v="82"/>
    <n v="3"/>
    <x v="5"/>
    <x v="4"/>
    <x v="4"/>
    <x v="0"/>
    <x v="0"/>
    <x v="66"/>
    <x v="0"/>
    <s v="Efectivo"/>
    <s v="Salsa curry"/>
    <x v="5"/>
    <x v="9"/>
    <n v="10"/>
    <x v="168"/>
    <n v="560"/>
  </r>
  <r>
    <n v="1214"/>
    <x v="83"/>
    <n v="10"/>
    <x v="8"/>
    <x v="7"/>
    <x v="7"/>
    <x v="6"/>
    <x v="1"/>
    <x v="67"/>
    <x v="0"/>
    <s v="Tarjeta de crédito"/>
    <s v="Almendras"/>
    <x v="1"/>
    <x v="16"/>
    <n v="80"/>
    <x v="169"/>
    <n v="1086.3999999999999"/>
  </r>
  <r>
    <n v="1216"/>
    <x v="83"/>
    <n v="10"/>
    <x v="8"/>
    <x v="7"/>
    <x v="7"/>
    <x v="6"/>
    <x v="1"/>
    <x v="9"/>
    <x v="1"/>
    <m/>
    <s v="Ciruelas secas"/>
    <x v="1"/>
    <x v="1"/>
    <n v="27"/>
    <x v="170"/>
    <n v="127.00800000000001"/>
  </r>
  <r>
    <n v="1217"/>
    <x v="84"/>
    <n v="11"/>
    <x v="10"/>
    <x v="9"/>
    <x v="9"/>
    <x v="5"/>
    <x v="3"/>
    <x v="9"/>
    <x v="2"/>
    <m/>
    <s v="Salsa curry"/>
    <x v="5"/>
    <x v="9"/>
    <n v="97"/>
    <x v="171"/>
    <n v="5323.3600000000006"/>
  </r>
  <r>
    <n v="1218"/>
    <x v="73"/>
    <n v="1"/>
    <x v="11"/>
    <x v="10"/>
    <x v="10"/>
    <x v="2"/>
    <x v="2"/>
    <x v="9"/>
    <x v="2"/>
    <m/>
    <s v="Carne de cangrejo"/>
    <x v="8"/>
    <x v="13"/>
    <n v="42"/>
    <x v="172"/>
    <n v="1125.1967999999999"/>
  </r>
  <r>
    <n v="1219"/>
    <x v="74"/>
    <n v="28"/>
    <x v="7"/>
    <x v="6"/>
    <x v="6"/>
    <x v="5"/>
    <x v="3"/>
    <x v="58"/>
    <x v="2"/>
    <s v="Tarjeta de crédito"/>
    <s v="Café"/>
    <x v="0"/>
    <x v="5"/>
    <n v="24"/>
    <x v="15"/>
    <n v="1483.7759999999998"/>
  </r>
  <r>
    <n v="1220"/>
    <x v="75"/>
    <n v="9"/>
    <x v="12"/>
    <x v="11"/>
    <x v="3"/>
    <x v="7"/>
    <x v="0"/>
    <x v="59"/>
    <x v="1"/>
    <s v="Cheque"/>
    <s v="Almejas"/>
    <x v="4"/>
    <x v="8"/>
    <n v="90"/>
    <x v="173"/>
    <n v="1167.2640000000001"/>
  </r>
  <r>
    <n v="1221"/>
    <x v="76"/>
    <n v="6"/>
    <x v="6"/>
    <x v="5"/>
    <x v="5"/>
    <x v="4"/>
    <x v="2"/>
    <x v="60"/>
    <x v="0"/>
    <s v="Tarjeta de crédito"/>
    <s v="Chocolate"/>
    <x v="3"/>
    <x v="7"/>
    <n v="28"/>
    <x v="174"/>
    <n v="499.80000000000007"/>
  </r>
  <r>
    <n v="1222"/>
    <x v="85"/>
    <n v="28"/>
    <x v="7"/>
    <x v="6"/>
    <x v="6"/>
    <x v="5"/>
    <x v="3"/>
    <x v="68"/>
    <x v="2"/>
    <s v="Cheque"/>
    <s v="Café"/>
    <x v="0"/>
    <x v="5"/>
    <n v="28"/>
    <x v="175"/>
    <n v="1875.3280000000004"/>
  </r>
  <r>
    <n v="1223"/>
    <x v="86"/>
    <n v="8"/>
    <x v="3"/>
    <x v="2"/>
    <x v="2"/>
    <x v="2"/>
    <x v="2"/>
    <x v="69"/>
    <x v="2"/>
    <s v="Cheque"/>
    <s v="Chocolate"/>
    <x v="3"/>
    <x v="7"/>
    <n v="57"/>
    <x v="176"/>
    <n v="976.75199999999995"/>
  </r>
  <r>
    <n v="1224"/>
    <x v="87"/>
    <n v="10"/>
    <x v="8"/>
    <x v="7"/>
    <x v="7"/>
    <x v="6"/>
    <x v="1"/>
    <x v="70"/>
    <x v="0"/>
    <s v="Tarjeta de crédito"/>
    <s v="Té verde"/>
    <x v="0"/>
    <x v="10"/>
    <n v="23"/>
    <x v="177"/>
    <n v="93.389660000000021"/>
  </r>
  <r>
    <n v="1225"/>
    <x v="88"/>
    <n v="7"/>
    <x v="9"/>
    <x v="8"/>
    <x v="8"/>
    <x v="2"/>
    <x v="2"/>
    <x v="9"/>
    <x v="3"/>
    <m/>
    <s v="Café"/>
    <x v="0"/>
    <x v="5"/>
    <n v="86"/>
    <x v="178"/>
    <n v="5593.7840000000006"/>
  </r>
  <r>
    <n v="1226"/>
    <x v="87"/>
    <n v="10"/>
    <x v="8"/>
    <x v="7"/>
    <x v="7"/>
    <x v="6"/>
    <x v="1"/>
    <x v="70"/>
    <x v="1"/>
    <m/>
    <s v="Jalea de fresa"/>
    <x v="6"/>
    <x v="11"/>
    <n v="47"/>
    <x v="179"/>
    <n v="1628.55"/>
  </r>
  <r>
    <n v="1227"/>
    <x v="87"/>
    <n v="10"/>
    <x v="8"/>
    <x v="7"/>
    <x v="7"/>
    <x v="6"/>
    <x v="1"/>
    <x v="70"/>
    <x v="1"/>
    <m/>
    <s v="Condimento cajún"/>
    <x v="7"/>
    <x v="12"/>
    <n v="97"/>
    <x v="180"/>
    <n v="3107.1040000000003"/>
  </r>
  <r>
    <n v="1228"/>
    <x v="87"/>
    <n v="10"/>
    <x v="8"/>
    <x v="7"/>
    <x v="7"/>
    <x v="6"/>
    <x v="1"/>
    <x v="70"/>
    <x v="1"/>
    <m/>
    <s v="Galletas de chocolate"/>
    <x v="2"/>
    <x v="6"/>
    <n v="96"/>
    <x v="181"/>
    <n v="1211.7503999999999"/>
  </r>
  <r>
    <n v="1229"/>
    <x v="89"/>
    <n v="11"/>
    <x v="10"/>
    <x v="9"/>
    <x v="9"/>
    <x v="5"/>
    <x v="3"/>
    <x v="9"/>
    <x v="2"/>
    <m/>
    <s v="Ciruelas secas"/>
    <x v="1"/>
    <x v="1"/>
    <n v="31"/>
    <x v="182"/>
    <n v="151.90000000000003"/>
  </r>
  <r>
    <n v="1230"/>
    <x v="89"/>
    <n v="11"/>
    <x v="10"/>
    <x v="9"/>
    <x v="9"/>
    <x v="5"/>
    <x v="3"/>
    <x v="9"/>
    <x v="2"/>
    <m/>
    <s v="Té verde"/>
    <x v="0"/>
    <x v="10"/>
    <n v="52"/>
    <x v="183"/>
    <n v="224.20216000000005"/>
  </r>
  <r>
    <n v="1231"/>
    <x v="90"/>
    <n v="1"/>
    <x v="11"/>
    <x v="10"/>
    <x v="10"/>
    <x v="2"/>
    <x v="2"/>
    <x v="9"/>
    <x v="3"/>
    <m/>
    <s v="Té chai"/>
    <x v="0"/>
    <x v="4"/>
    <n v="91"/>
    <x v="184"/>
    <n v="2224.404"/>
  </r>
  <r>
    <n v="1232"/>
    <x v="90"/>
    <n v="1"/>
    <x v="11"/>
    <x v="10"/>
    <x v="10"/>
    <x v="2"/>
    <x v="2"/>
    <x v="9"/>
    <x v="3"/>
    <m/>
    <s v="Café"/>
    <x v="0"/>
    <x v="5"/>
    <n v="14"/>
    <x v="185"/>
    <n v="892.58400000000006"/>
  </r>
  <r>
    <n v="1233"/>
    <x v="90"/>
    <n v="1"/>
    <x v="11"/>
    <x v="10"/>
    <x v="10"/>
    <x v="2"/>
    <x v="2"/>
    <x v="9"/>
    <x v="3"/>
    <m/>
    <s v="Té verde"/>
    <x v="0"/>
    <x v="10"/>
    <n v="44"/>
    <x v="186"/>
    <n v="186.02584000000002"/>
  </r>
  <r>
    <n v="1234"/>
    <x v="85"/>
    <n v="28"/>
    <x v="7"/>
    <x v="6"/>
    <x v="6"/>
    <x v="5"/>
    <x v="3"/>
    <x v="68"/>
    <x v="2"/>
    <s v="Tarjeta de crédito"/>
    <s v="Almejas"/>
    <x v="4"/>
    <x v="8"/>
    <n v="97"/>
    <x v="53"/>
    <n v="1336.6794000000002"/>
  </r>
  <r>
    <n v="1235"/>
    <x v="85"/>
    <n v="28"/>
    <x v="7"/>
    <x v="6"/>
    <x v="6"/>
    <x v="5"/>
    <x v="3"/>
    <x v="68"/>
    <x v="2"/>
    <s v="Tarjeta de crédito"/>
    <s v="Carne de cangrejo"/>
    <x v="8"/>
    <x v="13"/>
    <n v="80"/>
    <x v="187"/>
    <n v="2102.0160000000005"/>
  </r>
  <r>
    <n v="1236"/>
    <x v="91"/>
    <n v="9"/>
    <x v="12"/>
    <x v="11"/>
    <x v="3"/>
    <x v="7"/>
    <x v="0"/>
    <x v="71"/>
    <x v="1"/>
    <s v="Cheque"/>
    <s v="Ravioli"/>
    <x v="9"/>
    <x v="14"/>
    <n v="66"/>
    <x v="188"/>
    <n v="1855.854"/>
  </r>
  <r>
    <n v="1237"/>
    <x v="91"/>
    <n v="9"/>
    <x v="12"/>
    <x v="11"/>
    <x v="3"/>
    <x v="7"/>
    <x v="0"/>
    <x v="71"/>
    <x v="1"/>
    <s v="Cheque"/>
    <s v="Mozzarella"/>
    <x v="10"/>
    <x v="15"/>
    <n v="32"/>
    <x v="189"/>
    <n v="1559.04"/>
  </r>
  <r>
    <n v="1238"/>
    <x v="92"/>
    <n v="6"/>
    <x v="6"/>
    <x v="5"/>
    <x v="5"/>
    <x v="4"/>
    <x v="2"/>
    <x v="72"/>
    <x v="0"/>
    <s v="Tarjeta de crédito"/>
    <s v="Cerveza"/>
    <x v="0"/>
    <x v="0"/>
    <n v="52"/>
    <x v="190"/>
    <n v="1019.1999999999999"/>
  </r>
  <r>
    <n v="1239"/>
    <x v="86"/>
    <n v="8"/>
    <x v="3"/>
    <x v="2"/>
    <x v="2"/>
    <x v="2"/>
    <x v="2"/>
    <x v="69"/>
    <x v="0"/>
    <s v="Cheque"/>
    <s v="Salsa curry"/>
    <x v="5"/>
    <x v="9"/>
    <n v="78"/>
    <x v="191"/>
    <n v="4455.3600000000006"/>
  </r>
  <r>
    <n v="1240"/>
    <x v="86"/>
    <n v="8"/>
    <x v="3"/>
    <x v="2"/>
    <x v="2"/>
    <x v="2"/>
    <x v="2"/>
    <x v="69"/>
    <x v="0"/>
    <s v="Cheque"/>
    <s v="Galletas de chocolate"/>
    <x v="2"/>
    <x v="6"/>
    <n v="54"/>
    <x v="192"/>
    <n v="688.56479999999999"/>
  </r>
  <r>
    <n v="1241"/>
    <x v="93"/>
    <n v="25"/>
    <x v="13"/>
    <x v="7"/>
    <x v="7"/>
    <x v="6"/>
    <x v="1"/>
    <x v="73"/>
    <x v="1"/>
    <s v="Efectivo"/>
    <s v="Bolillos"/>
    <x v="2"/>
    <x v="16"/>
    <n v="55"/>
    <x v="62"/>
    <n v="731.5"/>
  </r>
  <r>
    <n v="1242"/>
    <x v="94"/>
    <n v="26"/>
    <x v="14"/>
    <x v="9"/>
    <x v="9"/>
    <x v="5"/>
    <x v="3"/>
    <x v="74"/>
    <x v="2"/>
    <s v="Tarjeta de crédito"/>
    <s v="Aceite de oliva"/>
    <x v="13"/>
    <x v="20"/>
    <n v="60"/>
    <x v="193"/>
    <n v="1811.3340000000001"/>
  </r>
  <r>
    <n v="1243"/>
    <x v="94"/>
    <n v="26"/>
    <x v="14"/>
    <x v="9"/>
    <x v="9"/>
    <x v="5"/>
    <x v="3"/>
    <x v="74"/>
    <x v="2"/>
    <s v="Tarjeta de crédito"/>
    <s v="Almejas"/>
    <x v="4"/>
    <x v="8"/>
    <n v="19"/>
    <x v="194"/>
    <n v="243.85550000000001"/>
  </r>
  <r>
    <n v="1244"/>
    <x v="94"/>
    <n v="26"/>
    <x v="14"/>
    <x v="9"/>
    <x v="9"/>
    <x v="5"/>
    <x v="3"/>
    <x v="74"/>
    <x v="2"/>
    <s v="Tarjeta de crédito"/>
    <s v="Carne de cangrejo"/>
    <x v="8"/>
    <x v="13"/>
    <n v="66"/>
    <x v="195"/>
    <n v="1751.1648"/>
  </r>
  <r>
    <n v="1245"/>
    <x v="95"/>
    <n v="29"/>
    <x v="4"/>
    <x v="3"/>
    <x v="3"/>
    <x v="3"/>
    <x v="0"/>
    <x v="75"/>
    <x v="0"/>
    <s v="Cheque"/>
    <s v="Cerveza"/>
    <x v="0"/>
    <x v="0"/>
    <n v="42"/>
    <x v="196"/>
    <n v="831.43200000000002"/>
  </r>
  <r>
    <n v="1246"/>
    <x v="92"/>
    <n v="6"/>
    <x v="6"/>
    <x v="5"/>
    <x v="5"/>
    <x v="4"/>
    <x v="2"/>
    <x v="72"/>
    <x v="2"/>
    <s v="Cheque"/>
    <s v="Chocolate"/>
    <x v="3"/>
    <x v="7"/>
    <n v="72"/>
    <x v="197"/>
    <n v="1246.644"/>
  </r>
  <r>
    <n v="1248"/>
    <x v="96"/>
    <n v="4"/>
    <x v="1"/>
    <x v="1"/>
    <x v="1"/>
    <x v="1"/>
    <x v="1"/>
    <x v="76"/>
    <x v="1"/>
    <s v="Tarjeta de crédito"/>
    <s v="Mermelada de zarzamora"/>
    <x v="6"/>
    <x v="21"/>
    <n v="32"/>
    <x v="198"/>
    <n v="3519.9359999999997"/>
  </r>
  <r>
    <n v="1249"/>
    <x v="96"/>
    <n v="4"/>
    <x v="1"/>
    <x v="1"/>
    <x v="1"/>
    <x v="1"/>
    <x v="1"/>
    <x v="76"/>
    <x v="1"/>
    <s v="Tarjeta de crédito"/>
    <s v="Arroz de grano largo"/>
    <x v="14"/>
    <x v="22"/>
    <n v="76"/>
    <x v="199"/>
    <n v="752.24800000000005"/>
  </r>
  <r>
    <n v="1250"/>
    <x v="97"/>
    <n v="10"/>
    <x v="8"/>
    <x v="7"/>
    <x v="7"/>
    <x v="6"/>
    <x v="1"/>
    <x v="77"/>
    <x v="1"/>
    <m/>
    <s v="Galletas de chocolate"/>
    <x v="2"/>
    <x v="6"/>
    <n v="83"/>
    <x v="200"/>
    <n v="1047.6591999999998"/>
  </r>
  <r>
    <n v="1251"/>
    <x v="98"/>
    <n v="11"/>
    <x v="10"/>
    <x v="9"/>
    <x v="9"/>
    <x v="5"/>
    <x v="3"/>
    <x v="9"/>
    <x v="2"/>
    <m/>
    <s v="Ciruelas secas"/>
    <x v="1"/>
    <x v="1"/>
    <n v="91"/>
    <x v="201"/>
    <n v="436.98200000000003"/>
  </r>
  <r>
    <n v="1252"/>
    <x v="98"/>
    <n v="11"/>
    <x v="10"/>
    <x v="9"/>
    <x v="9"/>
    <x v="5"/>
    <x v="3"/>
    <x v="9"/>
    <x v="2"/>
    <m/>
    <s v="Té verde"/>
    <x v="0"/>
    <x v="10"/>
    <n v="64"/>
    <x v="202"/>
    <n v="273.26208000000003"/>
  </r>
  <r>
    <n v="1253"/>
    <x v="99"/>
    <n v="1"/>
    <x v="11"/>
    <x v="10"/>
    <x v="10"/>
    <x v="2"/>
    <x v="2"/>
    <x v="9"/>
    <x v="3"/>
    <m/>
    <s v="Té chai"/>
    <x v="0"/>
    <x v="4"/>
    <n v="58"/>
    <x v="203"/>
    <n v="1446.9840000000002"/>
  </r>
  <r>
    <n v="1254"/>
    <x v="99"/>
    <n v="1"/>
    <x v="11"/>
    <x v="10"/>
    <x v="10"/>
    <x v="2"/>
    <x v="2"/>
    <x v="9"/>
    <x v="3"/>
    <m/>
    <s v="Café"/>
    <x v="0"/>
    <x v="5"/>
    <n v="97"/>
    <x v="204"/>
    <n v="6496.6720000000005"/>
  </r>
  <r>
    <n v="1255"/>
    <x v="99"/>
    <n v="1"/>
    <x v="11"/>
    <x v="10"/>
    <x v="10"/>
    <x v="2"/>
    <x v="2"/>
    <x v="9"/>
    <x v="3"/>
    <m/>
    <s v="Té verde"/>
    <x v="0"/>
    <x v="10"/>
    <n v="14"/>
    <x v="205"/>
    <n v="60.948160000000001"/>
  </r>
  <r>
    <n v="1256"/>
    <x v="100"/>
    <n v="28"/>
    <x v="7"/>
    <x v="6"/>
    <x v="6"/>
    <x v="5"/>
    <x v="3"/>
    <x v="78"/>
    <x v="2"/>
    <s v="Tarjeta de crédito"/>
    <s v="Almejas"/>
    <x v="4"/>
    <x v="8"/>
    <n v="68"/>
    <x v="206"/>
    <n v="900.30640000000017"/>
  </r>
  <r>
    <n v="1257"/>
    <x v="100"/>
    <n v="28"/>
    <x v="7"/>
    <x v="6"/>
    <x v="6"/>
    <x v="5"/>
    <x v="3"/>
    <x v="78"/>
    <x v="2"/>
    <s v="Tarjeta de crédito"/>
    <s v="Carne de cangrejo"/>
    <x v="8"/>
    <x v="13"/>
    <n v="32"/>
    <x v="207"/>
    <n v="824.31999999999994"/>
  </r>
  <r>
    <n v="1258"/>
    <x v="101"/>
    <n v="9"/>
    <x v="12"/>
    <x v="11"/>
    <x v="3"/>
    <x v="7"/>
    <x v="0"/>
    <x v="79"/>
    <x v="1"/>
    <s v="Cheque"/>
    <s v="Ravioli"/>
    <x v="9"/>
    <x v="14"/>
    <n v="48"/>
    <x v="208"/>
    <n v="1323.5040000000001"/>
  </r>
  <r>
    <n v="1259"/>
    <x v="101"/>
    <n v="9"/>
    <x v="12"/>
    <x v="11"/>
    <x v="3"/>
    <x v="7"/>
    <x v="0"/>
    <x v="79"/>
    <x v="1"/>
    <s v="Cheque"/>
    <s v="Mozzarella"/>
    <x v="10"/>
    <x v="15"/>
    <n v="57"/>
    <x v="209"/>
    <n v="2721.4992000000002"/>
  </r>
  <r>
    <n v="1260"/>
    <x v="102"/>
    <n v="6"/>
    <x v="6"/>
    <x v="5"/>
    <x v="5"/>
    <x v="4"/>
    <x v="2"/>
    <x v="80"/>
    <x v="0"/>
    <s v="Tarjeta de crédito"/>
    <s v="Cerveza"/>
    <x v="0"/>
    <x v="0"/>
    <n v="67"/>
    <x v="210"/>
    <n v="1378.8600000000001"/>
  </r>
  <r>
    <n v="1261"/>
    <x v="103"/>
    <n v="8"/>
    <x v="3"/>
    <x v="2"/>
    <x v="2"/>
    <x v="2"/>
    <x v="2"/>
    <x v="81"/>
    <x v="0"/>
    <s v="Cheque"/>
    <s v="Salsa curry"/>
    <x v="5"/>
    <x v="9"/>
    <n v="48"/>
    <x v="211"/>
    <n v="2634.24"/>
  </r>
  <r>
    <n v="1262"/>
    <x v="103"/>
    <n v="8"/>
    <x v="3"/>
    <x v="2"/>
    <x v="2"/>
    <x v="2"/>
    <x v="2"/>
    <x v="81"/>
    <x v="0"/>
    <s v="Cheque"/>
    <s v="Galletas de chocolate"/>
    <x v="2"/>
    <x v="6"/>
    <n v="77"/>
    <x v="212"/>
    <n v="1011.5952"/>
  </r>
  <r>
    <n v="1263"/>
    <x v="104"/>
    <n v="25"/>
    <x v="13"/>
    <x v="7"/>
    <x v="7"/>
    <x v="6"/>
    <x v="1"/>
    <x v="82"/>
    <x v="1"/>
    <s v="Efectivo"/>
    <s v="Bolillos"/>
    <x v="2"/>
    <x v="16"/>
    <n v="94"/>
    <x v="213"/>
    <n v="1368.64"/>
  </r>
  <r>
    <n v="1264"/>
    <x v="105"/>
    <n v="26"/>
    <x v="14"/>
    <x v="9"/>
    <x v="9"/>
    <x v="5"/>
    <x v="3"/>
    <x v="83"/>
    <x v="2"/>
    <s v="Tarjeta de crédito"/>
    <s v="Aceite de oliva"/>
    <x v="13"/>
    <x v="20"/>
    <n v="54"/>
    <x v="214"/>
    <n v="1694.7630000000004"/>
  </r>
  <r>
    <n v="1265"/>
    <x v="105"/>
    <n v="26"/>
    <x v="14"/>
    <x v="9"/>
    <x v="9"/>
    <x v="5"/>
    <x v="3"/>
    <x v="83"/>
    <x v="2"/>
    <s v="Tarjeta de crédito"/>
    <s v="Almejas"/>
    <x v="4"/>
    <x v="8"/>
    <n v="43"/>
    <x v="84"/>
    <n v="563.50210000000004"/>
  </r>
  <r>
    <n v="1266"/>
    <x v="105"/>
    <n v="26"/>
    <x v="14"/>
    <x v="9"/>
    <x v="9"/>
    <x v="5"/>
    <x v="3"/>
    <x v="83"/>
    <x v="2"/>
    <s v="Tarjeta de crédito"/>
    <s v="Carne de cangrejo"/>
    <x v="8"/>
    <x v="13"/>
    <n v="71"/>
    <x v="143"/>
    <n v="1883.8287999999998"/>
  </r>
  <r>
    <n v="1267"/>
    <x v="106"/>
    <n v="29"/>
    <x v="4"/>
    <x v="3"/>
    <x v="3"/>
    <x v="3"/>
    <x v="0"/>
    <x v="84"/>
    <x v="0"/>
    <s v="Cheque"/>
    <s v="Cerveza"/>
    <x v="0"/>
    <x v="0"/>
    <n v="50"/>
    <x v="215"/>
    <n v="940.80000000000007"/>
  </r>
  <r>
    <n v="1268"/>
    <x v="102"/>
    <n v="6"/>
    <x v="6"/>
    <x v="5"/>
    <x v="5"/>
    <x v="4"/>
    <x v="2"/>
    <x v="80"/>
    <x v="2"/>
    <s v="Cheque"/>
    <s v="Chocolate"/>
    <x v="3"/>
    <x v="7"/>
    <n v="96"/>
    <x v="146"/>
    <n v="1679.328"/>
  </r>
  <r>
    <n v="1270"/>
    <x v="107"/>
    <n v="4"/>
    <x v="1"/>
    <x v="1"/>
    <x v="1"/>
    <x v="1"/>
    <x v="1"/>
    <x v="85"/>
    <x v="1"/>
    <s v="Tarjeta de crédito"/>
    <s v="Mermelada de zarzamora"/>
    <x v="6"/>
    <x v="21"/>
    <n v="54"/>
    <x v="216"/>
    <n v="6123.6"/>
  </r>
  <r>
    <n v="1271"/>
    <x v="107"/>
    <n v="4"/>
    <x v="1"/>
    <x v="1"/>
    <x v="1"/>
    <x v="1"/>
    <x v="1"/>
    <x v="85"/>
    <x v="1"/>
    <s v="Tarjeta de crédito"/>
    <s v="Arroz de grano largo"/>
    <x v="14"/>
    <x v="22"/>
    <n v="39"/>
    <x v="217"/>
    <n v="382.2"/>
  </r>
  <r>
    <n v="1273"/>
    <x v="103"/>
    <n v="8"/>
    <x v="3"/>
    <x v="2"/>
    <x v="2"/>
    <x v="2"/>
    <x v="2"/>
    <x v="81"/>
    <x v="2"/>
    <s v="Tarjeta de crédito"/>
    <s v="Mozzarella"/>
    <x v="10"/>
    <x v="15"/>
    <n v="63"/>
    <x v="59"/>
    <n v="3222.828"/>
  </r>
  <r>
    <n v="1276"/>
    <x v="108"/>
    <n v="3"/>
    <x v="5"/>
    <x v="4"/>
    <x v="4"/>
    <x v="0"/>
    <x v="0"/>
    <x v="86"/>
    <x v="0"/>
    <s v="Efectivo"/>
    <s v="Jarabe"/>
    <x v="7"/>
    <x v="16"/>
    <n v="71"/>
    <x v="218"/>
    <n v="1023.8199999999999"/>
  </r>
  <r>
    <n v="1277"/>
    <x v="108"/>
    <n v="3"/>
    <x v="5"/>
    <x v="4"/>
    <x v="4"/>
    <x v="0"/>
    <x v="0"/>
    <x v="86"/>
    <x v="0"/>
    <s v="Efectivo"/>
    <s v="Salsa curry"/>
    <x v="5"/>
    <x v="9"/>
    <n v="88"/>
    <x v="219"/>
    <n v="5125.1200000000008"/>
  </r>
  <r>
    <n v="1281"/>
    <x v="97"/>
    <n v="10"/>
    <x v="8"/>
    <x v="7"/>
    <x v="7"/>
    <x v="6"/>
    <x v="1"/>
    <x v="77"/>
    <x v="0"/>
    <s v="Tarjeta de crédito"/>
    <s v="Almendras"/>
    <x v="1"/>
    <x v="16"/>
    <n v="59"/>
    <x v="220"/>
    <n v="834.26"/>
  </r>
  <r>
    <n v="1282"/>
    <x v="109"/>
    <n v="6"/>
    <x v="6"/>
    <x v="5"/>
    <x v="5"/>
    <x v="4"/>
    <x v="2"/>
    <x v="87"/>
    <x v="0"/>
    <s v="Tarjeta de crédito"/>
    <s v="Salsa curry"/>
    <x v="5"/>
    <x v="9"/>
    <n v="94"/>
    <x v="221"/>
    <n v="5264"/>
  </r>
  <r>
    <n v="1283"/>
    <x v="110"/>
    <n v="28"/>
    <x v="7"/>
    <x v="6"/>
    <x v="6"/>
    <x v="5"/>
    <x v="3"/>
    <x v="88"/>
    <x v="2"/>
    <s v="Cheque"/>
    <s v="Café"/>
    <x v="0"/>
    <x v="5"/>
    <n v="86"/>
    <x v="178"/>
    <n v="5316.8640000000005"/>
  </r>
  <r>
    <n v="1284"/>
    <x v="111"/>
    <n v="8"/>
    <x v="3"/>
    <x v="2"/>
    <x v="2"/>
    <x v="2"/>
    <x v="2"/>
    <x v="89"/>
    <x v="2"/>
    <s v="Cheque"/>
    <s v="Chocolate"/>
    <x v="3"/>
    <x v="7"/>
    <n v="61"/>
    <x v="222"/>
    <n v="1099.7384999999999"/>
  </r>
  <r>
    <n v="1285"/>
    <x v="112"/>
    <n v="10"/>
    <x v="8"/>
    <x v="7"/>
    <x v="7"/>
    <x v="6"/>
    <x v="1"/>
    <x v="90"/>
    <x v="0"/>
    <s v="Tarjeta de crédito"/>
    <s v="Té verde"/>
    <x v="0"/>
    <x v="10"/>
    <n v="32"/>
    <x v="223"/>
    <n v="136.63104000000001"/>
  </r>
  <r>
    <n v="1286"/>
    <x v="113"/>
    <n v="7"/>
    <x v="9"/>
    <x v="8"/>
    <x v="8"/>
    <x v="2"/>
    <x v="2"/>
    <x v="9"/>
    <x v="3"/>
    <m/>
    <s v="Café"/>
    <x v="0"/>
    <x v="5"/>
    <n v="62"/>
    <x v="224"/>
    <n v="4072.6559999999999"/>
  </r>
  <r>
    <n v="1287"/>
    <x v="112"/>
    <n v="10"/>
    <x v="8"/>
    <x v="7"/>
    <x v="7"/>
    <x v="6"/>
    <x v="1"/>
    <x v="90"/>
    <x v="1"/>
    <m/>
    <s v="Jalea de fresa"/>
    <x v="6"/>
    <x v="11"/>
    <n v="60"/>
    <x v="225"/>
    <n v="2163"/>
  </r>
  <r>
    <n v="1288"/>
    <x v="112"/>
    <n v="10"/>
    <x v="8"/>
    <x v="7"/>
    <x v="7"/>
    <x v="6"/>
    <x v="1"/>
    <x v="90"/>
    <x v="1"/>
    <m/>
    <s v="Condimento cajún"/>
    <x v="7"/>
    <x v="12"/>
    <n v="51"/>
    <x v="226"/>
    <n v="1539.384"/>
  </r>
  <r>
    <n v="1289"/>
    <x v="112"/>
    <n v="10"/>
    <x v="8"/>
    <x v="7"/>
    <x v="7"/>
    <x v="6"/>
    <x v="1"/>
    <x v="90"/>
    <x v="1"/>
    <m/>
    <s v="Galletas de chocolate"/>
    <x v="2"/>
    <x v="6"/>
    <n v="49"/>
    <x v="227"/>
    <n v="624.80880000000002"/>
  </r>
  <r>
    <n v="1290"/>
    <x v="114"/>
    <n v="11"/>
    <x v="10"/>
    <x v="9"/>
    <x v="9"/>
    <x v="5"/>
    <x v="3"/>
    <x v="9"/>
    <x v="2"/>
    <m/>
    <s v="Ciruelas secas"/>
    <x v="1"/>
    <x v="1"/>
    <n v="20"/>
    <x v="228"/>
    <n v="97.02"/>
  </r>
  <r>
    <n v="1291"/>
    <x v="114"/>
    <n v="11"/>
    <x v="10"/>
    <x v="9"/>
    <x v="9"/>
    <x v="5"/>
    <x v="3"/>
    <x v="9"/>
    <x v="2"/>
    <m/>
    <s v="Té verde"/>
    <x v="0"/>
    <x v="10"/>
    <n v="49"/>
    <x v="20"/>
    <n v="205.11400000000003"/>
  </r>
  <r>
    <n v="1292"/>
    <x v="115"/>
    <n v="1"/>
    <x v="11"/>
    <x v="10"/>
    <x v="10"/>
    <x v="2"/>
    <x v="2"/>
    <x v="9"/>
    <x v="3"/>
    <m/>
    <s v="Té chai"/>
    <x v="0"/>
    <x v="4"/>
    <n v="22"/>
    <x v="229"/>
    <n v="532.22399999999993"/>
  </r>
  <r>
    <n v="1293"/>
    <x v="115"/>
    <n v="1"/>
    <x v="11"/>
    <x v="10"/>
    <x v="10"/>
    <x v="2"/>
    <x v="2"/>
    <x v="9"/>
    <x v="3"/>
    <m/>
    <s v="Café"/>
    <x v="0"/>
    <x v="5"/>
    <n v="73"/>
    <x v="230"/>
    <n v="4748.2120000000004"/>
  </r>
  <r>
    <n v="1294"/>
    <x v="115"/>
    <n v="1"/>
    <x v="11"/>
    <x v="10"/>
    <x v="10"/>
    <x v="2"/>
    <x v="2"/>
    <x v="9"/>
    <x v="3"/>
    <m/>
    <s v="Té verde"/>
    <x v="0"/>
    <x v="10"/>
    <n v="85"/>
    <x v="231"/>
    <n v="345.13570000000004"/>
  </r>
  <r>
    <n v="1295"/>
    <x v="110"/>
    <n v="28"/>
    <x v="7"/>
    <x v="6"/>
    <x v="6"/>
    <x v="5"/>
    <x v="3"/>
    <x v="88"/>
    <x v="2"/>
    <s v="Tarjeta de crédito"/>
    <s v="Almejas"/>
    <x v="4"/>
    <x v="8"/>
    <n v="44"/>
    <x v="232"/>
    <n v="618.21760000000006"/>
  </r>
  <r>
    <n v="1296"/>
    <x v="110"/>
    <n v="28"/>
    <x v="7"/>
    <x v="6"/>
    <x v="6"/>
    <x v="5"/>
    <x v="3"/>
    <x v="88"/>
    <x v="2"/>
    <s v="Tarjeta de crédito"/>
    <s v="Carne de cangrejo"/>
    <x v="8"/>
    <x v="13"/>
    <n v="24"/>
    <x v="233"/>
    <n v="599.69279999999992"/>
  </r>
  <r>
    <n v="1297"/>
    <x v="116"/>
    <n v="9"/>
    <x v="12"/>
    <x v="11"/>
    <x v="3"/>
    <x v="7"/>
    <x v="0"/>
    <x v="91"/>
    <x v="1"/>
    <s v="Cheque"/>
    <s v="Ravioli"/>
    <x v="9"/>
    <x v="14"/>
    <n v="64"/>
    <x v="234"/>
    <n v="1677.3120000000001"/>
  </r>
  <r>
    <n v="1298"/>
    <x v="116"/>
    <n v="9"/>
    <x v="12"/>
    <x v="11"/>
    <x v="3"/>
    <x v="7"/>
    <x v="0"/>
    <x v="91"/>
    <x v="1"/>
    <s v="Cheque"/>
    <s v="Mozzarella"/>
    <x v="10"/>
    <x v="15"/>
    <n v="70"/>
    <x v="235"/>
    <n v="3444.5040000000004"/>
  </r>
  <r>
    <n v="1299"/>
    <x v="109"/>
    <n v="6"/>
    <x v="6"/>
    <x v="5"/>
    <x v="5"/>
    <x v="4"/>
    <x v="2"/>
    <x v="87"/>
    <x v="0"/>
    <s v="Tarjeta de crédito"/>
    <s v="Cerveza"/>
    <x v="0"/>
    <x v="0"/>
    <n v="98"/>
    <x v="236"/>
    <n v="1940.0080000000005"/>
  </r>
  <r>
    <n v="1300"/>
    <x v="111"/>
    <n v="8"/>
    <x v="3"/>
    <x v="2"/>
    <x v="2"/>
    <x v="2"/>
    <x v="2"/>
    <x v="89"/>
    <x v="0"/>
    <s v="Cheque"/>
    <s v="Salsa curry"/>
    <x v="5"/>
    <x v="9"/>
    <n v="48"/>
    <x v="211"/>
    <n v="2634.24"/>
  </r>
  <r>
    <n v="1301"/>
    <x v="111"/>
    <n v="8"/>
    <x v="3"/>
    <x v="2"/>
    <x v="2"/>
    <x v="2"/>
    <x v="2"/>
    <x v="89"/>
    <x v="0"/>
    <s v="Cheque"/>
    <s v="Galletas de chocolate"/>
    <x v="2"/>
    <x v="6"/>
    <n v="100"/>
    <x v="237"/>
    <n v="1275.1199999999999"/>
  </r>
  <r>
    <n v="1302"/>
    <x v="117"/>
    <n v="25"/>
    <x v="13"/>
    <x v="7"/>
    <x v="7"/>
    <x v="6"/>
    <x v="1"/>
    <x v="92"/>
    <x v="1"/>
    <s v="Efectivo"/>
    <s v="Bolillos"/>
    <x v="2"/>
    <x v="16"/>
    <n v="90"/>
    <x v="238"/>
    <n v="1222.2"/>
  </r>
  <r>
    <n v="1303"/>
    <x v="118"/>
    <n v="26"/>
    <x v="14"/>
    <x v="9"/>
    <x v="9"/>
    <x v="5"/>
    <x v="3"/>
    <x v="93"/>
    <x v="2"/>
    <s v="Tarjeta de crédito"/>
    <s v="Aceite de oliva"/>
    <x v="13"/>
    <x v="20"/>
    <n v="49"/>
    <x v="239"/>
    <n v="1435.3178"/>
  </r>
  <r>
    <n v="1304"/>
    <x v="118"/>
    <n v="26"/>
    <x v="14"/>
    <x v="9"/>
    <x v="9"/>
    <x v="5"/>
    <x v="3"/>
    <x v="93"/>
    <x v="2"/>
    <s v="Tarjeta de crédito"/>
    <s v="Almejas"/>
    <x v="4"/>
    <x v="8"/>
    <n v="71"/>
    <x v="240"/>
    <n v="920.84159999999997"/>
  </r>
  <r>
    <n v="1305"/>
    <x v="118"/>
    <n v="26"/>
    <x v="14"/>
    <x v="9"/>
    <x v="9"/>
    <x v="5"/>
    <x v="3"/>
    <x v="93"/>
    <x v="2"/>
    <s v="Tarjeta de crédito"/>
    <s v="Carne de cangrejo"/>
    <x v="8"/>
    <x v="13"/>
    <n v="10"/>
    <x v="241"/>
    <n v="267.90400000000005"/>
  </r>
  <r>
    <n v="1306"/>
    <x v="119"/>
    <n v="29"/>
    <x v="4"/>
    <x v="3"/>
    <x v="3"/>
    <x v="3"/>
    <x v="0"/>
    <x v="94"/>
    <x v="0"/>
    <s v="Cheque"/>
    <s v="Cerveza"/>
    <x v="0"/>
    <x v="0"/>
    <n v="78"/>
    <x v="242"/>
    <n v="1574.664"/>
  </r>
  <r>
    <n v="1307"/>
    <x v="109"/>
    <n v="6"/>
    <x v="6"/>
    <x v="5"/>
    <x v="5"/>
    <x v="4"/>
    <x v="2"/>
    <x v="87"/>
    <x v="2"/>
    <s v="Cheque"/>
    <s v="Chocolate"/>
    <x v="3"/>
    <x v="7"/>
    <n v="44"/>
    <x v="134"/>
    <n v="753.98400000000004"/>
  </r>
  <r>
    <n v="1309"/>
    <x v="120"/>
    <n v="4"/>
    <x v="1"/>
    <x v="1"/>
    <x v="1"/>
    <x v="1"/>
    <x v="1"/>
    <x v="95"/>
    <x v="1"/>
    <s v="Tarjeta de crédito"/>
    <s v="Mermelada de zarzamora"/>
    <x v="6"/>
    <x v="21"/>
    <n v="82"/>
    <x v="243"/>
    <n v="9763.7400000000016"/>
  </r>
  <r>
    <n v="1310"/>
    <x v="120"/>
    <n v="4"/>
    <x v="1"/>
    <x v="1"/>
    <x v="1"/>
    <x v="1"/>
    <x v="1"/>
    <x v="95"/>
    <x v="1"/>
    <s v="Tarjeta de crédito"/>
    <s v="Arroz de grano largo"/>
    <x v="14"/>
    <x v="22"/>
    <n v="29"/>
    <x v="244"/>
    <n v="284.2"/>
  </r>
  <r>
    <n v="1312"/>
    <x v="111"/>
    <n v="8"/>
    <x v="3"/>
    <x v="2"/>
    <x v="2"/>
    <x v="2"/>
    <x v="2"/>
    <x v="89"/>
    <x v="2"/>
    <s v="Tarjeta de crédito"/>
    <s v="Mozzarella"/>
    <x v="10"/>
    <x v="15"/>
    <n v="93"/>
    <x v="245"/>
    <n v="4395.0311999999994"/>
  </r>
  <r>
    <n v="1315"/>
    <x v="121"/>
    <n v="3"/>
    <x v="5"/>
    <x v="4"/>
    <x v="4"/>
    <x v="0"/>
    <x v="0"/>
    <x v="96"/>
    <x v="0"/>
    <s v="Efectivo"/>
    <s v="Jarabe"/>
    <x v="7"/>
    <x v="16"/>
    <n v="11"/>
    <x v="246"/>
    <n v="160.16000000000003"/>
  </r>
  <r>
    <n v="1316"/>
    <x v="121"/>
    <n v="3"/>
    <x v="5"/>
    <x v="4"/>
    <x v="4"/>
    <x v="0"/>
    <x v="0"/>
    <x v="96"/>
    <x v="0"/>
    <s v="Efectivo"/>
    <s v="Salsa curry"/>
    <x v="5"/>
    <x v="9"/>
    <n v="91"/>
    <x v="158"/>
    <n v="5096"/>
  </r>
  <r>
    <n v="1320"/>
    <x v="112"/>
    <n v="10"/>
    <x v="8"/>
    <x v="7"/>
    <x v="7"/>
    <x v="6"/>
    <x v="1"/>
    <x v="90"/>
    <x v="0"/>
    <s v="Tarjeta de crédito"/>
    <s v="Almendras"/>
    <x v="1"/>
    <x v="16"/>
    <n v="12"/>
    <x v="247"/>
    <n v="173.04"/>
  </r>
  <r>
    <n v="1322"/>
    <x v="112"/>
    <n v="10"/>
    <x v="8"/>
    <x v="7"/>
    <x v="7"/>
    <x v="6"/>
    <x v="1"/>
    <x v="9"/>
    <x v="1"/>
    <m/>
    <s v="Ciruelas secas"/>
    <x v="1"/>
    <x v="1"/>
    <n v="78"/>
    <x v="217"/>
    <n v="382.2"/>
  </r>
  <r>
    <n v="1323"/>
    <x v="114"/>
    <n v="11"/>
    <x v="10"/>
    <x v="9"/>
    <x v="9"/>
    <x v="5"/>
    <x v="3"/>
    <x v="9"/>
    <x v="2"/>
    <m/>
    <s v="Salsa curry"/>
    <x v="5"/>
    <x v="9"/>
    <n v="60"/>
    <x v="248"/>
    <n v="3192"/>
  </r>
  <r>
    <n v="1324"/>
    <x v="115"/>
    <n v="1"/>
    <x v="11"/>
    <x v="10"/>
    <x v="10"/>
    <x v="2"/>
    <x v="2"/>
    <x v="9"/>
    <x v="2"/>
    <m/>
    <s v="Carne de cangrejo"/>
    <x v="8"/>
    <x v="13"/>
    <n v="23"/>
    <x v="249"/>
    <n v="610.25440000000003"/>
  </r>
  <r>
    <n v="1325"/>
    <x v="110"/>
    <n v="28"/>
    <x v="7"/>
    <x v="6"/>
    <x v="6"/>
    <x v="5"/>
    <x v="3"/>
    <x v="88"/>
    <x v="2"/>
    <s v="Tarjeta de crédito"/>
    <s v="Café"/>
    <x v="0"/>
    <x v="5"/>
    <n v="34"/>
    <x v="250"/>
    <n v="2211.4960000000001"/>
  </r>
  <r>
    <n v="1326"/>
    <x v="116"/>
    <n v="9"/>
    <x v="12"/>
    <x v="11"/>
    <x v="3"/>
    <x v="7"/>
    <x v="0"/>
    <x v="91"/>
    <x v="1"/>
    <s v="Cheque"/>
    <s v="Almejas"/>
    <x v="4"/>
    <x v="8"/>
    <n v="89"/>
    <x v="251"/>
    <n v="1214.4139"/>
  </r>
  <r>
    <n v="1327"/>
    <x v="109"/>
    <n v="6"/>
    <x v="6"/>
    <x v="5"/>
    <x v="5"/>
    <x v="4"/>
    <x v="2"/>
    <x v="87"/>
    <x v="0"/>
    <s v="Tarjeta de crédito"/>
    <s v="Chocolate"/>
    <x v="3"/>
    <x v="7"/>
    <n v="82"/>
    <x v="252"/>
    <n v="1449.0630000000001"/>
  </r>
  <r>
    <n v="1328"/>
    <x v="111"/>
    <n v="8"/>
    <x v="3"/>
    <x v="2"/>
    <x v="2"/>
    <x v="2"/>
    <x v="2"/>
    <x v="89"/>
    <x v="0"/>
    <s v="Cheque"/>
    <s v="Chocolate"/>
    <x v="3"/>
    <x v="7"/>
    <n v="43"/>
    <x v="253"/>
    <n v="736.84799999999996"/>
  </r>
  <r>
    <n v="1329"/>
    <x v="122"/>
    <n v="10"/>
    <x v="8"/>
    <x v="7"/>
    <x v="7"/>
    <x v="6"/>
    <x v="1"/>
    <x v="97"/>
    <x v="1"/>
    <m/>
    <s v="Condimento cajún"/>
    <x v="7"/>
    <x v="12"/>
    <n v="96"/>
    <x v="254"/>
    <n v="3104.6400000000003"/>
  </r>
  <r>
    <n v="1330"/>
    <x v="122"/>
    <n v="10"/>
    <x v="8"/>
    <x v="7"/>
    <x v="7"/>
    <x v="6"/>
    <x v="1"/>
    <x v="97"/>
    <x v="1"/>
    <m/>
    <s v="Galletas de chocolate"/>
    <x v="2"/>
    <x v="6"/>
    <n v="34"/>
    <x v="255"/>
    <n v="437.91999999999996"/>
  </r>
  <r>
    <n v="1331"/>
    <x v="123"/>
    <n v="11"/>
    <x v="10"/>
    <x v="9"/>
    <x v="9"/>
    <x v="5"/>
    <x v="3"/>
    <x v="9"/>
    <x v="2"/>
    <m/>
    <s v="Ciruelas secas"/>
    <x v="1"/>
    <x v="1"/>
    <n v="42"/>
    <x v="256"/>
    <n v="211.97400000000002"/>
  </r>
  <r>
    <n v="1332"/>
    <x v="123"/>
    <n v="11"/>
    <x v="10"/>
    <x v="9"/>
    <x v="9"/>
    <x v="5"/>
    <x v="3"/>
    <x v="9"/>
    <x v="2"/>
    <m/>
    <s v="Té verde"/>
    <x v="0"/>
    <x v="10"/>
    <n v="100"/>
    <x v="257"/>
    <n v="426.97200000000004"/>
  </r>
  <r>
    <n v="1333"/>
    <x v="124"/>
    <n v="1"/>
    <x v="11"/>
    <x v="10"/>
    <x v="10"/>
    <x v="2"/>
    <x v="2"/>
    <x v="9"/>
    <x v="3"/>
    <m/>
    <s v="Té chai"/>
    <x v="0"/>
    <x v="4"/>
    <n v="42"/>
    <x v="21"/>
    <n v="1068.9840000000002"/>
  </r>
  <r>
    <n v="1334"/>
    <x v="124"/>
    <n v="1"/>
    <x v="11"/>
    <x v="10"/>
    <x v="10"/>
    <x v="2"/>
    <x v="2"/>
    <x v="9"/>
    <x v="3"/>
    <m/>
    <s v="Café"/>
    <x v="0"/>
    <x v="5"/>
    <n v="16"/>
    <x v="258"/>
    <n v="989.18400000000008"/>
  </r>
  <r>
    <n v="1335"/>
    <x v="124"/>
    <n v="1"/>
    <x v="11"/>
    <x v="10"/>
    <x v="10"/>
    <x v="2"/>
    <x v="2"/>
    <x v="9"/>
    <x v="3"/>
    <m/>
    <s v="Té verde"/>
    <x v="0"/>
    <x v="10"/>
    <n v="22"/>
    <x v="259"/>
    <n v="89.329239999999999"/>
  </r>
  <r>
    <n v="1336"/>
    <x v="125"/>
    <n v="28"/>
    <x v="7"/>
    <x v="6"/>
    <x v="6"/>
    <x v="5"/>
    <x v="3"/>
    <x v="98"/>
    <x v="2"/>
    <s v="Tarjeta de crédito"/>
    <s v="Almejas"/>
    <x v="4"/>
    <x v="8"/>
    <n v="46"/>
    <x v="260"/>
    <n v="640.10380000000009"/>
  </r>
  <r>
    <n v="1337"/>
    <x v="125"/>
    <n v="28"/>
    <x v="7"/>
    <x v="6"/>
    <x v="6"/>
    <x v="5"/>
    <x v="3"/>
    <x v="98"/>
    <x v="2"/>
    <s v="Tarjeta de crédito"/>
    <s v="Carne de cangrejo"/>
    <x v="8"/>
    <x v="13"/>
    <n v="100"/>
    <x v="261"/>
    <n v="2576"/>
  </r>
  <r>
    <n v="1338"/>
    <x v="126"/>
    <n v="9"/>
    <x v="12"/>
    <x v="11"/>
    <x v="3"/>
    <x v="7"/>
    <x v="0"/>
    <x v="99"/>
    <x v="1"/>
    <s v="Cheque"/>
    <s v="Ravioli"/>
    <x v="9"/>
    <x v="14"/>
    <n v="87"/>
    <x v="262"/>
    <n v="2446.3530000000001"/>
  </r>
  <r>
    <n v="1339"/>
    <x v="126"/>
    <n v="9"/>
    <x v="12"/>
    <x v="11"/>
    <x v="3"/>
    <x v="7"/>
    <x v="0"/>
    <x v="99"/>
    <x v="1"/>
    <s v="Cheque"/>
    <s v="Mozzarella"/>
    <x v="10"/>
    <x v="15"/>
    <n v="58"/>
    <x v="263"/>
    <n v="2882.2752"/>
  </r>
  <r>
    <n v="1340"/>
    <x v="127"/>
    <n v="6"/>
    <x v="6"/>
    <x v="5"/>
    <x v="5"/>
    <x v="4"/>
    <x v="2"/>
    <x v="100"/>
    <x v="0"/>
    <s v="Tarjeta de crédito"/>
    <s v="Cerveza"/>
    <x v="0"/>
    <x v="0"/>
    <n v="85"/>
    <x v="264"/>
    <n v="1682.6599999999999"/>
  </r>
  <r>
    <n v="1341"/>
    <x v="128"/>
    <n v="8"/>
    <x v="3"/>
    <x v="2"/>
    <x v="2"/>
    <x v="2"/>
    <x v="2"/>
    <x v="101"/>
    <x v="0"/>
    <s v="Cheque"/>
    <s v="Salsa curry"/>
    <x v="5"/>
    <x v="9"/>
    <n v="28"/>
    <x v="139"/>
    <n v="1552.32"/>
  </r>
  <r>
    <n v="1342"/>
    <x v="128"/>
    <n v="8"/>
    <x v="3"/>
    <x v="2"/>
    <x v="2"/>
    <x v="2"/>
    <x v="2"/>
    <x v="101"/>
    <x v="0"/>
    <s v="Cheque"/>
    <s v="Galletas de chocolate"/>
    <x v="2"/>
    <x v="6"/>
    <n v="19"/>
    <x v="265"/>
    <n v="239.82560000000001"/>
  </r>
  <r>
    <n v="1343"/>
    <x v="129"/>
    <n v="25"/>
    <x v="13"/>
    <x v="7"/>
    <x v="7"/>
    <x v="6"/>
    <x v="1"/>
    <x v="102"/>
    <x v="1"/>
    <s v="Efectivo"/>
    <s v="Bolillos"/>
    <x v="2"/>
    <x v="16"/>
    <n v="99"/>
    <x v="82"/>
    <n v="1441.44"/>
  </r>
  <r>
    <n v="1344"/>
    <x v="130"/>
    <n v="26"/>
    <x v="14"/>
    <x v="9"/>
    <x v="9"/>
    <x v="5"/>
    <x v="3"/>
    <x v="103"/>
    <x v="2"/>
    <s v="Tarjeta de crédito"/>
    <s v="Aceite de oliva"/>
    <x v="13"/>
    <x v="20"/>
    <n v="69"/>
    <x v="266"/>
    <n v="2144.9064000000008"/>
  </r>
  <r>
    <n v="1345"/>
    <x v="130"/>
    <n v="26"/>
    <x v="14"/>
    <x v="9"/>
    <x v="9"/>
    <x v="5"/>
    <x v="3"/>
    <x v="103"/>
    <x v="2"/>
    <s v="Tarjeta de crédito"/>
    <s v="Almejas"/>
    <x v="4"/>
    <x v="8"/>
    <n v="37"/>
    <x v="267"/>
    <n v="474.87650000000002"/>
  </r>
  <r>
    <n v="1346"/>
    <x v="130"/>
    <n v="26"/>
    <x v="14"/>
    <x v="9"/>
    <x v="9"/>
    <x v="5"/>
    <x v="3"/>
    <x v="103"/>
    <x v="2"/>
    <s v="Tarjeta de crédito"/>
    <s v="Carne de cangrejo"/>
    <x v="8"/>
    <x v="13"/>
    <n v="64"/>
    <x v="107"/>
    <n v="1665.1263999999999"/>
  </r>
  <r>
    <n v="1347"/>
    <x v="131"/>
    <n v="29"/>
    <x v="4"/>
    <x v="3"/>
    <x v="3"/>
    <x v="3"/>
    <x v="0"/>
    <x v="104"/>
    <x v="0"/>
    <s v="Cheque"/>
    <s v="Cerveza"/>
    <x v="0"/>
    <x v="0"/>
    <n v="38"/>
    <x v="199"/>
    <n v="774.5920000000001"/>
  </r>
  <r>
    <n v="1348"/>
    <x v="127"/>
    <n v="6"/>
    <x v="6"/>
    <x v="5"/>
    <x v="5"/>
    <x v="4"/>
    <x v="2"/>
    <x v="100"/>
    <x v="2"/>
    <s v="Cheque"/>
    <s v="Chocolate"/>
    <x v="3"/>
    <x v="7"/>
    <n v="15"/>
    <x v="268"/>
    <n v="259.71749999999997"/>
  </r>
  <r>
    <n v="1350"/>
    <x v="132"/>
    <n v="4"/>
    <x v="1"/>
    <x v="1"/>
    <x v="1"/>
    <x v="1"/>
    <x v="1"/>
    <x v="105"/>
    <x v="1"/>
    <s v="Tarjeta de crédito"/>
    <s v="Mermelada de zarzamora"/>
    <x v="6"/>
    <x v="21"/>
    <n v="52"/>
    <x v="269"/>
    <n v="5778.8640000000005"/>
  </r>
  <r>
    <n v="1351"/>
    <x v="132"/>
    <n v="4"/>
    <x v="1"/>
    <x v="1"/>
    <x v="1"/>
    <x v="1"/>
    <x v="1"/>
    <x v="105"/>
    <x v="1"/>
    <s v="Tarjeta de crédito"/>
    <s v="Arroz de grano largo"/>
    <x v="14"/>
    <x v="22"/>
    <n v="37"/>
    <x v="58"/>
    <n v="355.34800000000001"/>
  </r>
  <r>
    <n v="1353"/>
    <x v="128"/>
    <n v="8"/>
    <x v="3"/>
    <x v="2"/>
    <x v="2"/>
    <x v="2"/>
    <x v="2"/>
    <x v="101"/>
    <x v="2"/>
    <s v="Tarjeta de crédito"/>
    <s v="Mozzarella"/>
    <x v="10"/>
    <x v="15"/>
    <n v="24"/>
    <x v="270"/>
    <n v="1122.5087999999998"/>
  </r>
  <r>
    <n v="1356"/>
    <x v="133"/>
    <n v="3"/>
    <x v="5"/>
    <x v="4"/>
    <x v="4"/>
    <x v="0"/>
    <x v="0"/>
    <x v="106"/>
    <x v="0"/>
    <s v="Efectivo"/>
    <s v="Jarabe"/>
    <x v="7"/>
    <x v="16"/>
    <n v="36"/>
    <x v="271"/>
    <n v="519.12"/>
  </r>
  <r>
    <n v="1357"/>
    <x v="133"/>
    <n v="3"/>
    <x v="5"/>
    <x v="4"/>
    <x v="4"/>
    <x v="0"/>
    <x v="0"/>
    <x v="106"/>
    <x v="0"/>
    <s v="Efectivo"/>
    <s v="Salsa curry"/>
    <x v="5"/>
    <x v="9"/>
    <n v="24"/>
    <x v="272"/>
    <n v="1344"/>
  </r>
  <r>
    <n v="1361"/>
    <x v="122"/>
    <n v="10"/>
    <x v="8"/>
    <x v="7"/>
    <x v="7"/>
    <x v="6"/>
    <x v="1"/>
    <x v="97"/>
    <x v="0"/>
    <s v="Tarjeta de crédito"/>
    <s v="Almendras"/>
    <x v="1"/>
    <x v="16"/>
    <n v="20"/>
    <x v="273"/>
    <n v="280"/>
  </r>
  <r>
    <n v="1363"/>
    <x v="122"/>
    <n v="10"/>
    <x v="8"/>
    <x v="7"/>
    <x v="7"/>
    <x v="6"/>
    <x v="1"/>
    <x v="9"/>
    <x v="1"/>
    <m/>
    <s v="Ciruelas secas"/>
    <x v="1"/>
    <x v="1"/>
    <n v="11"/>
    <x v="4"/>
    <n v="52.283000000000001"/>
  </r>
  <r>
    <n v="1364"/>
    <x v="123"/>
    <n v="11"/>
    <x v="10"/>
    <x v="9"/>
    <x v="9"/>
    <x v="5"/>
    <x v="3"/>
    <x v="9"/>
    <x v="2"/>
    <m/>
    <s v="Salsa curry"/>
    <x v="5"/>
    <x v="9"/>
    <n v="78"/>
    <x v="191"/>
    <n v="4193.28"/>
  </r>
  <r>
    <n v="1365"/>
    <x v="124"/>
    <n v="1"/>
    <x v="11"/>
    <x v="10"/>
    <x v="10"/>
    <x v="2"/>
    <x v="2"/>
    <x v="9"/>
    <x v="2"/>
    <m/>
    <s v="Carne de cangrejo"/>
    <x v="8"/>
    <x v="13"/>
    <n v="76"/>
    <x v="274"/>
    <n v="2016.4928"/>
  </r>
  <r>
    <n v="1366"/>
    <x v="125"/>
    <n v="28"/>
    <x v="7"/>
    <x v="6"/>
    <x v="6"/>
    <x v="5"/>
    <x v="3"/>
    <x v="98"/>
    <x v="2"/>
    <s v="Tarjeta de crédito"/>
    <s v="Café"/>
    <x v="0"/>
    <x v="5"/>
    <n v="57"/>
    <x v="275"/>
    <n v="3817.6319999999996"/>
  </r>
  <r>
    <n v="1367"/>
    <x v="126"/>
    <n v="9"/>
    <x v="12"/>
    <x v="11"/>
    <x v="3"/>
    <x v="7"/>
    <x v="0"/>
    <x v="99"/>
    <x v="1"/>
    <s v="Cheque"/>
    <s v="Almejas"/>
    <x v="4"/>
    <x v="8"/>
    <n v="14"/>
    <x v="276"/>
    <n v="181.5744"/>
  </r>
  <r>
    <n v="1368"/>
    <x v="134"/>
    <n v="27"/>
    <x v="0"/>
    <x v="0"/>
    <x v="0"/>
    <x v="0"/>
    <x v="0"/>
    <x v="107"/>
    <x v="0"/>
    <s v="Cheque"/>
    <s v="Cerveza"/>
    <x v="0"/>
    <x v="0"/>
    <n v="14"/>
    <x v="277"/>
    <n v="277.14400000000006"/>
  </r>
  <r>
    <n v="1369"/>
    <x v="134"/>
    <n v="27"/>
    <x v="0"/>
    <x v="0"/>
    <x v="0"/>
    <x v="0"/>
    <x v="0"/>
    <x v="107"/>
    <x v="0"/>
    <s v="Cheque"/>
    <s v="Ciruelas secas"/>
    <x v="1"/>
    <x v="1"/>
    <n v="70"/>
    <x v="278"/>
    <n v="353.28999999999996"/>
  </r>
  <r>
    <n v="1370"/>
    <x v="135"/>
    <n v="4"/>
    <x v="1"/>
    <x v="1"/>
    <x v="1"/>
    <x v="1"/>
    <x v="1"/>
    <x v="108"/>
    <x v="1"/>
    <s v="Tarjeta de crédito"/>
    <s v="Peras secas"/>
    <x v="1"/>
    <x v="2"/>
    <n v="100"/>
    <x v="279"/>
    <n v="4074"/>
  </r>
  <r>
    <n v="1371"/>
    <x v="135"/>
    <n v="4"/>
    <x v="1"/>
    <x v="1"/>
    <x v="1"/>
    <x v="1"/>
    <x v="1"/>
    <x v="108"/>
    <x v="1"/>
    <s v="Tarjeta de crédito"/>
    <s v="Manzanas secas"/>
    <x v="1"/>
    <x v="3"/>
    <n v="27"/>
    <x v="280"/>
    <n v="2003.3999999999999"/>
  </r>
  <r>
    <n v="1372"/>
    <x v="135"/>
    <n v="4"/>
    <x v="1"/>
    <x v="1"/>
    <x v="1"/>
    <x v="1"/>
    <x v="1"/>
    <x v="108"/>
    <x v="1"/>
    <s v="Tarjeta de crédito"/>
    <s v="Ciruelas secas"/>
    <x v="1"/>
    <x v="1"/>
    <n v="70"/>
    <x v="278"/>
    <n v="336.14"/>
  </r>
  <r>
    <n v="1373"/>
    <x v="136"/>
    <n v="12"/>
    <x v="2"/>
    <x v="0"/>
    <x v="0"/>
    <x v="0"/>
    <x v="0"/>
    <x v="109"/>
    <x v="0"/>
    <s v="Tarjeta de crédito"/>
    <s v="Té chai"/>
    <x v="0"/>
    <x v="4"/>
    <n v="57"/>
    <x v="281"/>
    <n v="1436.4"/>
  </r>
  <r>
    <n v="1374"/>
    <x v="136"/>
    <n v="12"/>
    <x v="2"/>
    <x v="0"/>
    <x v="0"/>
    <x v="0"/>
    <x v="0"/>
    <x v="109"/>
    <x v="0"/>
    <s v="Tarjeta de crédito"/>
    <s v="Café"/>
    <x v="0"/>
    <x v="5"/>
    <n v="83"/>
    <x v="282"/>
    <n v="5238.2960000000003"/>
  </r>
  <r>
    <n v="1375"/>
    <x v="137"/>
    <n v="8"/>
    <x v="3"/>
    <x v="2"/>
    <x v="2"/>
    <x v="2"/>
    <x v="2"/>
    <x v="110"/>
    <x v="2"/>
    <s v="Tarjeta de crédito"/>
    <s v="Galletas de chocolate"/>
    <x v="2"/>
    <x v="6"/>
    <n v="76"/>
    <x v="283"/>
    <n v="939.72479999999996"/>
  </r>
  <r>
    <n v="1376"/>
    <x v="135"/>
    <n v="4"/>
    <x v="1"/>
    <x v="1"/>
    <x v="1"/>
    <x v="1"/>
    <x v="1"/>
    <x v="108"/>
    <x v="2"/>
    <s v="Cheque"/>
    <s v="Galletas de chocolate"/>
    <x v="2"/>
    <x v="6"/>
    <n v="80"/>
    <x v="129"/>
    <n v="1020.096"/>
  </r>
  <r>
    <n v="1377"/>
    <x v="138"/>
    <n v="29"/>
    <x v="4"/>
    <x v="3"/>
    <x v="3"/>
    <x v="3"/>
    <x v="0"/>
    <x v="111"/>
    <x v="0"/>
    <s v="Cheque"/>
    <s v="Chocolate"/>
    <x v="3"/>
    <x v="7"/>
    <n v="47"/>
    <x v="13"/>
    <n v="830.56050000000005"/>
  </r>
  <r>
    <n v="1378"/>
    <x v="139"/>
    <n v="3"/>
    <x v="5"/>
    <x v="4"/>
    <x v="4"/>
    <x v="0"/>
    <x v="0"/>
    <x v="112"/>
    <x v="0"/>
    <s v="Efectivo"/>
    <s v="Almejas"/>
    <x v="4"/>
    <x v="8"/>
    <n v="96"/>
    <x v="284"/>
    <n v="1322.8992000000003"/>
  </r>
  <r>
    <n v="1379"/>
    <x v="140"/>
    <n v="6"/>
    <x v="6"/>
    <x v="5"/>
    <x v="5"/>
    <x v="4"/>
    <x v="2"/>
    <x v="113"/>
    <x v="0"/>
    <s v="Tarjeta de crédito"/>
    <s v="Salsa curry"/>
    <x v="5"/>
    <x v="9"/>
    <n v="32"/>
    <x v="11"/>
    <n v="1881.6000000000001"/>
  </r>
  <r>
    <n v="1380"/>
    <x v="141"/>
    <n v="28"/>
    <x v="7"/>
    <x v="6"/>
    <x v="6"/>
    <x v="5"/>
    <x v="3"/>
    <x v="114"/>
    <x v="2"/>
    <s v="Cheque"/>
    <s v="Café"/>
    <x v="0"/>
    <x v="5"/>
    <n v="16"/>
    <x v="258"/>
    <n v="1030.4000000000001"/>
  </r>
  <r>
    <n v="1381"/>
    <x v="137"/>
    <n v="8"/>
    <x v="3"/>
    <x v="2"/>
    <x v="2"/>
    <x v="2"/>
    <x v="2"/>
    <x v="110"/>
    <x v="2"/>
    <s v="Cheque"/>
    <s v="Chocolate"/>
    <x v="3"/>
    <x v="7"/>
    <n v="41"/>
    <x v="87"/>
    <n v="717.21299999999997"/>
  </r>
  <r>
    <n v="1382"/>
    <x v="142"/>
    <n v="10"/>
    <x v="8"/>
    <x v="7"/>
    <x v="7"/>
    <x v="6"/>
    <x v="1"/>
    <x v="115"/>
    <x v="0"/>
    <s v="Tarjeta de crédito"/>
    <s v="Té verde"/>
    <x v="0"/>
    <x v="10"/>
    <n v="41"/>
    <x v="285"/>
    <n v="180.20730000000003"/>
  </r>
  <r>
    <n v="1383"/>
    <x v="143"/>
    <n v="7"/>
    <x v="9"/>
    <x v="8"/>
    <x v="8"/>
    <x v="2"/>
    <x v="2"/>
    <x v="9"/>
    <x v="3"/>
    <m/>
    <s v="Café"/>
    <x v="0"/>
    <x v="5"/>
    <n v="41"/>
    <x v="286"/>
    <n v="2719.6120000000005"/>
  </r>
  <r>
    <n v="1384"/>
    <x v="142"/>
    <n v="10"/>
    <x v="8"/>
    <x v="7"/>
    <x v="7"/>
    <x v="6"/>
    <x v="1"/>
    <x v="115"/>
    <x v="1"/>
    <m/>
    <s v="Jalea de fresa"/>
    <x v="6"/>
    <x v="11"/>
    <n v="94"/>
    <x v="287"/>
    <n v="3290"/>
  </r>
  <r>
    <n v="1385"/>
    <x v="142"/>
    <n v="10"/>
    <x v="8"/>
    <x v="7"/>
    <x v="7"/>
    <x v="6"/>
    <x v="1"/>
    <x v="115"/>
    <x v="1"/>
    <m/>
    <s v="Condimento cajún"/>
    <x v="7"/>
    <x v="12"/>
    <n v="20"/>
    <x v="288"/>
    <n v="646.80000000000007"/>
  </r>
  <r>
    <n v="1386"/>
    <x v="142"/>
    <n v="10"/>
    <x v="8"/>
    <x v="7"/>
    <x v="7"/>
    <x v="6"/>
    <x v="1"/>
    <x v="115"/>
    <x v="1"/>
    <m/>
    <s v="Galletas de chocolate"/>
    <x v="2"/>
    <x v="6"/>
    <n v="13"/>
    <x v="289"/>
    <n v="174.13760000000002"/>
  </r>
  <r>
    <n v="1387"/>
    <x v="144"/>
    <n v="11"/>
    <x v="10"/>
    <x v="9"/>
    <x v="9"/>
    <x v="5"/>
    <x v="3"/>
    <x v="9"/>
    <x v="2"/>
    <m/>
    <s v="Ciruelas secas"/>
    <x v="1"/>
    <x v="1"/>
    <n v="74"/>
    <x v="58"/>
    <n v="377.10400000000004"/>
  </r>
  <r>
    <n v="1388"/>
    <x v="144"/>
    <n v="11"/>
    <x v="10"/>
    <x v="9"/>
    <x v="9"/>
    <x v="5"/>
    <x v="3"/>
    <x v="9"/>
    <x v="2"/>
    <m/>
    <s v="Té verde"/>
    <x v="0"/>
    <x v="10"/>
    <n v="53"/>
    <x v="290"/>
    <n v="224.07658000000004"/>
  </r>
  <r>
    <n v="1389"/>
    <x v="145"/>
    <n v="1"/>
    <x v="11"/>
    <x v="10"/>
    <x v="10"/>
    <x v="2"/>
    <x v="2"/>
    <x v="9"/>
    <x v="3"/>
    <m/>
    <s v="Té chai"/>
    <x v="0"/>
    <x v="4"/>
    <n v="99"/>
    <x v="291"/>
    <n v="2444.9040000000005"/>
  </r>
  <r>
    <n v="1390"/>
    <x v="145"/>
    <n v="1"/>
    <x v="11"/>
    <x v="10"/>
    <x v="10"/>
    <x v="2"/>
    <x v="2"/>
    <x v="9"/>
    <x v="3"/>
    <m/>
    <s v="Café"/>
    <x v="0"/>
    <x v="5"/>
    <n v="89"/>
    <x v="292"/>
    <n v="5445.02"/>
  </r>
  <r>
    <n v="1391"/>
    <x v="145"/>
    <n v="1"/>
    <x v="11"/>
    <x v="10"/>
    <x v="10"/>
    <x v="2"/>
    <x v="2"/>
    <x v="9"/>
    <x v="3"/>
    <m/>
    <s v="Té verde"/>
    <x v="0"/>
    <x v="10"/>
    <n v="64"/>
    <x v="202"/>
    <n v="273.26208000000003"/>
  </r>
  <r>
    <n v="1392"/>
    <x v="141"/>
    <n v="28"/>
    <x v="7"/>
    <x v="6"/>
    <x v="6"/>
    <x v="5"/>
    <x v="3"/>
    <x v="114"/>
    <x v="2"/>
    <s v="Tarjeta de crédito"/>
    <s v="Almejas"/>
    <x v="4"/>
    <x v="8"/>
    <n v="98"/>
    <x v="293"/>
    <n v="1350.4596000000001"/>
  </r>
  <r>
    <n v="1393"/>
    <x v="141"/>
    <n v="28"/>
    <x v="7"/>
    <x v="6"/>
    <x v="6"/>
    <x v="5"/>
    <x v="3"/>
    <x v="114"/>
    <x v="2"/>
    <s v="Tarjeta de crédito"/>
    <s v="Carne de cangrejo"/>
    <x v="8"/>
    <x v="13"/>
    <n v="86"/>
    <x v="294"/>
    <n v="2171.0527999999999"/>
  </r>
  <r>
    <n v="1394"/>
    <x v="146"/>
    <n v="9"/>
    <x v="12"/>
    <x v="11"/>
    <x v="3"/>
    <x v="7"/>
    <x v="0"/>
    <x v="116"/>
    <x v="1"/>
    <s v="Cheque"/>
    <s v="Ravioli"/>
    <x v="9"/>
    <x v="14"/>
    <n v="20"/>
    <x v="295"/>
    <n v="573.30000000000007"/>
  </r>
  <r>
    <n v="1395"/>
    <x v="146"/>
    <n v="9"/>
    <x v="12"/>
    <x v="11"/>
    <x v="3"/>
    <x v="7"/>
    <x v="0"/>
    <x v="116"/>
    <x v="1"/>
    <s v="Cheque"/>
    <s v="Mozzarella"/>
    <x v="10"/>
    <x v="15"/>
    <n v="69"/>
    <x v="296"/>
    <n v="3361.6800000000003"/>
  </r>
  <r>
    <n v="1396"/>
    <x v="140"/>
    <n v="6"/>
    <x v="6"/>
    <x v="5"/>
    <x v="5"/>
    <x v="4"/>
    <x v="2"/>
    <x v="113"/>
    <x v="0"/>
    <s v="Tarjeta de crédito"/>
    <s v="Cerveza"/>
    <x v="0"/>
    <x v="0"/>
    <n v="68"/>
    <x v="297"/>
    <n v="1279.4879999999998"/>
  </r>
  <r>
    <n v="1397"/>
    <x v="137"/>
    <n v="8"/>
    <x v="3"/>
    <x v="2"/>
    <x v="2"/>
    <x v="2"/>
    <x v="2"/>
    <x v="110"/>
    <x v="0"/>
    <s v="Cheque"/>
    <s v="Salsa curry"/>
    <x v="5"/>
    <x v="9"/>
    <n v="52"/>
    <x v="298"/>
    <n v="2853.76"/>
  </r>
  <r>
    <n v="1398"/>
    <x v="137"/>
    <n v="8"/>
    <x v="3"/>
    <x v="2"/>
    <x v="2"/>
    <x v="2"/>
    <x v="2"/>
    <x v="110"/>
    <x v="0"/>
    <s v="Cheque"/>
    <s v="Galletas de chocolate"/>
    <x v="2"/>
    <x v="6"/>
    <n v="40"/>
    <x v="299"/>
    <n v="540.96000000000015"/>
  </r>
  <r>
    <n v="1399"/>
    <x v="147"/>
    <n v="25"/>
    <x v="13"/>
    <x v="7"/>
    <x v="7"/>
    <x v="6"/>
    <x v="1"/>
    <x v="117"/>
    <x v="1"/>
    <s v="Efectivo"/>
    <s v="Bolillos"/>
    <x v="2"/>
    <x v="16"/>
    <n v="100"/>
    <x v="116"/>
    <n v="1372"/>
  </r>
  <r>
    <n v="1400"/>
    <x v="148"/>
    <n v="26"/>
    <x v="14"/>
    <x v="9"/>
    <x v="9"/>
    <x v="5"/>
    <x v="3"/>
    <x v="118"/>
    <x v="2"/>
    <s v="Tarjeta de crédito"/>
    <s v="Aceite de oliva"/>
    <x v="13"/>
    <x v="20"/>
    <n v="88"/>
    <x v="300"/>
    <n v="2577.7136000000005"/>
  </r>
  <r>
    <n v="1401"/>
    <x v="148"/>
    <n v="26"/>
    <x v="14"/>
    <x v="9"/>
    <x v="9"/>
    <x v="5"/>
    <x v="3"/>
    <x v="118"/>
    <x v="2"/>
    <s v="Tarjeta de crédito"/>
    <s v="Almejas"/>
    <x v="4"/>
    <x v="8"/>
    <n v="46"/>
    <x v="260"/>
    <n v="596.60160000000008"/>
  </r>
  <r>
    <n v="1402"/>
    <x v="148"/>
    <n v="26"/>
    <x v="14"/>
    <x v="9"/>
    <x v="9"/>
    <x v="5"/>
    <x v="3"/>
    <x v="118"/>
    <x v="2"/>
    <s v="Tarjeta de crédito"/>
    <s v="Carne de cangrejo"/>
    <x v="8"/>
    <x v="13"/>
    <n v="93"/>
    <x v="301"/>
    <n v="2347.7664"/>
  </r>
  <r>
    <n v="1403"/>
    <x v="138"/>
    <n v="29"/>
    <x v="4"/>
    <x v="3"/>
    <x v="3"/>
    <x v="3"/>
    <x v="0"/>
    <x v="111"/>
    <x v="0"/>
    <s v="Cheque"/>
    <s v="Cerveza"/>
    <x v="0"/>
    <x v="0"/>
    <n v="96"/>
    <x v="302"/>
    <n v="1975.68"/>
  </r>
  <r>
    <n v="1404"/>
    <x v="140"/>
    <n v="6"/>
    <x v="6"/>
    <x v="5"/>
    <x v="5"/>
    <x v="4"/>
    <x v="2"/>
    <x v="113"/>
    <x v="2"/>
    <s v="Cheque"/>
    <s v="Chocolate"/>
    <x v="3"/>
    <x v="7"/>
    <n v="12"/>
    <x v="303"/>
    <n v="224.91000000000003"/>
  </r>
  <r>
    <n v="1406"/>
    <x v="135"/>
    <n v="4"/>
    <x v="1"/>
    <x v="1"/>
    <x v="1"/>
    <x v="1"/>
    <x v="1"/>
    <x v="108"/>
    <x v="1"/>
    <s v="Tarjeta de crédito"/>
    <s v="Mermelada de zarzamora"/>
    <x v="6"/>
    <x v="21"/>
    <n v="38"/>
    <x v="304"/>
    <n v="4093.7400000000002"/>
  </r>
  <r>
    <n v="1407"/>
    <x v="135"/>
    <n v="4"/>
    <x v="1"/>
    <x v="1"/>
    <x v="1"/>
    <x v="1"/>
    <x v="1"/>
    <x v="108"/>
    <x v="1"/>
    <s v="Tarjeta de crédito"/>
    <s v="Arroz de grano largo"/>
    <x v="14"/>
    <x v="22"/>
    <n v="42"/>
    <x v="108"/>
    <n v="407.48400000000004"/>
  </r>
  <r>
    <n v="1409"/>
    <x v="137"/>
    <n v="8"/>
    <x v="3"/>
    <x v="2"/>
    <x v="2"/>
    <x v="2"/>
    <x v="2"/>
    <x v="110"/>
    <x v="2"/>
    <s v="Tarjeta de crédito"/>
    <s v="Mozzarella"/>
    <x v="10"/>
    <x v="15"/>
    <n v="100"/>
    <x v="305"/>
    <n v="4823.28"/>
  </r>
  <r>
    <n v="1412"/>
    <x v="139"/>
    <n v="3"/>
    <x v="5"/>
    <x v="4"/>
    <x v="4"/>
    <x v="0"/>
    <x v="0"/>
    <x v="112"/>
    <x v="0"/>
    <s v="Efectivo"/>
    <s v="Jarabe"/>
    <x v="7"/>
    <x v="16"/>
    <n v="89"/>
    <x v="306"/>
    <n v="1221.08"/>
  </r>
  <r>
    <n v="1413"/>
    <x v="139"/>
    <n v="3"/>
    <x v="5"/>
    <x v="4"/>
    <x v="4"/>
    <x v="0"/>
    <x v="0"/>
    <x v="112"/>
    <x v="0"/>
    <s v="Efectivo"/>
    <s v="Salsa curry"/>
    <x v="5"/>
    <x v="9"/>
    <n v="12"/>
    <x v="60"/>
    <n v="651.84"/>
  </r>
  <r>
    <n v="1417"/>
    <x v="142"/>
    <n v="10"/>
    <x v="8"/>
    <x v="7"/>
    <x v="7"/>
    <x v="6"/>
    <x v="1"/>
    <x v="115"/>
    <x v="0"/>
    <s v="Tarjeta de crédito"/>
    <s v="Almendras"/>
    <x v="1"/>
    <x v="16"/>
    <n v="97"/>
    <x v="307"/>
    <n v="1412.3200000000002"/>
  </r>
  <r>
    <n v="1419"/>
    <x v="142"/>
    <n v="10"/>
    <x v="8"/>
    <x v="7"/>
    <x v="7"/>
    <x v="6"/>
    <x v="1"/>
    <x v="9"/>
    <x v="1"/>
    <m/>
    <s v="Ciruelas secas"/>
    <x v="1"/>
    <x v="1"/>
    <n v="53"/>
    <x v="308"/>
    <n v="246.71499999999997"/>
  </r>
  <r>
    <n v="1420"/>
    <x v="144"/>
    <n v="11"/>
    <x v="10"/>
    <x v="9"/>
    <x v="9"/>
    <x v="5"/>
    <x v="3"/>
    <x v="9"/>
    <x v="2"/>
    <m/>
    <s v="Salsa curry"/>
    <x v="5"/>
    <x v="9"/>
    <n v="61"/>
    <x v="309"/>
    <n v="3484.3199999999997"/>
  </r>
  <r>
    <n v="1421"/>
    <x v="145"/>
    <n v="1"/>
    <x v="11"/>
    <x v="10"/>
    <x v="10"/>
    <x v="2"/>
    <x v="2"/>
    <x v="9"/>
    <x v="2"/>
    <m/>
    <s v="Carne de cangrejo"/>
    <x v="8"/>
    <x v="13"/>
    <n v="45"/>
    <x v="310"/>
    <n v="1136.0159999999998"/>
  </r>
  <r>
    <n v="1422"/>
    <x v="141"/>
    <n v="28"/>
    <x v="7"/>
    <x v="6"/>
    <x v="6"/>
    <x v="5"/>
    <x v="3"/>
    <x v="114"/>
    <x v="2"/>
    <s v="Tarjeta de crédito"/>
    <s v="Café"/>
    <x v="0"/>
    <x v="5"/>
    <n v="43"/>
    <x v="311"/>
    <n v="2769.2000000000003"/>
  </r>
  <r>
    <n v="1423"/>
    <x v="146"/>
    <n v="9"/>
    <x v="12"/>
    <x v="11"/>
    <x v="3"/>
    <x v="7"/>
    <x v="0"/>
    <x v="116"/>
    <x v="1"/>
    <s v="Cheque"/>
    <s v="Almejas"/>
    <x v="4"/>
    <x v="8"/>
    <n v="18"/>
    <x v="312"/>
    <n v="231.02100000000002"/>
  </r>
  <r>
    <n v="1424"/>
    <x v="140"/>
    <n v="6"/>
    <x v="6"/>
    <x v="5"/>
    <x v="5"/>
    <x v="4"/>
    <x v="2"/>
    <x v="113"/>
    <x v="0"/>
    <s v="Tarjeta de crédito"/>
    <s v="Chocolate"/>
    <x v="3"/>
    <x v="7"/>
    <n v="41"/>
    <x v="87"/>
    <n v="709.89450000000011"/>
  </r>
  <r>
    <n v="1425"/>
    <x v="137"/>
    <n v="8"/>
    <x v="3"/>
    <x v="2"/>
    <x v="2"/>
    <x v="2"/>
    <x v="2"/>
    <x v="110"/>
    <x v="0"/>
    <s v="Cheque"/>
    <s v="Chocolate"/>
    <x v="3"/>
    <x v="7"/>
    <n v="19"/>
    <x v="109"/>
    <n v="335.75850000000003"/>
  </r>
  <r>
    <n v="1426"/>
    <x v="147"/>
    <n v="25"/>
    <x v="13"/>
    <x v="7"/>
    <x v="7"/>
    <x v="6"/>
    <x v="1"/>
    <x v="117"/>
    <x v="1"/>
    <s v="Efectivo"/>
    <s v="Condimento cajún"/>
    <x v="7"/>
    <x v="12"/>
    <n v="65"/>
    <x v="313"/>
    <n v="1941.94"/>
  </r>
  <r>
    <n v="1427"/>
    <x v="148"/>
    <n v="26"/>
    <x v="14"/>
    <x v="9"/>
    <x v="9"/>
    <x v="5"/>
    <x v="3"/>
    <x v="118"/>
    <x v="2"/>
    <s v="Tarjeta de crédito"/>
    <s v="Jalea de fresa"/>
    <x v="6"/>
    <x v="11"/>
    <n v="13"/>
    <x v="314"/>
    <n v="450.44999999999993"/>
  </r>
  <r>
    <n v="1428"/>
    <x v="138"/>
    <n v="29"/>
    <x v="4"/>
    <x v="3"/>
    <x v="3"/>
    <x v="3"/>
    <x v="0"/>
    <x v="111"/>
    <x v="0"/>
    <s v="Cheque"/>
    <s v="Cóctel de frutas"/>
    <x v="12"/>
    <x v="18"/>
    <n v="54"/>
    <x v="315"/>
    <n v="3007.3680000000004"/>
  </r>
  <r>
    <n v="1429"/>
    <x v="140"/>
    <n v="6"/>
    <x v="6"/>
    <x v="5"/>
    <x v="5"/>
    <x v="4"/>
    <x v="2"/>
    <x v="113"/>
    <x v="2"/>
    <s v="Cheque"/>
    <s v="Peras secas"/>
    <x v="1"/>
    <x v="2"/>
    <n v="33"/>
    <x v="82"/>
    <n v="1330.56"/>
  </r>
  <r>
    <n v="1430"/>
    <x v="140"/>
    <n v="6"/>
    <x v="6"/>
    <x v="5"/>
    <x v="5"/>
    <x v="4"/>
    <x v="2"/>
    <x v="113"/>
    <x v="2"/>
    <s v="Cheque"/>
    <s v="Manzanas secas"/>
    <x v="1"/>
    <x v="3"/>
    <n v="34"/>
    <x v="316"/>
    <n v="2598.4840000000004"/>
  </r>
  <r>
    <n v="1431"/>
    <x v="135"/>
    <n v="4"/>
    <x v="1"/>
    <x v="1"/>
    <x v="1"/>
    <x v="1"/>
    <x v="1"/>
    <x v="9"/>
    <x v="3"/>
    <m/>
    <s v="Pasta penne"/>
    <x v="9"/>
    <x v="19"/>
    <n v="59"/>
    <x v="317"/>
    <n v="3170.1880000000001"/>
  </r>
  <r>
    <n v="1432"/>
    <x v="139"/>
    <n v="3"/>
    <x v="5"/>
    <x v="4"/>
    <x v="4"/>
    <x v="0"/>
    <x v="0"/>
    <x v="9"/>
    <x v="3"/>
    <m/>
    <s v="Té verde"/>
    <x v="0"/>
    <x v="10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03EDC-FF3D-4B56-A754-A143E143317C}" name="TablaDinámica2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A19:B28" firstHeaderRow="1" firstDataRow="1" firstDataCol="1"/>
  <pivotFields count="19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5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 numFmtId="165"/>
  </dataFields>
  <formats count="1">
    <format dxfId="1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B51FC-E882-4DFD-A297-E30A51FB71DA}" name="TablaDinámica1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A3:B16" firstHeaderRow="1" firstDataRow="1" firstDataCol="1"/>
  <pivotFields count="19">
    <pivotField showAll="0"/>
    <pivotField axis="axisRow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 numFmtId="165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3CCB7-FBC7-4BD7-9946-B930DA21DEE7}" name="TablaDinámica6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7">
  <location ref="A68:B75" firstHeaderRow="1" firstDataRow="1" firstDataCol="1"/>
  <pivotFields count="19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dataField="1" showAll="0">
      <items count="9">
        <item h="1" x="0"/>
        <item n="$0-$20" x="1"/>
        <item n="$20-$40" x="2"/>
        <item n="$40-$60" x="3"/>
        <item n="$60-$80" x="4"/>
        <item n="$80-$100" x="5"/>
        <item n="$100-$120" x="6"/>
        <item x="7"/>
        <item t="default"/>
      </items>
    </pivotField>
    <pivotField numFmtId="165" showAll="0"/>
    <pivotField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Ingresos" fld="15" baseField="15" baseItem="1" numFmtId="168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AFDCF-16EC-4EDB-955A-1BEA3C8897EB}" name="TablaDinámica5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53:B65" firstHeaderRow="1" firstDataRow="1" firstDataCol="1"/>
  <pivotFields count="19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5" showAll="0"/>
    <pivotField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5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A76CE-3A3B-4BAD-B5EE-8442E732C0FF}" name="TablaDinámica3" cacheId="8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A34:B50" firstHeaderRow="1" firstDataRow="1" firstDataCol="1"/>
  <pivotFields count="19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5" showAll="0"/>
    <pivotField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12" baseItem="1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1CB60CB0-32E9-4D47-95D8-23FD8D259826}" sourceName="Vendedor">
  <pivotTables>
    <pivotTable tabId="9" name="TablaDinámica1"/>
    <pivotTable tabId="9" name="TablaDinámica2"/>
    <pivotTable tabId="9" name="TablaDinámica3"/>
    <pivotTable tabId="9" name="TablaDinámica6"/>
    <pivotTable tabId="9" name="TablaDinámica5"/>
  </pivotTables>
  <data>
    <tabular pivotCacheId="1437505952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0186BD2-20C8-46DB-8D17-C8E25A15583A}" sourceName="Region">
  <pivotTables>
    <pivotTable tabId="9" name="TablaDinámica1"/>
    <pivotTable tabId="9" name="TablaDinámica2"/>
    <pivotTable tabId="9" name="TablaDinámica3"/>
    <pivotTable tabId="9" name="TablaDinámica6"/>
    <pivotTable tabId="9" name="TablaDinámica5"/>
  </pivotTables>
  <data>
    <tabular pivotCacheId="1437505952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8DAFECB0-E4F7-43BE-9B9B-F4C2144BA863}" sourceName="Categoría">
  <pivotTables>
    <pivotTable tabId="9" name="TablaDinámica1"/>
    <pivotTable tabId="9" name="TablaDinámica2"/>
    <pivotTable tabId="9" name="TablaDinámica3"/>
    <pivotTable tabId="9" name="TablaDinámica6"/>
    <pivotTable tabId="9" name="TablaDinámica5"/>
  </pivotTables>
  <data>
    <tabular pivotCacheId="1437505952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5109BFA7-0A34-455D-BE52-95CB68A7A276}" cache="SegmentaciónDeDatos_Vendedor" caption="Vendedor" columnCount="2" style="Dashbaord" rowHeight="241300"/>
  <slicer name="Region 1" xr10:uid="{BF565BB2-D374-48C1-8096-286B4DB999EC}" cache="SegmentaciónDeDatos_Region" caption="Region" style="Dashbaord" rowHeight="241300"/>
  <slicer name="Categoría 1" xr10:uid="{62FD3929-547A-45CB-8F26-7932A24A3777}" cache="SegmentaciónDeDatos_Categoría" caption="Categoría" style="Dashbaor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441B6-F4E0-488A-B6CA-CD90D757041B}" name="Table1" displayName="Table1" ref="B5:R374" totalsRowShown="0" headerRowDxfId="9">
  <autoFilter ref="B5:R374" xr:uid="{B7736C08-2A13-4B24-9AF2-065612C6039F}"/>
  <sortState xmlns:xlrd2="http://schemas.microsoft.com/office/spreadsheetml/2017/richdata2" ref="B6:R374">
    <sortCondition ref="C5:C374"/>
  </sortState>
  <tableColumns count="17">
    <tableColumn id="1" xr3:uid="{8DFBBE86-F19E-4915-BA07-F49EE80F31ED}" name="Folio" dataDxfId="8"/>
    <tableColumn id="15" xr3:uid="{B1AAE461-FC51-46F9-B5A3-C55BD56F1BA4}" name="Fecha de orden" dataDxfId="7"/>
    <tableColumn id="3" xr3:uid="{F05F0631-D969-46FE-8302-5D4959FDC38E}" name="Num. cliente" dataDxfId="6"/>
    <tableColumn id="4" xr3:uid="{FD2A0DB6-0862-4E85-8515-FDB962455E83}" name="Nombre cliente"/>
    <tableColumn id="6" xr3:uid="{F24E29A2-24A1-4A86-BD49-E3DD4DB9A53F}" name="Ciudad"/>
    <tableColumn id="7" xr3:uid="{EF4E997D-8F89-4C65-863C-381A1632A6DF}" name="Estado"/>
    <tableColumn id="10" xr3:uid="{13A07223-EFB1-4788-AFF8-41316E2B9195}" name="Vendedor"/>
    <tableColumn id="11" xr3:uid="{9B7BF2C3-EE09-4597-935A-3AAD7E2D5C02}" name="Region"/>
    <tableColumn id="14" xr3:uid="{2F4C25A9-FCA6-4987-87FB-EB801EF9D862}" name="Fecha de embarque" dataDxfId="5"/>
    <tableColumn id="13" xr3:uid="{FD742B79-8607-45C3-B21F-233E475B2DF8}" name="Empresa fletera"/>
    <tableColumn id="20" xr3:uid="{CCB3B04F-D7D1-4F92-B43A-D7E220D5C328}" name="Forma de pago"/>
    <tableColumn id="5" xr3:uid="{4A4DAEA3-47F9-4D41-9621-3C6F2CD5BB01}" name="Nombre del producto" dataDxfId="4"/>
    <tableColumn id="8" xr3:uid="{993D4FF5-E46C-4135-BD95-E9DB79CD33E5}" name="Categoría" dataDxfId="3"/>
    <tableColumn id="23" xr3:uid="{087140D8-57E3-4141-9D2F-D8049FAABE97}" name="Precio unitario" dataDxfId="2"/>
    <tableColumn id="24" xr3:uid="{E46ED51C-267C-4220-BD6C-4EF8B8EA1D93}" name="Cantidad"/>
    <tableColumn id="25" xr3:uid="{EF261594-1E9A-4393-8A7B-E88E2D90B1CE}" name="Ingresos" dataDxfId="1" dataCellStyle="Currency 2">
      <calculatedColumnFormula>Table1[[#This Row],[Precio unitario]]*Table1[[#This Row],[Cantidad]]</calculatedColumnFormula>
    </tableColumn>
    <tableColumn id="26" xr3:uid="{DD0A7015-B3E3-4C8A-9AB1-2BBB99E3C516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1" xr10:uid="{488DFC36-A83F-44AB-A2B3-9EEAC5B520B1}" sourceName="Fecha de orden">
  <pivotTables>
    <pivotTable tabId="9" name="TablaDinámica1"/>
    <pivotTable tabId="9" name="TablaDinámica2"/>
    <pivotTable tabId="9" name="TablaDinámica3"/>
    <pivotTable tabId="9" name="TablaDinámica6"/>
    <pivotTable tabId="9" name="TablaDinámica5"/>
  </pivotTables>
  <state minimalRefreshVersion="6" lastRefreshVersion="6" pivotCacheId="1437505952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 1" xr10:uid="{464B76E0-270D-40E5-80BB-FEC34A40385E}" cache="NativeTimeline_Fecha_de_orden1" caption="Fecha de orden" level="2" selectionLevel="2" scrollPosition="2018-01-01T00:00:00" style="Dashboard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5E10-D5E2-4641-8392-983512317B0F}">
  <sheetPr codeName="Hoja1"/>
  <dimension ref="A1"/>
  <sheetViews>
    <sheetView tabSelected="1" zoomScale="85" zoomScaleNormal="85" workbookViewId="0">
      <selection activeCell="W14" sqref="W14"/>
    </sheetView>
  </sheetViews>
  <sheetFormatPr baseColWidth="10" defaultColWidth="11.44140625" defaultRowHeight="14.4" x14ac:dyDescent="0.3"/>
  <cols>
    <col min="1" max="16384" width="11.44140625" style="17"/>
  </cols>
  <sheetData>
    <row r="1" spans="1:1" x14ac:dyDescent="0.3">
      <c r="A1" s="18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9994-0260-4A2F-A659-E268EC86D1CE}">
  <sheetPr codeName="Hoja2"/>
  <dimension ref="A3:E75"/>
  <sheetViews>
    <sheetView workbookViewId="0"/>
  </sheetViews>
  <sheetFormatPr baseColWidth="10" defaultRowHeight="14.4" x14ac:dyDescent="0.3"/>
  <cols>
    <col min="1" max="1" width="18.44140625" bestFit="1" customWidth="1"/>
    <col min="2" max="2" width="15.77734375" bestFit="1" customWidth="1"/>
    <col min="4" max="4" width="16.88671875" bestFit="1" customWidth="1"/>
  </cols>
  <sheetData>
    <row r="3" spans="1:2" x14ac:dyDescent="0.3">
      <c r="A3" s="10" t="s">
        <v>110</v>
      </c>
      <c r="B3" s="13" t="s">
        <v>124</v>
      </c>
    </row>
    <row r="4" spans="1:2" x14ac:dyDescent="0.3">
      <c r="A4" s="11" t="s">
        <v>112</v>
      </c>
      <c r="B4" s="13">
        <v>460709.76000000007</v>
      </c>
    </row>
    <row r="5" spans="1:2" x14ac:dyDescent="0.3">
      <c r="A5" s="11" t="s">
        <v>113</v>
      </c>
      <c r="B5" s="13">
        <v>279377</v>
      </c>
    </row>
    <row r="6" spans="1:2" x14ac:dyDescent="0.3">
      <c r="A6" s="11" t="s">
        <v>114</v>
      </c>
      <c r="B6" s="13">
        <v>431936.39999999997</v>
      </c>
    </row>
    <row r="7" spans="1:2" x14ac:dyDescent="0.3">
      <c r="A7" s="11" t="s">
        <v>115</v>
      </c>
      <c r="B7" s="13">
        <v>290805.06</v>
      </c>
    </row>
    <row r="8" spans="1:2" x14ac:dyDescent="0.3">
      <c r="A8" s="11" t="s">
        <v>116</v>
      </c>
      <c r="B8" s="13">
        <v>480298.70000000007</v>
      </c>
    </row>
    <row r="9" spans="1:2" x14ac:dyDescent="0.3">
      <c r="A9" s="11" t="s">
        <v>117</v>
      </c>
      <c r="B9" s="13">
        <v>778422.54</v>
      </c>
    </row>
    <row r="10" spans="1:2" x14ac:dyDescent="0.3">
      <c r="A10" s="11" t="s">
        <v>118</v>
      </c>
      <c r="B10" s="13">
        <v>382459.56</v>
      </c>
    </row>
    <row r="11" spans="1:2" x14ac:dyDescent="0.3">
      <c r="A11" s="11" t="s">
        <v>119</v>
      </c>
      <c r="B11" s="13">
        <v>418900.44</v>
      </c>
    </row>
    <row r="12" spans="1:2" x14ac:dyDescent="0.3">
      <c r="A12" s="11" t="s">
        <v>120</v>
      </c>
      <c r="B12" s="13">
        <v>447299.57999999996</v>
      </c>
    </row>
    <row r="13" spans="1:2" x14ac:dyDescent="0.3">
      <c r="A13" s="11" t="s">
        <v>121</v>
      </c>
      <c r="B13" s="13">
        <v>742470.26</v>
      </c>
    </row>
    <row r="14" spans="1:2" x14ac:dyDescent="0.3">
      <c r="A14" s="11" t="s">
        <v>122</v>
      </c>
      <c r="B14" s="13">
        <v>444828.02</v>
      </c>
    </row>
    <row r="15" spans="1:2" x14ac:dyDescent="0.3">
      <c r="A15" s="11" t="s">
        <v>123</v>
      </c>
      <c r="B15" s="13">
        <v>932998.92</v>
      </c>
    </row>
    <row r="16" spans="1:2" x14ac:dyDescent="0.3">
      <c r="A16" s="11" t="s">
        <v>111</v>
      </c>
      <c r="B16" s="13">
        <v>6090506.2400000002</v>
      </c>
    </row>
    <row r="19" spans="1:2" x14ac:dyDescent="0.3">
      <c r="A19" s="10" t="s">
        <v>110</v>
      </c>
      <c r="B19" t="s">
        <v>124</v>
      </c>
    </row>
    <row r="20" spans="1:2" x14ac:dyDescent="0.3">
      <c r="A20" s="11" t="s">
        <v>45</v>
      </c>
      <c r="B20" s="13">
        <v>1313876.6200000001</v>
      </c>
    </row>
    <row r="21" spans="1:2" x14ac:dyDescent="0.3">
      <c r="A21" s="11" t="s">
        <v>46</v>
      </c>
      <c r="B21" s="13">
        <v>940527</v>
      </c>
    </row>
    <row r="22" spans="1:2" x14ac:dyDescent="0.3">
      <c r="A22" s="11" t="s">
        <v>47</v>
      </c>
      <c r="B22" s="13">
        <v>228907</v>
      </c>
    </row>
    <row r="23" spans="1:2" x14ac:dyDescent="0.3">
      <c r="A23" s="11" t="s">
        <v>48</v>
      </c>
      <c r="B23" s="13">
        <v>575330.14</v>
      </c>
    </row>
    <row r="24" spans="1:2" x14ac:dyDescent="0.3">
      <c r="A24" s="11" t="s">
        <v>50</v>
      </c>
      <c r="B24" s="13">
        <v>523852</v>
      </c>
    </row>
    <row r="25" spans="1:2" x14ac:dyDescent="0.3">
      <c r="A25" s="11" t="s">
        <v>49</v>
      </c>
      <c r="B25" s="13">
        <v>593192.32000000007</v>
      </c>
    </row>
    <row r="26" spans="1:2" x14ac:dyDescent="0.3">
      <c r="A26" s="11" t="s">
        <v>51</v>
      </c>
      <c r="B26" s="13">
        <v>1459392.7600000002</v>
      </c>
    </row>
    <row r="27" spans="1:2" x14ac:dyDescent="0.3">
      <c r="A27" s="11" t="s">
        <v>52</v>
      </c>
      <c r="B27" s="13">
        <v>455428.4</v>
      </c>
    </row>
    <row r="28" spans="1:2" x14ac:dyDescent="0.3">
      <c r="A28" s="11" t="s">
        <v>111</v>
      </c>
      <c r="B28" s="13">
        <v>6090506.2400000002</v>
      </c>
    </row>
    <row r="34" spans="1:2" x14ac:dyDescent="0.3">
      <c r="A34" s="10" t="s">
        <v>110</v>
      </c>
      <c r="B34" t="s">
        <v>124</v>
      </c>
    </row>
    <row r="35" spans="1:2" x14ac:dyDescent="0.3">
      <c r="A35" s="11" t="s">
        <v>89</v>
      </c>
      <c r="B35" s="13">
        <v>186513.60000000003</v>
      </c>
    </row>
    <row r="36" spans="1:2" x14ac:dyDescent="0.3">
      <c r="A36" s="11" t="s">
        <v>82</v>
      </c>
      <c r="B36" s="13">
        <v>1548079.5399999998</v>
      </c>
    </row>
    <row r="37" spans="1:2" x14ac:dyDescent="0.3">
      <c r="A37" s="11" t="s">
        <v>86</v>
      </c>
      <c r="B37" s="13">
        <v>356518.39999999997</v>
      </c>
    </row>
    <row r="38" spans="1:2" x14ac:dyDescent="0.3">
      <c r="A38" s="11" t="s">
        <v>85</v>
      </c>
      <c r="B38" s="13">
        <v>283892</v>
      </c>
    </row>
    <row r="39" spans="1:2" x14ac:dyDescent="0.3">
      <c r="A39" s="11" t="s">
        <v>93</v>
      </c>
      <c r="B39" s="13">
        <v>249721.5</v>
      </c>
    </row>
    <row r="40" spans="1:2" x14ac:dyDescent="0.3">
      <c r="A40" s="11" t="s">
        <v>91</v>
      </c>
      <c r="B40" s="13">
        <v>391993</v>
      </c>
    </row>
    <row r="41" spans="1:2" x14ac:dyDescent="0.3">
      <c r="A41" s="11" t="s">
        <v>95</v>
      </c>
      <c r="B41" s="13">
        <v>97188</v>
      </c>
    </row>
    <row r="42" spans="1:2" x14ac:dyDescent="0.3">
      <c r="A42" s="11" t="s">
        <v>90</v>
      </c>
      <c r="B42" s="13">
        <v>40376</v>
      </c>
    </row>
    <row r="43" spans="1:2" x14ac:dyDescent="0.3">
      <c r="A43" s="11" t="s">
        <v>94</v>
      </c>
      <c r="B43" s="13">
        <v>721574</v>
      </c>
    </row>
    <row r="44" spans="1:2" x14ac:dyDescent="0.3">
      <c r="A44" s="11" t="s">
        <v>3</v>
      </c>
      <c r="B44" s="13">
        <v>282471</v>
      </c>
    </row>
    <row r="45" spans="1:2" x14ac:dyDescent="0.3">
      <c r="A45" s="11" t="s">
        <v>92</v>
      </c>
      <c r="B45" s="13">
        <v>266750.40000000002</v>
      </c>
    </row>
    <row r="46" spans="1:2" x14ac:dyDescent="0.3">
      <c r="A46" s="11" t="s">
        <v>87</v>
      </c>
      <c r="B46" s="13">
        <v>463814.39999999985</v>
      </c>
    </row>
    <row r="47" spans="1:2" x14ac:dyDescent="0.3">
      <c r="A47" s="11" t="s">
        <v>84</v>
      </c>
      <c r="B47" s="13">
        <v>966000</v>
      </c>
    </row>
    <row r="48" spans="1:2" x14ac:dyDescent="0.3">
      <c r="A48" s="11" t="s">
        <v>83</v>
      </c>
      <c r="B48" s="13">
        <v>235614.39999999997</v>
      </c>
    </row>
    <row r="49" spans="1:5" x14ac:dyDescent="0.3">
      <c r="A49" s="11" t="s">
        <v>88</v>
      </c>
      <c r="B49" s="13"/>
    </row>
    <row r="50" spans="1:5" x14ac:dyDescent="0.3">
      <c r="A50" s="11" t="s">
        <v>111</v>
      </c>
      <c r="B50" s="13">
        <v>6090506.2400000002</v>
      </c>
    </row>
    <row r="53" spans="1:5" x14ac:dyDescent="0.3">
      <c r="A53" s="10" t="s">
        <v>110</v>
      </c>
      <c r="B53" t="s">
        <v>124</v>
      </c>
      <c r="D53" t="s">
        <v>102</v>
      </c>
      <c r="E53" s="15" t="s">
        <v>125</v>
      </c>
    </row>
    <row r="54" spans="1:5" x14ac:dyDescent="0.3">
      <c r="A54" s="11" t="s">
        <v>28</v>
      </c>
      <c r="B54" s="13">
        <v>523852</v>
      </c>
      <c r="D54" s="11" t="s">
        <v>28</v>
      </c>
      <c r="E54" s="14">
        <f>GETPIVOTDATA("Ingresos",$A$53,"Estado","Baja California")</f>
        <v>523852</v>
      </c>
    </row>
    <row r="55" spans="1:5" x14ac:dyDescent="0.3">
      <c r="A55" s="11" t="s">
        <v>107</v>
      </c>
      <c r="B55" s="13">
        <v>240856</v>
      </c>
      <c r="D55" s="11" t="s">
        <v>107</v>
      </c>
      <c r="E55" s="14">
        <f>GETPIVOTDATA("Ingresos",$A$53,"Estado","Chihuahua")</f>
        <v>240856</v>
      </c>
    </row>
    <row r="56" spans="1:5" x14ac:dyDescent="0.3">
      <c r="A56" s="11" t="s">
        <v>37</v>
      </c>
      <c r="B56" s="13">
        <v>702034.61999999988</v>
      </c>
      <c r="D56" s="11" t="s">
        <v>132</v>
      </c>
      <c r="E56" s="14">
        <f>GETPIVOTDATA("Ingresos",$A$53,"Estado","Ciudad de México")</f>
        <v>702034.61999999988</v>
      </c>
    </row>
    <row r="57" spans="1:5" x14ac:dyDescent="0.3">
      <c r="A57" s="11" t="s">
        <v>30</v>
      </c>
      <c r="B57" s="13">
        <v>515759.85999999987</v>
      </c>
      <c r="D57" s="11" t="s">
        <v>30</v>
      </c>
      <c r="E57" s="14">
        <f>GETPIVOTDATA("Ingresos",$A$53,"Estado","Coahuila")</f>
        <v>515759.85999999987</v>
      </c>
    </row>
    <row r="58" spans="1:5" x14ac:dyDescent="0.3">
      <c r="A58" s="11" t="s">
        <v>38</v>
      </c>
      <c r="B58" s="13">
        <v>611842.00000000012</v>
      </c>
      <c r="D58" s="11" t="s">
        <v>38</v>
      </c>
      <c r="E58" s="14">
        <f>GETPIVOTDATA("Ingresos",$A$53,"Estado","Estado de México")</f>
        <v>611842.00000000012</v>
      </c>
    </row>
    <row r="59" spans="1:5" x14ac:dyDescent="0.3">
      <c r="A59" s="11" t="s">
        <v>34</v>
      </c>
      <c r="B59" s="13">
        <v>575330.14</v>
      </c>
      <c r="D59" s="11" t="s">
        <v>34</v>
      </c>
      <c r="E59" s="14">
        <f>GETPIVOTDATA("Ingresos",$A$53,"Estado","Guanajuato")</f>
        <v>575330.14</v>
      </c>
    </row>
    <row r="60" spans="1:5" x14ac:dyDescent="0.3">
      <c r="A60" s="11" t="s">
        <v>44</v>
      </c>
      <c r="B60" s="13">
        <v>378075.32</v>
      </c>
      <c r="D60" s="11" t="s">
        <v>44</v>
      </c>
      <c r="E60" s="14">
        <f>GETPIVOTDATA("Ingresos",$A$53,"Estado","Guerrero")</f>
        <v>378075.32</v>
      </c>
    </row>
    <row r="61" spans="1:5" x14ac:dyDescent="0.3">
      <c r="A61" s="11" t="s">
        <v>26</v>
      </c>
      <c r="B61" s="13">
        <v>684335.40000000014</v>
      </c>
      <c r="D61" s="11" t="s">
        <v>26</v>
      </c>
      <c r="E61" s="14">
        <f>GETPIVOTDATA("Ingresos",$A$53,"Estado","Jalisco")</f>
        <v>684335.40000000014</v>
      </c>
    </row>
    <row r="62" spans="1:5" x14ac:dyDescent="0.3">
      <c r="A62" s="11" t="s">
        <v>22</v>
      </c>
      <c r="B62" s="13">
        <v>702776.9</v>
      </c>
      <c r="D62" s="11" t="s">
        <v>22</v>
      </c>
      <c r="E62" s="14">
        <f>GETPIVOTDATA("Ingresos",$A$53,"Estado","Nuevo León")</f>
        <v>702776.9</v>
      </c>
    </row>
    <row r="63" spans="1:5" x14ac:dyDescent="0.3">
      <c r="A63" s="11" t="s">
        <v>35</v>
      </c>
      <c r="B63" s="13">
        <v>940527</v>
      </c>
      <c r="D63" s="11" t="s">
        <v>35</v>
      </c>
      <c r="E63" s="14">
        <f>GETPIVOTDATA("Ingresos",$A$53,"Estado","Querétaro")</f>
        <v>940527</v>
      </c>
    </row>
    <row r="64" spans="1:5" x14ac:dyDescent="0.3">
      <c r="A64" s="11" t="s">
        <v>42</v>
      </c>
      <c r="B64" s="13">
        <v>215117</v>
      </c>
      <c r="D64" s="11" t="s">
        <v>42</v>
      </c>
      <c r="E64" s="14">
        <f>GETPIVOTDATA("Ingresos",$A$53,"Estado","Sinaloa")</f>
        <v>215117</v>
      </c>
    </row>
    <row r="65" spans="1:2" x14ac:dyDescent="0.3">
      <c r="A65" s="11" t="s">
        <v>111</v>
      </c>
      <c r="B65" s="13">
        <v>6090506.2400000002</v>
      </c>
    </row>
    <row r="68" spans="1:2" x14ac:dyDescent="0.3">
      <c r="A68" s="10" t="s">
        <v>110</v>
      </c>
      <c r="B68" t="s">
        <v>124</v>
      </c>
    </row>
    <row r="69" spans="1:2" x14ac:dyDescent="0.3">
      <c r="A69" s="11" t="s">
        <v>126</v>
      </c>
      <c r="B69" s="16">
        <v>2393405.1399999992</v>
      </c>
    </row>
    <row r="70" spans="1:2" x14ac:dyDescent="0.3">
      <c r="A70" s="11" t="s">
        <v>127</v>
      </c>
      <c r="B70" s="16">
        <v>1618103.9000000004</v>
      </c>
    </row>
    <row r="71" spans="1:2" x14ac:dyDescent="0.3">
      <c r="A71" s="11" t="s">
        <v>128</v>
      </c>
      <c r="B71" s="16">
        <v>1411799.2</v>
      </c>
    </row>
    <row r="72" spans="1:2" x14ac:dyDescent="0.3">
      <c r="A72" s="11" t="s">
        <v>129</v>
      </c>
      <c r="B72" s="16">
        <v>375760</v>
      </c>
    </row>
    <row r="73" spans="1:2" x14ac:dyDescent="0.3">
      <c r="A73" s="11" t="s">
        <v>130</v>
      </c>
      <c r="B73" s="16">
        <v>180306</v>
      </c>
    </row>
    <row r="74" spans="1:2" x14ac:dyDescent="0.3">
      <c r="A74" s="11" t="s">
        <v>131</v>
      </c>
      <c r="B74" s="16">
        <v>111132</v>
      </c>
    </row>
    <row r="75" spans="1:2" x14ac:dyDescent="0.3">
      <c r="A75" s="11" t="s">
        <v>111</v>
      </c>
      <c r="B75" s="16">
        <v>6090506.2399999993</v>
      </c>
    </row>
  </sheetData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52AB-8133-4F9D-9F59-61997A630EDE}">
  <sheetPr codeName="Sheet1"/>
  <dimension ref="B2:R374"/>
  <sheetViews>
    <sheetView workbookViewId="0"/>
  </sheetViews>
  <sheetFormatPr baseColWidth="10" defaultColWidth="10.88671875" defaultRowHeight="14.4" x14ac:dyDescent="0.3"/>
  <cols>
    <col min="1" max="1" width="4.44140625" customWidth="1"/>
    <col min="3" max="3" width="14.44140625" customWidth="1"/>
    <col min="4" max="4" width="14.33203125" customWidth="1"/>
    <col min="5" max="5" width="16.5546875" bestFit="1" customWidth="1"/>
    <col min="6" max="7" width="16.88671875" bestFit="1" customWidth="1"/>
    <col min="8" max="8" width="23.109375" bestFit="1" customWidth="1"/>
    <col min="9" max="9" width="16" customWidth="1"/>
    <col min="10" max="10" width="21.5546875" bestFit="1" customWidth="1"/>
    <col min="11" max="11" width="22.88671875" bestFit="1" customWidth="1"/>
    <col min="12" max="12" width="21.88671875" style="3" bestFit="1" customWidth="1"/>
    <col min="13" max="13" width="16.109375" bestFit="1" customWidth="1"/>
    <col min="14" max="14" width="21.109375" bestFit="1" customWidth="1"/>
    <col min="15" max="15" width="19.109375" bestFit="1" customWidth="1"/>
    <col min="16" max="16" width="15.88671875" bestFit="1" customWidth="1"/>
    <col min="18" max="18" width="16.88671875" bestFit="1" customWidth="1"/>
    <col min="19" max="19" width="15.88671875" bestFit="1" customWidth="1"/>
    <col min="22" max="22" width="22.5546875" bestFit="1" customWidth="1"/>
  </cols>
  <sheetData>
    <row r="2" spans="2:18" ht="18" x14ac:dyDescent="0.35">
      <c r="B2" s="6" t="s">
        <v>108</v>
      </c>
    </row>
    <row r="3" spans="2:18" x14ac:dyDescent="0.3">
      <c r="B3" s="9" t="s">
        <v>109</v>
      </c>
    </row>
    <row r="5" spans="2:18" x14ac:dyDescent="0.3">
      <c r="B5" s="7" t="s">
        <v>105</v>
      </c>
      <c r="C5" s="7" t="s">
        <v>101</v>
      </c>
      <c r="D5" s="7" t="s">
        <v>106</v>
      </c>
      <c r="E5" s="1" t="s">
        <v>5</v>
      </c>
      <c r="F5" s="1" t="s">
        <v>21</v>
      </c>
      <c r="G5" s="1" t="s">
        <v>102</v>
      </c>
      <c r="H5" s="1" t="s">
        <v>103</v>
      </c>
      <c r="I5" s="1" t="s">
        <v>0</v>
      </c>
      <c r="J5" s="4" t="s">
        <v>53</v>
      </c>
      <c r="K5" s="1" t="s">
        <v>104</v>
      </c>
      <c r="L5" s="1" t="s">
        <v>57</v>
      </c>
      <c r="M5" s="1" t="s">
        <v>97</v>
      </c>
      <c r="N5" s="1" t="s">
        <v>96</v>
      </c>
      <c r="O5" s="1" t="s">
        <v>98</v>
      </c>
      <c r="P5" s="1" t="s">
        <v>99</v>
      </c>
      <c r="Q5" s="1" t="s">
        <v>100</v>
      </c>
      <c r="R5" s="1" t="s">
        <v>88</v>
      </c>
    </row>
    <row r="6" spans="2:18" x14ac:dyDescent="0.3">
      <c r="B6" s="8">
        <v>1022</v>
      </c>
      <c r="C6" s="5">
        <v>43101</v>
      </c>
      <c r="D6" s="8">
        <v>1</v>
      </c>
      <c r="E6" t="s">
        <v>17</v>
      </c>
      <c r="F6" t="s">
        <v>29</v>
      </c>
      <c r="G6" t="s">
        <v>30</v>
      </c>
      <c r="H6" t="s">
        <v>51</v>
      </c>
      <c r="I6" t="s">
        <v>31</v>
      </c>
      <c r="J6" s="5"/>
      <c r="L6"/>
      <c r="M6" t="s">
        <v>75</v>
      </c>
      <c r="N6" t="s">
        <v>82</v>
      </c>
      <c r="O6" s="12">
        <v>252</v>
      </c>
      <c r="P6">
        <v>42</v>
      </c>
      <c r="Q6" s="2">
        <f>Table1[[#This Row],[Precio unitario]]*Table1[[#This Row],[Cantidad]]</f>
        <v>10584</v>
      </c>
      <c r="R6" s="12">
        <v>1058.4000000000001</v>
      </c>
    </row>
    <row r="7" spans="2:18" x14ac:dyDescent="0.3">
      <c r="B7" s="8">
        <v>1023</v>
      </c>
      <c r="C7" s="5">
        <v>43101</v>
      </c>
      <c r="D7" s="8">
        <v>1</v>
      </c>
      <c r="E7" t="s">
        <v>17</v>
      </c>
      <c r="F7" t="s">
        <v>29</v>
      </c>
      <c r="G7" t="s">
        <v>30</v>
      </c>
      <c r="H7" t="s">
        <v>51</v>
      </c>
      <c r="I7" t="s">
        <v>31</v>
      </c>
      <c r="J7" s="5"/>
      <c r="L7"/>
      <c r="M7" t="s">
        <v>65</v>
      </c>
      <c r="N7" t="s">
        <v>82</v>
      </c>
      <c r="O7" s="12">
        <v>644</v>
      </c>
      <c r="P7">
        <v>58</v>
      </c>
      <c r="Q7" s="2">
        <f>Table1[[#This Row],[Precio unitario]]*Table1[[#This Row],[Cantidad]]</f>
        <v>37352</v>
      </c>
      <c r="R7" s="12">
        <v>3772.5520000000001</v>
      </c>
    </row>
    <row r="8" spans="2:18" x14ac:dyDescent="0.3">
      <c r="B8" s="8">
        <v>1024</v>
      </c>
      <c r="C8" s="5">
        <v>43101</v>
      </c>
      <c r="D8" s="8">
        <v>1</v>
      </c>
      <c r="E8" t="s">
        <v>17</v>
      </c>
      <c r="F8" t="s">
        <v>29</v>
      </c>
      <c r="G8" t="s">
        <v>30</v>
      </c>
      <c r="H8" t="s">
        <v>51</v>
      </c>
      <c r="I8" t="s">
        <v>31</v>
      </c>
      <c r="J8" s="5"/>
      <c r="L8"/>
      <c r="M8" t="s">
        <v>77</v>
      </c>
      <c r="N8" t="s">
        <v>82</v>
      </c>
      <c r="O8" s="12">
        <v>41.86</v>
      </c>
      <c r="P8">
        <v>67</v>
      </c>
      <c r="Q8" s="2">
        <f>Table1[[#This Row],[Precio unitario]]*Table1[[#This Row],[Cantidad]]</f>
        <v>2804.62</v>
      </c>
      <c r="R8" s="12">
        <v>280.46199999999999</v>
      </c>
    </row>
    <row r="9" spans="2:18" x14ac:dyDescent="0.3">
      <c r="B9" s="8">
        <v>1011</v>
      </c>
      <c r="C9" s="5">
        <v>43103</v>
      </c>
      <c r="D9" s="8">
        <v>3</v>
      </c>
      <c r="E9" t="s">
        <v>11</v>
      </c>
      <c r="F9" t="s">
        <v>43</v>
      </c>
      <c r="G9" t="s">
        <v>44</v>
      </c>
      <c r="H9" t="s">
        <v>49</v>
      </c>
      <c r="I9" t="s">
        <v>39</v>
      </c>
      <c r="J9" s="5">
        <v>43105</v>
      </c>
      <c r="K9" t="s">
        <v>54</v>
      </c>
      <c r="L9" t="s">
        <v>60</v>
      </c>
      <c r="M9" t="s">
        <v>66</v>
      </c>
      <c r="N9" t="s">
        <v>83</v>
      </c>
      <c r="O9" s="12">
        <v>135.1</v>
      </c>
      <c r="P9">
        <v>91</v>
      </c>
      <c r="Q9" s="2">
        <f>Table1[[#This Row],[Precio unitario]]*Table1[[#This Row],[Cantidad]]</f>
        <v>12294.1</v>
      </c>
      <c r="R9" s="12">
        <v>1290.8805</v>
      </c>
    </row>
    <row r="10" spans="2:18" x14ac:dyDescent="0.3">
      <c r="B10" s="8">
        <v>1003</v>
      </c>
      <c r="C10" s="5">
        <v>43104</v>
      </c>
      <c r="D10" s="8">
        <v>4</v>
      </c>
      <c r="E10" t="s">
        <v>7</v>
      </c>
      <c r="F10" t="s">
        <v>35</v>
      </c>
      <c r="G10" t="s">
        <v>35</v>
      </c>
      <c r="H10" t="s">
        <v>46</v>
      </c>
      <c r="I10" t="s">
        <v>32</v>
      </c>
      <c r="J10" s="5">
        <v>43106</v>
      </c>
      <c r="K10" t="s">
        <v>55</v>
      </c>
      <c r="L10" t="s">
        <v>59</v>
      </c>
      <c r="M10" t="s">
        <v>63</v>
      </c>
      <c r="N10" t="s">
        <v>91</v>
      </c>
      <c r="O10" s="12">
        <v>420</v>
      </c>
      <c r="P10">
        <v>69</v>
      </c>
      <c r="Q10" s="2">
        <f>Table1[[#This Row],[Precio unitario]]*Table1[[#This Row],[Cantidad]]</f>
        <v>28980</v>
      </c>
      <c r="R10" s="12">
        <v>2782.08</v>
      </c>
    </row>
    <row r="11" spans="2:18" x14ac:dyDescent="0.3">
      <c r="B11" s="8">
        <v>1004</v>
      </c>
      <c r="C11" s="5">
        <v>43104</v>
      </c>
      <c r="D11" s="8">
        <v>4</v>
      </c>
      <c r="E11" t="s">
        <v>7</v>
      </c>
      <c r="F11" t="s">
        <v>35</v>
      </c>
      <c r="G11" t="s">
        <v>35</v>
      </c>
      <c r="H11" t="s">
        <v>46</v>
      </c>
      <c r="I11" t="s">
        <v>32</v>
      </c>
      <c r="J11" s="5">
        <v>43106</v>
      </c>
      <c r="K11" t="s">
        <v>55</v>
      </c>
      <c r="L11" t="s">
        <v>59</v>
      </c>
      <c r="M11" t="s">
        <v>64</v>
      </c>
      <c r="N11" t="s">
        <v>91</v>
      </c>
      <c r="O11" s="12">
        <v>742</v>
      </c>
      <c r="P11">
        <v>89</v>
      </c>
      <c r="Q11" s="2">
        <f>Table1[[#This Row],[Precio unitario]]*Table1[[#This Row],[Cantidad]]</f>
        <v>66038</v>
      </c>
      <c r="R11" s="12">
        <v>6273.6100000000006</v>
      </c>
    </row>
    <row r="12" spans="2:18" x14ac:dyDescent="0.3">
      <c r="B12" s="8">
        <v>1005</v>
      </c>
      <c r="C12" s="5">
        <v>43104</v>
      </c>
      <c r="D12" s="8">
        <v>4</v>
      </c>
      <c r="E12" t="s">
        <v>7</v>
      </c>
      <c r="F12" t="s">
        <v>35</v>
      </c>
      <c r="G12" t="s">
        <v>35</v>
      </c>
      <c r="H12" t="s">
        <v>46</v>
      </c>
      <c r="I12" t="s">
        <v>32</v>
      </c>
      <c r="J12" s="5">
        <v>43106</v>
      </c>
      <c r="K12" t="s">
        <v>55</v>
      </c>
      <c r="L12" t="s">
        <v>59</v>
      </c>
      <c r="M12" t="s">
        <v>62</v>
      </c>
      <c r="N12" t="s">
        <v>91</v>
      </c>
      <c r="O12" s="12">
        <v>49</v>
      </c>
      <c r="P12">
        <v>11</v>
      </c>
      <c r="Q12" s="2">
        <f>Table1[[#This Row],[Precio unitario]]*Table1[[#This Row],[Cantidad]]</f>
        <v>539</v>
      </c>
      <c r="R12" s="12">
        <v>52.283000000000001</v>
      </c>
    </row>
    <row r="13" spans="2:18" x14ac:dyDescent="0.3">
      <c r="B13" s="8">
        <v>1009</v>
      </c>
      <c r="C13" s="5">
        <v>43104</v>
      </c>
      <c r="D13" s="8">
        <v>4</v>
      </c>
      <c r="E13" t="s">
        <v>7</v>
      </c>
      <c r="F13" t="s">
        <v>35</v>
      </c>
      <c r="G13" t="s">
        <v>35</v>
      </c>
      <c r="H13" t="s">
        <v>46</v>
      </c>
      <c r="I13" t="s">
        <v>32</v>
      </c>
      <c r="J13" s="5">
        <v>43106</v>
      </c>
      <c r="K13" t="s">
        <v>56</v>
      </c>
      <c r="L13" t="s">
        <v>58</v>
      </c>
      <c r="M13" t="s">
        <v>76</v>
      </c>
      <c r="N13" t="s">
        <v>92</v>
      </c>
      <c r="O13" s="12">
        <v>128.79999999999998</v>
      </c>
      <c r="P13">
        <v>88</v>
      </c>
      <c r="Q13" s="2">
        <f>Table1[[#This Row],[Precio unitario]]*Table1[[#This Row],[Cantidad]]</f>
        <v>11334.399999999998</v>
      </c>
      <c r="R13" s="12">
        <v>1110.7711999999999</v>
      </c>
    </row>
    <row r="14" spans="2:18" x14ac:dyDescent="0.3">
      <c r="B14" s="8">
        <v>1012</v>
      </c>
      <c r="C14" s="5">
        <v>43106</v>
      </c>
      <c r="D14" s="8">
        <v>6</v>
      </c>
      <c r="E14" t="s">
        <v>12</v>
      </c>
      <c r="F14" t="s">
        <v>27</v>
      </c>
      <c r="G14" t="s">
        <v>28</v>
      </c>
      <c r="H14" t="s">
        <v>50</v>
      </c>
      <c r="I14" t="s">
        <v>31</v>
      </c>
      <c r="J14" s="5">
        <v>43108</v>
      </c>
      <c r="K14" t="s">
        <v>54</v>
      </c>
      <c r="L14" t="s">
        <v>59</v>
      </c>
      <c r="M14" t="s">
        <v>74</v>
      </c>
      <c r="N14" t="s">
        <v>84</v>
      </c>
      <c r="O14" s="12">
        <v>560</v>
      </c>
      <c r="P14">
        <v>32</v>
      </c>
      <c r="Q14" s="2">
        <f>Table1[[#This Row],[Precio unitario]]*Table1[[#This Row],[Cantidad]]</f>
        <v>17920</v>
      </c>
      <c r="R14" s="12">
        <v>1863.68</v>
      </c>
    </row>
    <row r="15" spans="2:18" x14ac:dyDescent="0.3">
      <c r="B15" s="8">
        <v>1029</v>
      </c>
      <c r="C15" s="5">
        <v>43106</v>
      </c>
      <c r="D15" s="8">
        <v>6</v>
      </c>
      <c r="E15" t="s">
        <v>12</v>
      </c>
      <c r="F15" t="s">
        <v>27</v>
      </c>
      <c r="G15" t="s">
        <v>28</v>
      </c>
      <c r="H15" t="s">
        <v>50</v>
      </c>
      <c r="I15" t="s">
        <v>31</v>
      </c>
      <c r="J15" s="5">
        <v>43108</v>
      </c>
      <c r="K15" t="s">
        <v>54</v>
      </c>
      <c r="L15" t="s">
        <v>59</v>
      </c>
      <c r="M15" t="s">
        <v>61</v>
      </c>
      <c r="N15" t="s">
        <v>82</v>
      </c>
      <c r="O15" s="12">
        <v>196</v>
      </c>
      <c r="P15">
        <v>71</v>
      </c>
      <c r="Q15" s="2">
        <f>Table1[[#This Row],[Precio unitario]]*Table1[[#This Row],[Cantidad]]</f>
        <v>13916</v>
      </c>
      <c r="R15" s="12">
        <v>1335.9360000000001</v>
      </c>
    </row>
    <row r="16" spans="2:18" x14ac:dyDescent="0.3">
      <c r="B16" s="8">
        <v>1016</v>
      </c>
      <c r="C16" s="5">
        <v>43107</v>
      </c>
      <c r="D16" s="8">
        <v>7</v>
      </c>
      <c r="E16" t="s">
        <v>15</v>
      </c>
      <c r="F16" t="s">
        <v>107</v>
      </c>
      <c r="G16" t="s">
        <v>107</v>
      </c>
      <c r="H16" t="s">
        <v>51</v>
      </c>
      <c r="I16" t="s">
        <v>31</v>
      </c>
      <c r="J16" s="5"/>
      <c r="L16"/>
      <c r="M16" t="s">
        <v>65</v>
      </c>
      <c r="N16" t="s">
        <v>82</v>
      </c>
      <c r="O16" s="12">
        <v>644</v>
      </c>
      <c r="P16">
        <v>24</v>
      </c>
      <c r="Q16" s="2">
        <f>Table1[[#This Row],[Precio unitario]]*Table1[[#This Row],[Cantidad]]</f>
        <v>15456</v>
      </c>
      <c r="R16" s="12">
        <v>1545.6000000000001</v>
      </c>
    </row>
    <row r="17" spans="2:18" x14ac:dyDescent="0.3">
      <c r="B17" s="8">
        <v>1008</v>
      </c>
      <c r="C17" s="5">
        <v>43108</v>
      </c>
      <c r="D17" s="8">
        <v>8</v>
      </c>
      <c r="E17" t="s">
        <v>9</v>
      </c>
      <c r="F17" t="s">
        <v>23</v>
      </c>
      <c r="G17" t="s">
        <v>22</v>
      </c>
      <c r="H17" t="s">
        <v>51</v>
      </c>
      <c r="I17" t="s">
        <v>31</v>
      </c>
      <c r="J17" s="5">
        <v>43110</v>
      </c>
      <c r="K17" t="s">
        <v>56</v>
      </c>
      <c r="L17" t="s">
        <v>59</v>
      </c>
      <c r="M17" t="s">
        <v>76</v>
      </c>
      <c r="N17" t="s">
        <v>92</v>
      </c>
      <c r="O17" s="12">
        <v>128.79999999999998</v>
      </c>
      <c r="P17">
        <v>38</v>
      </c>
      <c r="Q17" s="2">
        <f>Table1[[#This Row],[Precio unitario]]*Table1[[#This Row],[Cantidad]]</f>
        <v>4894.3999999999996</v>
      </c>
      <c r="R17" s="12">
        <v>504.1232</v>
      </c>
    </row>
    <row r="18" spans="2:18" x14ac:dyDescent="0.3">
      <c r="B18" s="8">
        <v>1014</v>
      </c>
      <c r="C18" s="5">
        <v>43108</v>
      </c>
      <c r="D18" s="8">
        <v>8</v>
      </c>
      <c r="E18" t="s">
        <v>9</v>
      </c>
      <c r="F18" t="s">
        <v>23</v>
      </c>
      <c r="G18" t="s">
        <v>22</v>
      </c>
      <c r="H18" t="s">
        <v>51</v>
      </c>
      <c r="I18" t="s">
        <v>31</v>
      </c>
      <c r="J18" s="5">
        <v>43110</v>
      </c>
      <c r="K18" t="s">
        <v>56</v>
      </c>
      <c r="L18" t="s">
        <v>58</v>
      </c>
      <c r="M18" t="s">
        <v>1</v>
      </c>
      <c r="N18" t="s">
        <v>93</v>
      </c>
      <c r="O18" s="12">
        <v>178.5</v>
      </c>
      <c r="P18">
        <v>47</v>
      </c>
      <c r="Q18" s="2">
        <f>Table1[[#This Row],[Precio unitario]]*Table1[[#This Row],[Cantidad]]</f>
        <v>8389.5</v>
      </c>
      <c r="R18" s="12">
        <v>864.11850000000004</v>
      </c>
    </row>
    <row r="19" spans="2:18" x14ac:dyDescent="0.3">
      <c r="B19" s="8">
        <v>1027</v>
      </c>
      <c r="C19" s="5">
        <v>43109</v>
      </c>
      <c r="D19" s="8">
        <v>9</v>
      </c>
      <c r="E19" t="s">
        <v>18</v>
      </c>
      <c r="F19" t="s">
        <v>25</v>
      </c>
      <c r="G19" t="s">
        <v>26</v>
      </c>
      <c r="H19" t="s">
        <v>52</v>
      </c>
      <c r="I19" t="s">
        <v>39</v>
      </c>
      <c r="J19" s="5">
        <v>43111</v>
      </c>
      <c r="K19" t="s">
        <v>55</v>
      </c>
      <c r="L19" t="s">
        <v>58</v>
      </c>
      <c r="M19" t="s">
        <v>2</v>
      </c>
      <c r="N19" t="s">
        <v>3</v>
      </c>
      <c r="O19" s="12">
        <v>273</v>
      </c>
      <c r="P19">
        <v>57</v>
      </c>
      <c r="Q19" s="2">
        <f>Table1[[#This Row],[Precio unitario]]*Table1[[#This Row],[Cantidad]]</f>
        <v>15561</v>
      </c>
      <c r="R19" s="12">
        <v>1540.539</v>
      </c>
    </row>
    <row r="20" spans="2:18" x14ac:dyDescent="0.3">
      <c r="B20" s="8">
        <v>1028</v>
      </c>
      <c r="C20" s="5">
        <v>43109</v>
      </c>
      <c r="D20" s="8">
        <v>9</v>
      </c>
      <c r="E20" t="s">
        <v>18</v>
      </c>
      <c r="F20" t="s">
        <v>25</v>
      </c>
      <c r="G20" t="s">
        <v>26</v>
      </c>
      <c r="H20" t="s">
        <v>52</v>
      </c>
      <c r="I20" t="s">
        <v>39</v>
      </c>
      <c r="J20" s="5">
        <v>43111</v>
      </c>
      <c r="K20" t="s">
        <v>55</v>
      </c>
      <c r="L20" t="s">
        <v>58</v>
      </c>
      <c r="M20" t="s">
        <v>4</v>
      </c>
      <c r="N20" t="s">
        <v>87</v>
      </c>
      <c r="O20" s="12">
        <v>487.19999999999993</v>
      </c>
      <c r="P20">
        <v>81</v>
      </c>
      <c r="Q20" s="2">
        <f>Table1[[#This Row],[Precio unitario]]*Table1[[#This Row],[Cantidad]]</f>
        <v>39463.199999999997</v>
      </c>
      <c r="R20" s="12">
        <v>4143.6359999999995</v>
      </c>
    </row>
    <row r="21" spans="2:18" x14ac:dyDescent="0.3">
      <c r="B21" s="8">
        <v>1015</v>
      </c>
      <c r="C21" s="5">
        <v>43110</v>
      </c>
      <c r="D21" s="8">
        <v>10</v>
      </c>
      <c r="E21" t="s">
        <v>14</v>
      </c>
      <c r="F21" t="s">
        <v>33</v>
      </c>
      <c r="G21" t="s">
        <v>34</v>
      </c>
      <c r="H21" t="s">
        <v>48</v>
      </c>
      <c r="I21" t="s">
        <v>32</v>
      </c>
      <c r="J21" s="5">
        <v>43112</v>
      </c>
      <c r="K21" t="s">
        <v>54</v>
      </c>
      <c r="L21" t="s">
        <v>59</v>
      </c>
      <c r="M21" t="s">
        <v>77</v>
      </c>
      <c r="N21" t="s">
        <v>82</v>
      </c>
      <c r="O21" s="12">
        <v>41.86</v>
      </c>
      <c r="P21">
        <v>90</v>
      </c>
      <c r="Q21" s="2">
        <f>Table1[[#This Row],[Precio unitario]]*Table1[[#This Row],[Cantidad]]</f>
        <v>3767.4</v>
      </c>
      <c r="R21" s="12">
        <v>388.04220000000009</v>
      </c>
    </row>
    <row r="22" spans="2:18" x14ac:dyDescent="0.3">
      <c r="B22" s="8">
        <v>1017</v>
      </c>
      <c r="C22" s="5">
        <v>43110</v>
      </c>
      <c r="D22" s="8">
        <v>10</v>
      </c>
      <c r="E22" t="s">
        <v>14</v>
      </c>
      <c r="F22" t="s">
        <v>33</v>
      </c>
      <c r="G22" t="s">
        <v>34</v>
      </c>
      <c r="H22" t="s">
        <v>48</v>
      </c>
      <c r="I22" t="s">
        <v>32</v>
      </c>
      <c r="J22" s="5">
        <v>43112</v>
      </c>
      <c r="K22" t="s">
        <v>55</v>
      </c>
      <c r="L22"/>
      <c r="M22" t="s">
        <v>78</v>
      </c>
      <c r="N22" t="s">
        <v>94</v>
      </c>
      <c r="O22" s="12">
        <v>350</v>
      </c>
      <c r="P22">
        <v>34</v>
      </c>
      <c r="Q22" s="2">
        <f>Table1[[#This Row],[Precio unitario]]*Table1[[#This Row],[Cantidad]]</f>
        <v>11900</v>
      </c>
      <c r="R22" s="12">
        <v>1130.5</v>
      </c>
    </row>
    <row r="23" spans="2:18" x14ac:dyDescent="0.3">
      <c r="B23" s="8">
        <v>1018</v>
      </c>
      <c r="C23" s="5">
        <v>43110</v>
      </c>
      <c r="D23" s="8">
        <v>10</v>
      </c>
      <c r="E23" t="s">
        <v>14</v>
      </c>
      <c r="F23" t="s">
        <v>33</v>
      </c>
      <c r="G23" t="s">
        <v>34</v>
      </c>
      <c r="H23" t="s">
        <v>48</v>
      </c>
      <c r="I23" t="s">
        <v>32</v>
      </c>
      <c r="J23" s="5">
        <v>43112</v>
      </c>
      <c r="K23" t="s">
        <v>55</v>
      </c>
      <c r="L23"/>
      <c r="M23" t="s">
        <v>67</v>
      </c>
      <c r="N23" t="s">
        <v>85</v>
      </c>
      <c r="O23" s="12">
        <v>308</v>
      </c>
      <c r="P23">
        <v>17</v>
      </c>
      <c r="Q23" s="2">
        <f>Table1[[#This Row],[Precio unitario]]*Table1[[#This Row],[Cantidad]]</f>
        <v>5236</v>
      </c>
      <c r="R23" s="12">
        <v>502.65599999999995</v>
      </c>
    </row>
    <row r="24" spans="2:18" x14ac:dyDescent="0.3">
      <c r="B24" s="8">
        <v>1019</v>
      </c>
      <c r="C24" s="5">
        <v>43110</v>
      </c>
      <c r="D24" s="8">
        <v>10</v>
      </c>
      <c r="E24" t="s">
        <v>14</v>
      </c>
      <c r="F24" t="s">
        <v>33</v>
      </c>
      <c r="G24" t="s">
        <v>34</v>
      </c>
      <c r="H24" t="s">
        <v>48</v>
      </c>
      <c r="I24" t="s">
        <v>32</v>
      </c>
      <c r="J24" s="5">
        <v>43112</v>
      </c>
      <c r="K24" t="s">
        <v>55</v>
      </c>
      <c r="L24"/>
      <c r="M24" t="s">
        <v>76</v>
      </c>
      <c r="N24" t="s">
        <v>92</v>
      </c>
      <c r="O24" s="12">
        <v>128.79999999999998</v>
      </c>
      <c r="P24">
        <v>44</v>
      </c>
      <c r="Q24" s="2">
        <f>Table1[[#This Row],[Precio unitario]]*Table1[[#This Row],[Cantidad]]</f>
        <v>5667.1999999999989</v>
      </c>
      <c r="R24" s="12">
        <v>589.38879999999995</v>
      </c>
    </row>
    <row r="25" spans="2:18" x14ac:dyDescent="0.3">
      <c r="B25" s="8">
        <v>1020</v>
      </c>
      <c r="C25" s="5">
        <v>43111</v>
      </c>
      <c r="D25" s="8">
        <v>11</v>
      </c>
      <c r="E25" t="s">
        <v>16</v>
      </c>
      <c r="F25" t="s">
        <v>37</v>
      </c>
      <c r="G25" t="s">
        <v>37</v>
      </c>
      <c r="H25" t="s">
        <v>45</v>
      </c>
      <c r="I25" t="s">
        <v>36</v>
      </c>
      <c r="J25" s="5"/>
      <c r="K25" t="s">
        <v>56</v>
      </c>
      <c r="L25"/>
      <c r="M25" t="s">
        <v>62</v>
      </c>
      <c r="N25" t="s">
        <v>91</v>
      </c>
      <c r="O25" s="12">
        <v>49</v>
      </c>
      <c r="P25">
        <v>81</v>
      </c>
      <c r="Q25" s="2">
        <f>Table1[[#This Row],[Precio unitario]]*Table1[[#This Row],[Cantidad]]</f>
        <v>3969</v>
      </c>
      <c r="R25" s="12">
        <v>384.99299999999999</v>
      </c>
    </row>
    <row r="26" spans="2:18" x14ac:dyDescent="0.3">
      <c r="B26" s="8">
        <v>1021</v>
      </c>
      <c r="C26" s="5">
        <v>43111</v>
      </c>
      <c r="D26" s="8">
        <v>11</v>
      </c>
      <c r="E26" t="s">
        <v>16</v>
      </c>
      <c r="F26" t="s">
        <v>37</v>
      </c>
      <c r="G26" t="s">
        <v>37</v>
      </c>
      <c r="H26" t="s">
        <v>45</v>
      </c>
      <c r="I26" t="s">
        <v>36</v>
      </c>
      <c r="J26" s="5"/>
      <c r="K26" t="s">
        <v>56</v>
      </c>
      <c r="L26"/>
      <c r="M26" t="s">
        <v>77</v>
      </c>
      <c r="N26" t="s">
        <v>82</v>
      </c>
      <c r="O26" s="12">
        <v>41.86</v>
      </c>
      <c r="P26">
        <v>49</v>
      </c>
      <c r="Q26" s="2">
        <f>Table1[[#This Row],[Precio unitario]]*Table1[[#This Row],[Cantidad]]</f>
        <v>2051.14</v>
      </c>
      <c r="R26" s="12">
        <v>211.26742000000007</v>
      </c>
    </row>
    <row r="27" spans="2:18" x14ac:dyDescent="0.3">
      <c r="B27" s="8">
        <v>1006</v>
      </c>
      <c r="C27" s="5">
        <v>43112</v>
      </c>
      <c r="D27" s="8">
        <v>12</v>
      </c>
      <c r="E27" t="s">
        <v>8</v>
      </c>
      <c r="F27" t="s">
        <v>41</v>
      </c>
      <c r="G27" t="s">
        <v>42</v>
      </c>
      <c r="H27" t="s">
        <v>49</v>
      </c>
      <c r="I27" t="s">
        <v>39</v>
      </c>
      <c r="J27" s="5">
        <v>43114</v>
      </c>
      <c r="K27" t="s">
        <v>54</v>
      </c>
      <c r="L27" t="s">
        <v>59</v>
      </c>
      <c r="M27" t="s">
        <v>75</v>
      </c>
      <c r="N27" t="s">
        <v>82</v>
      </c>
      <c r="O27" s="12">
        <v>252</v>
      </c>
      <c r="P27">
        <v>81</v>
      </c>
      <c r="Q27" s="2">
        <f>Table1[[#This Row],[Precio unitario]]*Table1[[#This Row],[Cantidad]]</f>
        <v>20412</v>
      </c>
      <c r="R27" s="12">
        <v>1979.9640000000002</v>
      </c>
    </row>
    <row r="28" spans="2:18" x14ac:dyDescent="0.3">
      <c r="B28" s="8">
        <v>1007</v>
      </c>
      <c r="C28" s="5">
        <v>43112</v>
      </c>
      <c r="D28" s="8">
        <v>12</v>
      </c>
      <c r="E28" t="s">
        <v>8</v>
      </c>
      <c r="F28" t="s">
        <v>41</v>
      </c>
      <c r="G28" t="s">
        <v>42</v>
      </c>
      <c r="H28" t="s">
        <v>49</v>
      </c>
      <c r="I28" t="s">
        <v>39</v>
      </c>
      <c r="J28" s="5">
        <v>43114</v>
      </c>
      <c r="K28" t="s">
        <v>54</v>
      </c>
      <c r="L28" t="s">
        <v>59</v>
      </c>
      <c r="M28" t="s">
        <v>65</v>
      </c>
      <c r="N28" t="s">
        <v>82</v>
      </c>
      <c r="O28" s="12">
        <v>644</v>
      </c>
      <c r="P28">
        <v>44</v>
      </c>
      <c r="Q28" s="2">
        <f>Table1[[#This Row],[Precio unitario]]*Table1[[#This Row],[Cantidad]]</f>
        <v>28336</v>
      </c>
      <c r="R28" s="12">
        <v>2776.9279999999999</v>
      </c>
    </row>
    <row r="29" spans="2:18" x14ac:dyDescent="0.3">
      <c r="B29" s="8">
        <v>1001</v>
      </c>
      <c r="C29" s="5">
        <v>43127</v>
      </c>
      <c r="D29" s="8">
        <v>27</v>
      </c>
      <c r="E29" t="s">
        <v>6</v>
      </c>
      <c r="F29" t="s">
        <v>41</v>
      </c>
      <c r="G29" t="s">
        <v>42</v>
      </c>
      <c r="H29" t="s">
        <v>49</v>
      </c>
      <c r="I29" t="s">
        <v>39</v>
      </c>
      <c r="J29" s="5">
        <v>43129</v>
      </c>
      <c r="K29" t="s">
        <v>54</v>
      </c>
      <c r="L29" t="s">
        <v>58</v>
      </c>
      <c r="M29" t="s">
        <v>61</v>
      </c>
      <c r="N29" t="s">
        <v>82</v>
      </c>
      <c r="O29" s="12">
        <v>196</v>
      </c>
      <c r="P29">
        <v>49</v>
      </c>
      <c r="Q29" s="12">
        <f>Table1[[#This Row],[Precio unitario]]*Table1[[#This Row],[Cantidad]]</f>
        <v>9604</v>
      </c>
      <c r="R29" s="12">
        <v>931.58799999999997</v>
      </c>
    </row>
    <row r="30" spans="2:18" x14ac:dyDescent="0.3">
      <c r="B30" s="8">
        <v>1002</v>
      </c>
      <c r="C30" s="5">
        <v>43127</v>
      </c>
      <c r="D30" s="8">
        <v>27</v>
      </c>
      <c r="E30" t="s">
        <v>6</v>
      </c>
      <c r="F30" t="s">
        <v>41</v>
      </c>
      <c r="G30" t="s">
        <v>42</v>
      </c>
      <c r="H30" t="s">
        <v>49</v>
      </c>
      <c r="I30" t="s">
        <v>39</v>
      </c>
      <c r="J30" s="5">
        <v>43129</v>
      </c>
      <c r="K30" t="s">
        <v>54</v>
      </c>
      <c r="L30" t="s">
        <v>58</v>
      </c>
      <c r="M30" t="s">
        <v>62</v>
      </c>
      <c r="N30" t="s">
        <v>91</v>
      </c>
      <c r="O30" s="12">
        <v>49</v>
      </c>
      <c r="P30">
        <v>47</v>
      </c>
      <c r="Q30" s="2">
        <f>Table1[[#This Row],[Precio unitario]]*Table1[[#This Row],[Cantidad]]</f>
        <v>2303</v>
      </c>
      <c r="R30" s="12">
        <v>232.60300000000001</v>
      </c>
    </row>
    <row r="31" spans="2:18" x14ac:dyDescent="0.3">
      <c r="B31" s="8">
        <v>1013</v>
      </c>
      <c r="C31" s="5">
        <v>43128</v>
      </c>
      <c r="D31" s="8">
        <v>28</v>
      </c>
      <c r="E31" t="s">
        <v>13</v>
      </c>
      <c r="F31" t="s">
        <v>24</v>
      </c>
      <c r="G31" t="s">
        <v>38</v>
      </c>
      <c r="H31" t="s">
        <v>45</v>
      </c>
      <c r="I31" t="s">
        <v>36</v>
      </c>
      <c r="J31" s="5">
        <v>43130</v>
      </c>
      <c r="K31" t="s">
        <v>56</v>
      </c>
      <c r="L31" t="s">
        <v>58</v>
      </c>
      <c r="M31" t="s">
        <v>65</v>
      </c>
      <c r="N31" t="s">
        <v>82</v>
      </c>
      <c r="O31" s="12">
        <v>644</v>
      </c>
      <c r="P31">
        <v>55</v>
      </c>
      <c r="Q31" s="2">
        <f>Table1[[#This Row],[Precio unitario]]*Table1[[#This Row],[Cantidad]]</f>
        <v>35420</v>
      </c>
      <c r="R31" s="12">
        <v>3542</v>
      </c>
    </row>
    <row r="32" spans="2:18" x14ac:dyDescent="0.3">
      <c r="B32" s="8">
        <v>1025</v>
      </c>
      <c r="C32" s="5">
        <v>43128</v>
      </c>
      <c r="D32" s="8">
        <v>28</v>
      </c>
      <c r="E32" t="s">
        <v>13</v>
      </c>
      <c r="F32" t="s">
        <v>24</v>
      </c>
      <c r="G32" t="s">
        <v>38</v>
      </c>
      <c r="H32" t="s">
        <v>45</v>
      </c>
      <c r="I32" t="s">
        <v>36</v>
      </c>
      <c r="J32" s="5">
        <v>43130</v>
      </c>
      <c r="K32" t="s">
        <v>56</v>
      </c>
      <c r="L32" t="s">
        <v>59</v>
      </c>
      <c r="M32" t="s">
        <v>66</v>
      </c>
      <c r="N32" t="s">
        <v>83</v>
      </c>
      <c r="O32" s="12">
        <v>135.1</v>
      </c>
      <c r="P32">
        <v>100</v>
      </c>
      <c r="Q32" s="2">
        <f>Table1[[#This Row],[Precio unitario]]*Table1[[#This Row],[Cantidad]]</f>
        <v>13510</v>
      </c>
      <c r="R32" s="12">
        <v>1310.47</v>
      </c>
    </row>
    <row r="33" spans="2:18" x14ac:dyDescent="0.3">
      <c r="B33" s="8">
        <v>1026</v>
      </c>
      <c r="C33" s="5">
        <v>43128</v>
      </c>
      <c r="D33" s="8">
        <v>28</v>
      </c>
      <c r="E33" t="s">
        <v>13</v>
      </c>
      <c r="F33" t="s">
        <v>24</v>
      </c>
      <c r="G33" t="s">
        <v>38</v>
      </c>
      <c r="H33" t="s">
        <v>45</v>
      </c>
      <c r="I33" t="s">
        <v>36</v>
      </c>
      <c r="J33" s="5">
        <v>43130</v>
      </c>
      <c r="K33" t="s">
        <v>56</v>
      </c>
      <c r="L33" t="s">
        <v>59</v>
      </c>
      <c r="M33" t="s">
        <v>68</v>
      </c>
      <c r="N33" t="s">
        <v>86</v>
      </c>
      <c r="O33" s="12">
        <v>257.59999999999997</v>
      </c>
      <c r="P33">
        <v>63</v>
      </c>
      <c r="Q33" s="2">
        <f>Table1[[#This Row],[Precio unitario]]*Table1[[#This Row],[Cantidad]]</f>
        <v>16228.799999999997</v>
      </c>
      <c r="R33" s="12">
        <v>1606.6511999999998</v>
      </c>
    </row>
    <row r="34" spans="2:18" x14ac:dyDescent="0.3">
      <c r="B34" s="8">
        <v>1010</v>
      </c>
      <c r="C34" s="5">
        <v>43129</v>
      </c>
      <c r="D34" s="8">
        <v>29</v>
      </c>
      <c r="E34" t="s">
        <v>10</v>
      </c>
      <c r="F34" t="s">
        <v>40</v>
      </c>
      <c r="G34" t="s">
        <v>26</v>
      </c>
      <c r="H34" t="s">
        <v>47</v>
      </c>
      <c r="I34" t="s">
        <v>39</v>
      </c>
      <c r="J34" s="5">
        <v>43131</v>
      </c>
      <c r="K34" t="s">
        <v>54</v>
      </c>
      <c r="L34" t="s">
        <v>58</v>
      </c>
      <c r="M34" t="s">
        <v>1</v>
      </c>
      <c r="N34" t="s">
        <v>93</v>
      </c>
      <c r="O34" s="12">
        <v>178.5</v>
      </c>
      <c r="P34">
        <v>94</v>
      </c>
      <c r="Q34" s="2">
        <f>Table1[[#This Row],[Precio unitario]]*Table1[[#This Row],[Cantidad]]</f>
        <v>16779</v>
      </c>
      <c r="R34" s="12">
        <v>1711.4580000000001</v>
      </c>
    </row>
    <row r="35" spans="2:18" x14ac:dyDescent="0.3">
      <c r="B35" s="8">
        <v>1040</v>
      </c>
      <c r="C35" s="5">
        <v>43132</v>
      </c>
      <c r="D35" s="8">
        <v>1</v>
      </c>
      <c r="E35" t="s">
        <v>17</v>
      </c>
      <c r="F35" t="s">
        <v>29</v>
      </c>
      <c r="G35" t="s">
        <v>30</v>
      </c>
      <c r="H35" t="s">
        <v>51</v>
      </c>
      <c r="I35" t="s">
        <v>31</v>
      </c>
      <c r="J35" s="5"/>
      <c r="K35" t="s">
        <v>56</v>
      </c>
      <c r="L35"/>
      <c r="M35" t="s">
        <v>68</v>
      </c>
      <c r="N35" t="s">
        <v>86</v>
      </c>
      <c r="O35" s="12">
        <v>257.59999999999997</v>
      </c>
      <c r="P35">
        <v>13</v>
      </c>
      <c r="Q35" s="2">
        <f>Table1[[#This Row],[Precio unitario]]*Table1[[#This Row],[Cantidad]]</f>
        <v>3348.7999999999997</v>
      </c>
      <c r="R35" s="12">
        <v>331.53120000000001</v>
      </c>
    </row>
    <row r="36" spans="2:18" x14ac:dyDescent="0.3">
      <c r="B36" s="8">
        <v>1031</v>
      </c>
      <c r="C36" s="5">
        <v>43134</v>
      </c>
      <c r="D36" s="8">
        <v>3</v>
      </c>
      <c r="E36" t="s">
        <v>11</v>
      </c>
      <c r="F36" t="s">
        <v>43</v>
      </c>
      <c r="G36" t="s">
        <v>44</v>
      </c>
      <c r="H36" t="s">
        <v>49</v>
      </c>
      <c r="I36" t="s">
        <v>39</v>
      </c>
      <c r="J36" s="5">
        <v>43136</v>
      </c>
      <c r="K36" t="s">
        <v>54</v>
      </c>
      <c r="L36" t="s">
        <v>60</v>
      </c>
      <c r="M36" t="s">
        <v>69</v>
      </c>
      <c r="N36" t="s">
        <v>85</v>
      </c>
      <c r="O36" s="12">
        <v>140</v>
      </c>
      <c r="P36">
        <v>63</v>
      </c>
      <c r="Q36" s="2">
        <f>Table1[[#This Row],[Precio unitario]]*Table1[[#This Row],[Cantidad]]</f>
        <v>8820</v>
      </c>
      <c r="R36" s="12">
        <v>917.28</v>
      </c>
    </row>
    <row r="37" spans="2:18" x14ac:dyDescent="0.3">
      <c r="B37" s="8">
        <v>1032</v>
      </c>
      <c r="C37" s="5">
        <v>43134</v>
      </c>
      <c r="D37" s="8">
        <v>3</v>
      </c>
      <c r="E37" t="s">
        <v>11</v>
      </c>
      <c r="F37" t="s">
        <v>43</v>
      </c>
      <c r="G37" t="s">
        <v>44</v>
      </c>
      <c r="H37" t="s">
        <v>49</v>
      </c>
      <c r="I37" t="s">
        <v>39</v>
      </c>
      <c r="J37" s="5">
        <v>43136</v>
      </c>
      <c r="K37" t="s">
        <v>54</v>
      </c>
      <c r="L37" t="s">
        <v>60</v>
      </c>
      <c r="M37" t="s">
        <v>74</v>
      </c>
      <c r="N37" t="s">
        <v>84</v>
      </c>
      <c r="O37" s="12">
        <v>560</v>
      </c>
      <c r="P37">
        <v>30</v>
      </c>
      <c r="Q37" s="2">
        <f>Table1[[#This Row],[Precio unitario]]*Table1[[#This Row],[Cantidad]]</f>
        <v>16800</v>
      </c>
      <c r="R37" s="12">
        <v>1680</v>
      </c>
    </row>
    <row r="38" spans="2:18" x14ac:dyDescent="0.3">
      <c r="B38" s="8">
        <v>1051</v>
      </c>
      <c r="C38" s="5">
        <v>43134</v>
      </c>
      <c r="D38" s="8">
        <v>3</v>
      </c>
      <c r="E38" t="s">
        <v>11</v>
      </c>
      <c r="F38" t="s">
        <v>43</v>
      </c>
      <c r="G38" t="s">
        <v>44</v>
      </c>
      <c r="H38" t="s">
        <v>49</v>
      </c>
      <c r="I38" t="s">
        <v>39</v>
      </c>
      <c r="J38" s="5"/>
      <c r="L38"/>
      <c r="M38" t="s">
        <v>77</v>
      </c>
      <c r="N38" t="s">
        <v>82</v>
      </c>
      <c r="O38" s="12">
        <v>41.86</v>
      </c>
      <c r="P38">
        <v>75</v>
      </c>
      <c r="Q38" s="2">
        <f>Table1[[#This Row],[Precio unitario]]*Table1[[#This Row],[Cantidad]]</f>
        <v>3139.5</v>
      </c>
      <c r="R38" s="12">
        <v>323.36850000000004</v>
      </c>
    </row>
    <row r="39" spans="2:18" x14ac:dyDescent="0.3">
      <c r="B39" s="8">
        <v>1050</v>
      </c>
      <c r="C39" s="5">
        <v>43135</v>
      </c>
      <c r="D39" s="8">
        <v>4</v>
      </c>
      <c r="E39" t="s">
        <v>7</v>
      </c>
      <c r="F39" t="s">
        <v>35</v>
      </c>
      <c r="G39" t="s">
        <v>35</v>
      </c>
      <c r="H39" t="s">
        <v>46</v>
      </c>
      <c r="I39" t="s">
        <v>32</v>
      </c>
      <c r="J39" s="5"/>
      <c r="L39"/>
      <c r="M39" t="s">
        <v>79</v>
      </c>
      <c r="N39" t="s">
        <v>3</v>
      </c>
      <c r="O39" s="12">
        <v>532</v>
      </c>
      <c r="P39">
        <v>96</v>
      </c>
      <c r="Q39" s="2">
        <f>Table1[[#This Row],[Precio unitario]]*Table1[[#This Row],[Cantidad]]</f>
        <v>51072</v>
      </c>
      <c r="R39" s="12">
        <v>4851.84</v>
      </c>
    </row>
    <row r="40" spans="2:18" x14ac:dyDescent="0.3">
      <c r="B40" s="8">
        <v>1033</v>
      </c>
      <c r="C40" s="5">
        <v>43137</v>
      </c>
      <c r="D40" s="8">
        <v>6</v>
      </c>
      <c r="E40" t="s">
        <v>12</v>
      </c>
      <c r="F40" t="s">
        <v>27</v>
      </c>
      <c r="G40" t="s">
        <v>28</v>
      </c>
      <c r="H40" t="s">
        <v>50</v>
      </c>
      <c r="I40" t="s">
        <v>31</v>
      </c>
      <c r="J40" s="5">
        <v>43139</v>
      </c>
      <c r="K40" t="s">
        <v>54</v>
      </c>
      <c r="L40" t="s">
        <v>59</v>
      </c>
      <c r="N40" t="s">
        <v>88</v>
      </c>
      <c r="O40" s="12"/>
      <c r="Q40" s="2"/>
      <c r="R40" s="12">
        <v>602</v>
      </c>
    </row>
    <row r="41" spans="2:18" x14ac:dyDescent="0.3">
      <c r="B41" s="8">
        <v>1043</v>
      </c>
      <c r="C41" s="5">
        <v>43137</v>
      </c>
      <c r="D41" s="8">
        <v>6</v>
      </c>
      <c r="E41" t="s">
        <v>12</v>
      </c>
      <c r="F41" t="s">
        <v>27</v>
      </c>
      <c r="G41" t="s">
        <v>28</v>
      </c>
      <c r="H41" t="s">
        <v>50</v>
      </c>
      <c r="I41" t="s">
        <v>31</v>
      </c>
      <c r="J41" s="5">
        <v>43139</v>
      </c>
      <c r="K41" t="s">
        <v>54</v>
      </c>
      <c r="L41" t="s">
        <v>59</v>
      </c>
      <c r="M41" t="s">
        <v>1</v>
      </c>
      <c r="N41" t="s">
        <v>93</v>
      </c>
      <c r="O41" s="12">
        <v>178.5</v>
      </c>
      <c r="P41">
        <v>71</v>
      </c>
      <c r="Q41" s="2">
        <f>Table1[[#This Row],[Precio unitario]]*Table1[[#This Row],[Cantidad]]</f>
        <v>12673.5</v>
      </c>
      <c r="R41" s="12">
        <v>1280.0235</v>
      </c>
    </row>
    <row r="42" spans="2:18" x14ac:dyDescent="0.3">
      <c r="B42" s="8">
        <v>1048</v>
      </c>
      <c r="C42" s="5">
        <v>43137</v>
      </c>
      <c r="D42" s="8">
        <v>6</v>
      </c>
      <c r="E42" t="s">
        <v>12</v>
      </c>
      <c r="F42" t="s">
        <v>27</v>
      </c>
      <c r="G42" t="s">
        <v>28</v>
      </c>
      <c r="H42" t="s">
        <v>50</v>
      </c>
      <c r="I42" t="s">
        <v>31</v>
      </c>
      <c r="J42" s="5">
        <v>43139</v>
      </c>
      <c r="K42" t="s">
        <v>56</v>
      </c>
      <c r="L42" t="s">
        <v>58</v>
      </c>
      <c r="M42" t="s">
        <v>63</v>
      </c>
      <c r="N42" t="s">
        <v>91</v>
      </c>
      <c r="O42" s="12">
        <v>420</v>
      </c>
      <c r="P42">
        <v>96</v>
      </c>
      <c r="Q42" s="2">
        <f>Table1[[#This Row],[Precio unitario]]*Table1[[#This Row],[Cantidad]]</f>
        <v>40320</v>
      </c>
      <c r="R42" s="12">
        <v>4152.96</v>
      </c>
    </row>
    <row r="43" spans="2:18" x14ac:dyDescent="0.3">
      <c r="B43" s="8">
        <v>1049</v>
      </c>
      <c r="C43" s="5">
        <v>43137</v>
      </c>
      <c r="D43" s="8">
        <v>6</v>
      </c>
      <c r="E43" t="s">
        <v>12</v>
      </c>
      <c r="F43" t="s">
        <v>27</v>
      </c>
      <c r="G43" t="s">
        <v>28</v>
      </c>
      <c r="H43" t="s">
        <v>50</v>
      </c>
      <c r="I43" t="s">
        <v>31</v>
      </c>
      <c r="J43" s="5">
        <v>43139</v>
      </c>
      <c r="K43" t="s">
        <v>56</v>
      </c>
      <c r="L43" t="s">
        <v>58</v>
      </c>
      <c r="M43" t="s">
        <v>64</v>
      </c>
      <c r="N43" t="s">
        <v>91</v>
      </c>
      <c r="O43" s="12">
        <v>742</v>
      </c>
      <c r="P43">
        <v>16</v>
      </c>
      <c r="Q43" s="2">
        <f>Table1[[#This Row],[Precio unitario]]*Table1[[#This Row],[Cantidad]]</f>
        <v>11872</v>
      </c>
      <c r="R43" s="12">
        <v>1234.6880000000003</v>
      </c>
    </row>
    <row r="44" spans="2:18" x14ac:dyDescent="0.3">
      <c r="B44" s="8">
        <v>1030</v>
      </c>
      <c r="C44" s="5">
        <v>43139</v>
      </c>
      <c r="D44" s="8">
        <v>8</v>
      </c>
      <c r="E44" t="s">
        <v>9</v>
      </c>
      <c r="F44" t="s">
        <v>23</v>
      </c>
      <c r="G44" t="s">
        <v>22</v>
      </c>
      <c r="H44" t="s">
        <v>51</v>
      </c>
      <c r="I44" t="s">
        <v>31</v>
      </c>
      <c r="J44" s="5">
        <v>43141</v>
      </c>
      <c r="K44" t="s">
        <v>54</v>
      </c>
      <c r="L44" t="s">
        <v>58</v>
      </c>
      <c r="M44" t="s">
        <v>74</v>
      </c>
      <c r="N44" t="s">
        <v>84</v>
      </c>
      <c r="O44" s="12">
        <v>560</v>
      </c>
      <c r="P44">
        <v>32</v>
      </c>
      <c r="Q44" s="2">
        <f>Table1[[#This Row],[Precio unitario]]*Table1[[#This Row],[Cantidad]]</f>
        <v>17920</v>
      </c>
      <c r="R44" s="12">
        <v>1809.92</v>
      </c>
    </row>
    <row r="45" spans="2:18" x14ac:dyDescent="0.3">
      <c r="B45" s="8">
        <v>1035</v>
      </c>
      <c r="C45" s="5">
        <v>43139</v>
      </c>
      <c r="D45" s="8">
        <v>8</v>
      </c>
      <c r="E45" t="s">
        <v>9</v>
      </c>
      <c r="F45" t="s">
        <v>23</v>
      </c>
      <c r="G45" t="s">
        <v>22</v>
      </c>
      <c r="H45" t="s">
        <v>51</v>
      </c>
      <c r="I45" t="s">
        <v>31</v>
      </c>
      <c r="J45" s="5">
        <v>43141</v>
      </c>
      <c r="K45" t="s">
        <v>56</v>
      </c>
      <c r="L45" t="s">
        <v>58</v>
      </c>
      <c r="N45" t="s">
        <v>88</v>
      </c>
      <c r="O45" s="12"/>
      <c r="Q45" s="2"/>
      <c r="R45" s="12">
        <v>644</v>
      </c>
    </row>
    <row r="46" spans="2:18" x14ac:dyDescent="0.3">
      <c r="B46" s="8">
        <v>1044</v>
      </c>
      <c r="C46" s="5">
        <v>43139</v>
      </c>
      <c r="D46" s="8">
        <v>8</v>
      </c>
      <c r="E46" t="s">
        <v>9</v>
      </c>
      <c r="F46" t="s">
        <v>23</v>
      </c>
      <c r="G46" t="s">
        <v>22</v>
      </c>
      <c r="H46" t="s">
        <v>51</v>
      </c>
      <c r="I46" t="s">
        <v>31</v>
      </c>
      <c r="J46" s="5">
        <v>43141</v>
      </c>
      <c r="K46" t="s">
        <v>54</v>
      </c>
      <c r="L46" t="s">
        <v>58</v>
      </c>
      <c r="M46" t="s">
        <v>1</v>
      </c>
      <c r="N46" t="s">
        <v>93</v>
      </c>
      <c r="O46" s="12">
        <v>178.5</v>
      </c>
      <c r="P46">
        <v>13</v>
      </c>
      <c r="Q46" s="2">
        <f>Table1[[#This Row],[Precio unitario]]*Table1[[#This Row],[Cantidad]]</f>
        <v>2320.5</v>
      </c>
      <c r="R46" s="12">
        <v>220.44749999999996</v>
      </c>
    </row>
    <row r="47" spans="2:18" x14ac:dyDescent="0.3">
      <c r="B47" s="8">
        <v>1042</v>
      </c>
      <c r="C47" s="5">
        <v>43140</v>
      </c>
      <c r="D47" s="8">
        <v>9</v>
      </c>
      <c r="E47" t="s">
        <v>18</v>
      </c>
      <c r="F47" t="s">
        <v>25</v>
      </c>
      <c r="G47" t="s">
        <v>26</v>
      </c>
      <c r="H47" t="s">
        <v>52</v>
      </c>
      <c r="I47" t="s">
        <v>39</v>
      </c>
      <c r="J47" s="5">
        <v>43142</v>
      </c>
      <c r="K47" t="s">
        <v>55</v>
      </c>
      <c r="L47" t="s">
        <v>58</v>
      </c>
      <c r="M47" t="s">
        <v>66</v>
      </c>
      <c r="N47" t="s">
        <v>83</v>
      </c>
      <c r="O47" s="12">
        <v>135.1</v>
      </c>
      <c r="P47">
        <v>27</v>
      </c>
      <c r="Q47" s="2">
        <f>Table1[[#This Row],[Precio unitario]]*Table1[[#This Row],[Cantidad]]</f>
        <v>3647.7</v>
      </c>
      <c r="R47" s="12">
        <v>346.53150000000005</v>
      </c>
    </row>
    <row r="48" spans="2:18" x14ac:dyDescent="0.3">
      <c r="B48" s="8">
        <v>1036</v>
      </c>
      <c r="C48" s="5">
        <v>43141</v>
      </c>
      <c r="D48" s="8">
        <v>10</v>
      </c>
      <c r="E48" t="s">
        <v>14</v>
      </c>
      <c r="F48" t="s">
        <v>33</v>
      </c>
      <c r="G48" t="s">
        <v>34</v>
      </c>
      <c r="H48" t="s">
        <v>48</v>
      </c>
      <c r="I48" t="s">
        <v>32</v>
      </c>
      <c r="J48" s="5">
        <v>43143</v>
      </c>
      <c r="K48" t="s">
        <v>54</v>
      </c>
      <c r="L48" t="s">
        <v>59</v>
      </c>
      <c r="M48" t="s">
        <v>70</v>
      </c>
      <c r="N48" t="s">
        <v>91</v>
      </c>
      <c r="O48" s="12">
        <v>140</v>
      </c>
      <c r="P48">
        <v>47</v>
      </c>
      <c r="Q48" s="2">
        <f>Table1[[#This Row],[Precio unitario]]*Table1[[#This Row],[Cantidad]]</f>
        <v>6580</v>
      </c>
      <c r="R48" s="12">
        <v>684.32</v>
      </c>
    </row>
    <row r="49" spans="2:18" x14ac:dyDescent="0.3">
      <c r="B49" s="8">
        <v>1038</v>
      </c>
      <c r="C49" s="5">
        <v>43141</v>
      </c>
      <c r="D49" s="8">
        <v>10</v>
      </c>
      <c r="E49" t="s">
        <v>14</v>
      </c>
      <c r="F49" t="s">
        <v>33</v>
      </c>
      <c r="G49" t="s">
        <v>34</v>
      </c>
      <c r="H49" t="s">
        <v>48</v>
      </c>
      <c r="I49" t="s">
        <v>32</v>
      </c>
      <c r="J49" s="5"/>
      <c r="K49" t="s">
        <v>55</v>
      </c>
      <c r="L49"/>
      <c r="M49" t="s">
        <v>62</v>
      </c>
      <c r="N49" t="s">
        <v>91</v>
      </c>
      <c r="O49" s="12">
        <v>49</v>
      </c>
      <c r="P49">
        <v>49</v>
      </c>
      <c r="Q49" s="2">
        <f>Table1[[#This Row],[Precio unitario]]*Table1[[#This Row],[Cantidad]]</f>
        <v>2401</v>
      </c>
      <c r="R49" s="12">
        <v>230.49600000000004</v>
      </c>
    </row>
    <row r="50" spans="2:18" x14ac:dyDescent="0.3">
      <c r="B50" s="8">
        <v>1039</v>
      </c>
      <c r="C50" s="5">
        <v>43142</v>
      </c>
      <c r="D50" s="8">
        <v>11</v>
      </c>
      <c r="E50" t="s">
        <v>16</v>
      </c>
      <c r="F50" t="s">
        <v>37</v>
      </c>
      <c r="G50" t="s">
        <v>37</v>
      </c>
      <c r="H50" t="s">
        <v>45</v>
      </c>
      <c r="I50" t="s">
        <v>36</v>
      </c>
      <c r="J50" s="5"/>
      <c r="K50" t="s">
        <v>56</v>
      </c>
      <c r="L50"/>
      <c r="M50" t="s">
        <v>74</v>
      </c>
      <c r="N50" t="s">
        <v>84</v>
      </c>
      <c r="O50" s="12">
        <v>560</v>
      </c>
      <c r="P50">
        <v>72</v>
      </c>
      <c r="Q50" s="2">
        <f>Table1[[#This Row],[Precio unitario]]*Table1[[#This Row],[Cantidad]]</f>
        <v>40320</v>
      </c>
      <c r="R50" s="12">
        <v>3991.6800000000003</v>
      </c>
    </row>
    <row r="51" spans="2:18" x14ac:dyDescent="0.3">
      <c r="B51" s="8">
        <v>1045</v>
      </c>
      <c r="C51" s="5">
        <v>43156</v>
      </c>
      <c r="D51" s="8">
        <v>25</v>
      </c>
      <c r="E51" t="s">
        <v>19</v>
      </c>
      <c r="F51" t="s">
        <v>33</v>
      </c>
      <c r="G51" t="s">
        <v>34</v>
      </c>
      <c r="H51" t="s">
        <v>48</v>
      </c>
      <c r="I51" t="s">
        <v>32</v>
      </c>
      <c r="J51" s="5">
        <v>43158</v>
      </c>
      <c r="K51" t="s">
        <v>55</v>
      </c>
      <c r="L51" t="s">
        <v>60</v>
      </c>
      <c r="M51" t="s">
        <v>67</v>
      </c>
      <c r="N51" t="s">
        <v>85</v>
      </c>
      <c r="O51" s="12">
        <v>308</v>
      </c>
      <c r="P51">
        <v>98</v>
      </c>
      <c r="Q51" s="2">
        <f>Table1[[#This Row],[Precio unitario]]*Table1[[#This Row],[Cantidad]]</f>
        <v>30184</v>
      </c>
      <c r="R51" s="12">
        <v>2867.4800000000005</v>
      </c>
    </row>
    <row r="52" spans="2:18" x14ac:dyDescent="0.3">
      <c r="B52" s="8">
        <v>1046</v>
      </c>
      <c r="C52" s="5">
        <v>43157</v>
      </c>
      <c r="D52" s="8">
        <v>26</v>
      </c>
      <c r="E52" t="s">
        <v>20</v>
      </c>
      <c r="F52" t="s">
        <v>37</v>
      </c>
      <c r="G52" t="s">
        <v>37</v>
      </c>
      <c r="H52" t="s">
        <v>45</v>
      </c>
      <c r="I52" t="s">
        <v>36</v>
      </c>
      <c r="J52" s="5">
        <v>43159</v>
      </c>
      <c r="K52" t="s">
        <v>56</v>
      </c>
      <c r="L52" t="s">
        <v>59</v>
      </c>
      <c r="M52" t="s">
        <v>78</v>
      </c>
      <c r="N52" t="s">
        <v>94</v>
      </c>
      <c r="O52" s="12">
        <v>350</v>
      </c>
      <c r="P52">
        <v>21</v>
      </c>
      <c r="Q52" s="2">
        <f>Table1[[#This Row],[Precio unitario]]*Table1[[#This Row],[Cantidad]]</f>
        <v>7350</v>
      </c>
      <c r="R52" s="12">
        <v>749.7</v>
      </c>
    </row>
    <row r="53" spans="2:18" x14ac:dyDescent="0.3">
      <c r="B53" s="8">
        <v>1034</v>
      </c>
      <c r="C53" s="5">
        <v>43159</v>
      </c>
      <c r="D53" s="8">
        <v>28</v>
      </c>
      <c r="E53" t="s">
        <v>13</v>
      </c>
      <c r="F53" t="s">
        <v>24</v>
      </c>
      <c r="G53" t="s">
        <v>38</v>
      </c>
      <c r="H53" t="s">
        <v>45</v>
      </c>
      <c r="I53" t="s">
        <v>36</v>
      </c>
      <c r="J53" s="5">
        <v>43161</v>
      </c>
      <c r="K53" t="s">
        <v>56</v>
      </c>
      <c r="L53" t="s">
        <v>58</v>
      </c>
      <c r="N53" t="s">
        <v>88</v>
      </c>
      <c r="O53" s="12"/>
      <c r="Q53" s="2"/>
      <c r="R53" s="12">
        <v>434</v>
      </c>
    </row>
    <row r="54" spans="2:18" x14ac:dyDescent="0.3">
      <c r="B54" s="8">
        <v>1041</v>
      </c>
      <c r="C54" s="5">
        <v>43159</v>
      </c>
      <c r="D54" s="8">
        <v>28</v>
      </c>
      <c r="E54" t="s">
        <v>13</v>
      </c>
      <c r="F54" t="s">
        <v>24</v>
      </c>
      <c r="G54" t="s">
        <v>38</v>
      </c>
      <c r="H54" t="s">
        <v>45</v>
      </c>
      <c r="I54" t="s">
        <v>36</v>
      </c>
      <c r="J54" s="5">
        <v>43161</v>
      </c>
      <c r="K54" t="s">
        <v>56</v>
      </c>
      <c r="L54" t="s">
        <v>59</v>
      </c>
      <c r="M54" t="s">
        <v>65</v>
      </c>
      <c r="N54" t="s">
        <v>82</v>
      </c>
      <c r="O54" s="12">
        <v>644</v>
      </c>
      <c r="P54">
        <v>32</v>
      </c>
      <c r="Q54" s="2">
        <f>Table1[[#This Row],[Precio unitario]]*Table1[[#This Row],[Cantidad]]</f>
        <v>20608</v>
      </c>
      <c r="R54" s="12">
        <v>2081.4080000000004</v>
      </c>
    </row>
    <row r="55" spans="2:18" x14ac:dyDescent="0.3">
      <c r="B55" s="8">
        <v>1047</v>
      </c>
      <c r="C55" s="5">
        <v>43160</v>
      </c>
      <c r="D55" s="8">
        <v>29</v>
      </c>
      <c r="E55" t="s">
        <v>10</v>
      </c>
      <c r="F55" t="s">
        <v>40</v>
      </c>
      <c r="G55" t="s">
        <v>26</v>
      </c>
      <c r="H55" t="s">
        <v>47</v>
      </c>
      <c r="I55" t="s">
        <v>39</v>
      </c>
      <c r="J55" s="5">
        <v>43162</v>
      </c>
      <c r="K55" t="s">
        <v>54</v>
      </c>
      <c r="L55" t="s">
        <v>58</v>
      </c>
      <c r="M55" t="s">
        <v>71</v>
      </c>
      <c r="N55" t="s">
        <v>95</v>
      </c>
      <c r="O55" s="12">
        <v>546</v>
      </c>
      <c r="P55">
        <v>26</v>
      </c>
      <c r="Q55" s="2">
        <f>Table1[[#This Row],[Precio unitario]]*Table1[[#This Row],[Cantidad]]</f>
        <v>14196</v>
      </c>
      <c r="R55" s="12">
        <v>1490.5800000000002</v>
      </c>
    </row>
    <row r="56" spans="2:18" x14ac:dyDescent="0.3">
      <c r="B56" s="8">
        <v>1079</v>
      </c>
      <c r="C56" s="5">
        <v>43160</v>
      </c>
      <c r="D56" s="8">
        <v>1</v>
      </c>
      <c r="E56" t="s">
        <v>17</v>
      </c>
      <c r="F56" t="s">
        <v>29</v>
      </c>
      <c r="G56" t="s">
        <v>30</v>
      </c>
      <c r="H56" t="s">
        <v>51</v>
      </c>
      <c r="I56" t="s">
        <v>31</v>
      </c>
      <c r="J56" s="5"/>
      <c r="K56" t="s">
        <v>56</v>
      </c>
      <c r="L56"/>
      <c r="M56" t="s">
        <v>68</v>
      </c>
      <c r="N56" t="s">
        <v>86</v>
      </c>
      <c r="O56" s="12">
        <v>257.59999999999997</v>
      </c>
      <c r="P56">
        <v>75</v>
      </c>
      <c r="Q56" s="2">
        <f>Table1[[#This Row],[Precio unitario]]*Table1[[#This Row],[Cantidad]]</f>
        <v>19319.999999999996</v>
      </c>
      <c r="R56" s="12">
        <v>1932</v>
      </c>
    </row>
    <row r="57" spans="2:18" x14ac:dyDescent="0.3">
      <c r="B57" s="8">
        <v>1070</v>
      </c>
      <c r="C57" s="5">
        <v>43162</v>
      </c>
      <c r="D57" s="8">
        <v>3</v>
      </c>
      <c r="E57" t="s">
        <v>11</v>
      </c>
      <c r="F57" t="s">
        <v>43</v>
      </c>
      <c r="G57" t="s">
        <v>44</v>
      </c>
      <c r="H57" t="s">
        <v>49</v>
      </c>
      <c r="I57" t="s">
        <v>39</v>
      </c>
      <c r="J57" s="5">
        <v>43164</v>
      </c>
      <c r="K57" t="s">
        <v>54</v>
      </c>
      <c r="L57" t="s">
        <v>60</v>
      </c>
      <c r="M57" t="s">
        <v>69</v>
      </c>
      <c r="N57" t="s">
        <v>85</v>
      </c>
      <c r="O57" s="12">
        <v>140</v>
      </c>
      <c r="P57">
        <v>48</v>
      </c>
      <c r="Q57" s="2">
        <f>Table1[[#This Row],[Precio unitario]]*Table1[[#This Row],[Cantidad]]</f>
        <v>6720</v>
      </c>
      <c r="R57" s="12">
        <v>672</v>
      </c>
    </row>
    <row r="58" spans="2:18" x14ac:dyDescent="0.3">
      <c r="B58" s="8">
        <v>1071</v>
      </c>
      <c r="C58" s="5">
        <v>43162</v>
      </c>
      <c r="D58" s="8">
        <v>3</v>
      </c>
      <c r="E58" t="s">
        <v>11</v>
      </c>
      <c r="F58" t="s">
        <v>43</v>
      </c>
      <c r="G58" t="s">
        <v>44</v>
      </c>
      <c r="H58" t="s">
        <v>49</v>
      </c>
      <c r="I58" t="s">
        <v>39</v>
      </c>
      <c r="J58" s="5">
        <v>43164</v>
      </c>
      <c r="K58" t="s">
        <v>54</v>
      </c>
      <c r="L58" t="s">
        <v>60</v>
      </c>
      <c r="M58" t="s">
        <v>74</v>
      </c>
      <c r="N58" t="s">
        <v>84</v>
      </c>
      <c r="O58" s="12">
        <v>560</v>
      </c>
      <c r="P58">
        <v>71</v>
      </c>
      <c r="Q58" s="2">
        <f>Table1[[#This Row],[Precio unitario]]*Table1[[#This Row],[Cantidad]]</f>
        <v>39760</v>
      </c>
      <c r="R58" s="12">
        <v>4135.04</v>
      </c>
    </row>
    <row r="59" spans="2:18" x14ac:dyDescent="0.3">
      <c r="B59" s="8">
        <v>1064</v>
      </c>
      <c r="C59" s="5">
        <v>43163</v>
      </c>
      <c r="D59" s="8">
        <v>4</v>
      </c>
      <c r="E59" t="s">
        <v>7</v>
      </c>
      <c r="F59" t="s">
        <v>35</v>
      </c>
      <c r="G59" t="s">
        <v>35</v>
      </c>
      <c r="H59" t="s">
        <v>46</v>
      </c>
      <c r="I59" t="s">
        <v>32</v>
      </c>
      <c r="J59" s="5">
        <v>43165</v>
      </c>
      <c r="K59" t="s">
        <v>55</v>
      </c>
      <c r="L59" t="s">
        <v>59</v>
      </c>
      <c r="M59" t="s">
        <v>72</v>
      </c>
      <c r="N59" t="s">
        <v>94</v>
      </c>
      <c r="O59" s="12">
        <v>1134</v>
      </c>
      <c r="P59">
        <v>77</v>
      </c>
      <c r="Q59" s="2">
        <f>Table1[[#This Row],[Precio unitario]]*Table1[[#This Row],[Cantidad]]</f>
        <v>87318</v>
      </c>
      <c r="R59" s="12">
        <v>8993.7540000000008</v>
      </c>
    </row>
    <row r="60" spans="2:18" x14ac:dyDescent="0.3">
      <c r="B60" s="8">
        <v>1065</v>
      </c>
      <c r="C60" s="5">
        <v>43163</v>
      </c>
      <c r="D60" s="8">
        <v>4</v>
      </c>
      <c r="E60" t="s">
        <v>7</v>
      </c>
      <c r="F60" t="s">
        <v>35</v>
      </c>
      <c r="G60" t="s">
        <v>35</v>
      </c>
      <c r="H60" t="s">
        <v>46</v>
      </c>
      <c r="I60" t="s">
        <v>32</v>
      </c>
      <c r="J60" s="5">
        <v>43165</v>
      </c>
      <c r="K60" t="s">
        <v>55</v>
      </c>
      <c r="L60" t="s">
        <v>59</v>
      </c>
      <c r="M60" t="s">
        <v>81</v>
      </c>
      <c r="N60" t="s">
        <v>90</v>
      </c>
      <c r="O60" s="12">
        <v>98</v>
      </c>
      <c r="P60">
        <v>37</v>
      </c>
      <c r="Q60" s="2">
        <f>Table1[[#This Row],[Precio unitario]]*Table1[[#This Row],[Cantidad]]</f>
        <v>3626</v>
      </c>
      <c r="R60" s="12">
        <v>344.47</v>
      </c>
    </row>
    <row r="61" spans="2:18" x14ac:dyDescent="0.3">
      <c r="B61" s="8">
        <v>1054</v>
      </c>
      <c r="C61" s="5">
        <v>43165</v>
      </c>
      <c r="D61" s="8">
        <v>6</v>
      </c>
      <c r="E61" t="s">
        <v>12</v>
      </c>
      <c r="F61" t="s">
        <v>27</v>
      </c>
      <c r="G61" t="s">
        <v>28</v>
      </c>
      <c r="H61" t="s">
        <v>50</v>
      </c>
      <c r="I61" t="s">
        <v>31</v>
      </c>
      <c r="J61" s="5">
        <v>43167</v>
      </c>
      <c r="K61" t="s">
        <v>54</v>
      </c>
      <c r="L61" t="s">
        <v>59</v>
      </c>
      <c r="M61" t="s">
        <v>61</v>
      </c>
      <c r="N61" t="s">
        <v>82</v>
      </c>
      <c r="O61" s="12">
        <v>196</v>
      </c>
      <c r="P61">
        <v>53</v>
      </c>
      <c r="Q61" s="2">
        <f>Table1[[#This Row],[Precio unitario]]*Table1[[#This Row],[Cantidad]]</f>
        <v>10388</v>
      </c>
      <c r="R61" s="12">
        <v>1007.6360000000001</v>
      </c>
    </row>
    <row r="62" spans="2:18" x14ac:dyDescent="0.3">
      <c r="B62" s="8">
        <v>1062</v>
      </c>
      <c r="C62" s="5">
        <v>43165</v>
      </c>
      <c r="D62" s="8">
        <v>6</v>
      </c>
      <c r="E62" t="s">
        <v>12</v>
      </c>
      <c r="F62" t="s">
        <v>27</v>
      </c>
      <c r="G62" t="s">
        <v>28</v>
      </c>
      <c r="H62" t="s">
        <v>50</v>
      </c>
      <c r="I62" t="s">
        <v>31</v>
      </c>
      <c r="J62" s="5">
        <v>43167</v>
      </c>
      <c r="K62" t="s">
        <v>56</v>
      </c>
      <c r="L62" t="s">
        <v>58</v>
      </c>
      <c r="M62" t="s">
        <v>1</v>
      </c>
      <c r="N62" t="s">
        <v>93</v>
      </c>
      <c r="O62" s="12">
        <v>178.5</v>
      </c>
      <c r="P62">
        <v>16</v>
      </c>
      <c r="Q62" s="2">
        <f>Table1[[#This Row],[Precio unitario]]*Table1[[#This Row],[Cantidad]]</f>
        <v>2856</v>
      </c>
      <c r="R62" s="12">
        <v>282.74400000000003</v>
      </c>
    </row>
    <row r="63" spans="2:18" x14ac:dyDescent="0.3">
      <c r="B63" s="8">
        <v>1055</v>
      </c>
      <c r="C63" s="5">
        <v>43167</v>
      </c>
      <c r="D63" s="8">
        <v>8</v>
      </c>
      <c r="E63" t="s">
        <v>9</v>
      </c>
      <c r="F63" t="s">
        <v>23</v>
      </c>
      <c r="G63" t="s">
        <v>22</v>
      </c>
      <c r="H63" t="s">
        <v>51</v>
      </c>
      <c r="I63" t="s">
        <v>31</v>
      </c>
      <c r="J63" s="5">
        <v>43169</v>
      </c>
      <c r="K63" t="s">
        <v>54</v>
      </c>
      <c r="L63" t="s">
        <v>58</v>
      </c>
      <c r="M63" t="s">
        <v>74</v>
      </c>
      <c r="N63" t="s">
        <v>84</v>
      </c>
      <c r="O63" s="12">
        <v>560</v>
      </c>
      <c r="P63">
        <v>85</v>
      </c>
      <c r="Q63" s="2">
        <f>Table1[[#This Row],[Precio unitario]]*Table1[[#This Row],[Cantidad]]</f>
        <v>47600</v>
      </c>
      <c r="R63" s="12">
        <v>4998</v>
      </c>
    </row>
    <row r="64" spans="2:18" x14ac:dyDescent="0.3">
      <c r="B64" s="8">
        <v>1056</v>
      </c>
      <c r="C64" s="5">
        <v>43167</v>
      </c>
      <c r="D64" s="8">
        <v>8</v>
      </c>
      <c r="E64" t="s">
        <v>9</v>
      </c>
      <c r="F64" t="s">
        <v>23</v>
      </c>
      <c r="G64" t="s">
        <v>22</v>
      </c>
      <c r="H64" t="s">
        <v>51</v>
      </c>
      <c r="I64" t="s">
        <v>31</v>
      </c>
      <c r="J64" s="5">
        <v>43169</v>
      </c>
      <c r="K64" t="s">
        <v>54</v>
      </c>
      <c r="L64" t="s">
        <v>58</v>
      </c>
      <c r="M64" t="s">
        <v>76</v>
      </c>
      <c r="N64" t="s">
        <v>92</v>
      </c>
      <c r="O64" s="12">
        <v>128.79999999999998</v>
      </c>
      <c r="P64">
        <v>97</v>
      </c>
      <c r="Q64" s="2">
        <f>Table1[[#This Row],[Precio unitario]]*Table1[[#This Row],[Cantidad]]</f>
        <v>12493.599999999999</v>
      </c>
      <c r="R64" s="12">
        <v>1274.3472000000002</v>
      </c>
    </row>
    <row r="65" spans="2:18" x14ac:dyDescent="0.3">
      <c r="B65" s="8">
        <v>1067</v>
      </c>
      <c r="C65" s="5">
        <v>43167</v>
      </c>
      <c r="D65" s="8">
        <v>8</v>
      </c>
      <c r="E65" t="s">
        <v>9</v>
      </c>
      <c r="F65" t="s">
        <v>23</v>
      </c>
      <c r="G65" t="s">
        <v>22</v>
      </c>
      <c r="H65" t="s">
        <v>51</v>
      </c>
      <c r="I65" t="s">
        <v>31</v>
      </c>
      <c r="J65" s="5">
        <v>43169</v>
      </c>
      <c r="K65" t="s">
        <v>56</v>
      </c>
      <c r="L65" t="s">
        <v>59</v>
      </c>
      <c r="M65" t="s">
        <v>4</v>
      </c>
      <c r="N65" t="s">
        <v>87</v>
      </c>
      <c r="O65" s="12">
        <v>487.19999999999993</v>
      </c>
      <c r="P65">
        <v>63</v>
      </c>
      <c r="Q65" s="2">
        <f>Table1[[#This Row],[Precio unitario]]*Table1[[#This Row],[Cantidad]]</f>
        <v>30693.599999999995</v>
      </c>
      <c r="R65" s="12">
        <v>3038.6664000000001</v>
      </c>
    </row>
    <row r="66" spans="2:18" x14ac:dyDescent="0.3">
      <c r="B66" s="8">
        <v>1052</v>
      </c>
      <c r="C66" s="5">
        <v>43168</v>
      </c>
      <c r="D66" s="8">
        <v>9</v>
      </c>
      <c r="E66" t="s">
        <v>18</v>
      </c>
      <c r="F66" t="s">
        <v>25</v>
      </c>
      <c r="G66" t="s">
        <v>26</v>
      </c>
      <c r="H66" t="s">
        <v>52</v>
      </c>
      <c r="I66" t="s">
        <v>39</v>
      </c>
      <c r="J66" s="5">
        <v>43170</v>
      </c>
      <c r="K66" t="s">
        <v>55</v>
      </c>
      <c r="L66" t="s">
        <v>58</v>
      </c>
      <c r="M66" t="s">
        <v>2</v>
      </c>
      <c r="N66" t="s">
        <v>3</v>
      </c>
      <c r="O66" s="12">
        <v>273</v>
      </c>
      <c r="P66">
        <v>55</v>
      </c>
      <c r="Q66" s="2">
        <f>Table1[[#This Row],[Precio unitario]]*Table1[[#This Row],[Cantidad]]</f>
        <v>15015</v>
      </c>
      <c r="R66" s="12">
        <v>1516.5150000000001</v>
      </c>
    </row>
    <row r="67" spans="2:18" x14ac:dyDescent="0.3">
      <c r="B67" s="8">
        <v>1053</v>
      </c>
      <c r="C67" s="5">
        <v>43168</v>
      </c>
      <c r="D67" s="8">
        <v>9</v>
      </c>
      <c r="E67" t="s">
        <v>18</v>
      </c>
      <c r="F67" t="s">
        <v>25</v>
      </c>
      <c r="G67" t="s">
        <v>26</v>
      </c>
      <c r="H67" t="s">
        <v>52</v>
      </c>
      <c r="I67" t="s">
        <v>39</v>
      </c>
      <c r="J67" s="5">
        <v>43170</v>
      </c>
      <c r="K67" t="s">
        <v>55</v>
      </c>
      <c r="L67" t="s">
        <v>58</v>
      </c>
      <c r="M67" t="s">
        <v>4</v>
      </c>
      <c r="N67" t="s">
        <v>87</v>
      </c>
      <c r="O67" s="12">
        <v>487.19999999999993</v>
      </c>
      <c r="P67">
        <v>11</v>
      </c>
      <c r="Q67" s="2">
        <f>Table1[[#This Row],[Precio unitario]]*Table1[[#This Row],[Cantidad]]</f>
        <v>5359.1999999999989</v>
      </c>
      <c r="R67" s="12">
        <v>514.4831999999999</v>
      </c>
    </row>
    <row r="68" spans="2:18" x14ac:dyDescent="0.3">
      <c r="B68" s="8">
        <v>1075</v>
      </c>
      <c r="C68" s="5">
        <v>43169</v>
      </c>
      <c r="D68" s="8">
        <v>10</v>
      </c>
      <c r="E68" t="s">
        <v>14</v>
      </c>
      <c r="F68" t="s">
        <v>33</v>
      </c>
      <c r="G68" t="s">
        <v>34</v>
      </c>
      <c r="H68" t="s">
        <v>48</v>
      </c>
      <c r="I68" t="s">
        <v>32</v>
      </c>
      <c r="J68" s="5">
        <v>43171</v>
      </c>
      <c r="K68" t="s">
        <v>54</v>
      </c>
      <c r="L68" t="s">
        <v>59</v>
      </c>
      <c r="M68" t="s">
        <v>70</v>
      </c>
      <c r="N68" t="s">
        <v>91</v>
      </c>
      <c r="O68" s="12">
        <v>140</v>
      </c>
      <c r="P68">
        <v>55</v>
      </c>
      <c r="Q68" s="2">
        <f>Table1[[#This Row],[Precio unitario]]*Table1[[#This Row],[Cantidad]]</f>
        <v>7700</v>
      </c>
      <c r="R68" s="12">
        <v>770</v>
      </c>
    </row>
    <row r="69" spans="2:18" x14ac:dyDescent="0.3">
      <c r="B69" s="8">
        <v>1077</v>
      </c>
      <c r="C69" s="5">
        <v>43169</v>
      </c>
      <c r="D69" s="8">
        <v>10</v>
      </c>
      <c r="E69" t="s">
        <v>14</v>
      </c>
      <c r="F69" t="s">
        <v>33</v>
      </c>
      <c r="G69" t="s">
        <v>34</v>
      </c>
      <c r="H69" t="s">
        <v>48</v>
      </c>
      <c r="I69" t="s">
        <v>32</v>
      </c>
      <c r="J69" s="5"/>
      <c r="K69" t="s">
        <v>55</v>
      </c>
      <c r="L69"/>
      <c r="M69" t="s">
        <v>62</v>
      </c>
      <c r="N69" t="s">
        <v>91</v>
      </c>
      <c r="O69" s="12">
        <v>49</v>
      </c>
      <c r="P69">
        <v>21</v>
      </c>
      <c r="Q69" s="2">
        <f>Table1[[#This Row],[Precio unitario]]*Table1[[#This Row],[Cantidad]]</f>
        <v>1029</v>
      </c>
      <c r="R69" s="12">
        <v>102.9</v>
      </c>
    </row>
    <row r="70" spans="2:18" x14ac:dyDescent="0.3">
      <c r="B70" s="8">
        <v>1078</v>
      </c>
      <c r="C70" s="5">
        <v>43170</v>
      </c>
      <c r="D70" s="8">
        <v>11</v>
      </c>
      <c r="E70" t="s">
        <v>16</v>
      </c>
      <c r="F70" t="s">
        <v>37</v>
      </c>
      <c r="G70" t="s">
        <v>37</v>
      </c>
      <c r="H70" t="s">
        <v>45</v>
      </c>
      <c r="I70" t="s">
        <v>36</v>
      </c>
      <c r="J70" s="5"/>
      <c r="K70" t="s">
        <v>56</v>
      </c>
      <c r="L70"/>
      <c r="M70" t="s">
        <v>74</v>
      </c>
      <c r="N70" t="s">
        <v>84</v>
      </c>
      <c r="O70" s="12">
        <v>560</v>
      </c>
      <c r="P70">
        <v>67</v>
      </c>
      <c r="Q70" s="2">
        <f>Table1[[#This Row],[Precio unitario]]*Table1[[#This Row],[Cantidad]]</f>
        <v>37520</v>
      </c>
      <c r="R70" s="12">
        <v>3789.52</v>
      </c>
    </row>
    <row r="71" spans="2:18" x14ac:dyDescent="0.3">
      <c r="B71" s="8">
        <v>1057</v>
      </c>
      <c r="C71" s="5">
        <v>43184</v>
      </c>
      <c r="D71" s="8">
        <v>25</v>
      </c>
      <c r="E71" t="s">
        <v>19</v>
      </c>
      <c r="F71" t="s">
        <v>33</v>
      </c>
      <c r="G71" t="s">
        <v>34</v>
      </c>
      <c r="H71" t="s">
        <v>48</v>
      </c>
      <c r="I71" t="s">
        <v>32</v>
      </c>
      <c r="J71" s="5">
        <v>43186</v>
      </c>
      <c r="K71" t="s">
        <v>55</v>
      </c>
      <c r="L71" t="s">
        <v>60</v>
      </c>
      <c r="M71" t="s">
        <v>73</v>
      </c>
      <c r="N71" t="s">
        <v>92</v>
      </c>
      <c r="O71" s="12">
        <v>140</v>
      </c>
      <c r="P71">
        <v>46</v>
      </c>
      <c r="Q71" s="2">
        <f>Table1[[#This Row],[Precio unitario]]*Table1[[#This Row],[Cantidad]]</f>
        <v>6440</v>
      </c>
      <c r="R71" s="12">
        <v>650.44000000000005</v>
      </c>
    </row>
    <row r="72" spans="2:18" x14ac:dyDescent="0.3">
      <c r="B72" s="8">
        <v>1058</v>
      </c>
      <c r="C72" s="5">
        <v>43185</v>
      </c>
      <c r="D72" s="8">
        <v>26</v>
      </c>
      <c r="E72" t="s">
        <v>20</v>
      </c>
      <c r="F72" t="s">
        <v>37</v>
      </c>
      <c r="G72" t="s">
        <v>37</v>
      </c>
      <c r="H72" t="s">
        <v>45</v>
      </c>
      <c r="I72" t="s">
        <v>36</v>
      </c>
      <c r="J72" s="5">
        <v>43187</v>
      </c>
      <c r="K72" t="s">
        <v>56</v>
      </c>
      <c r="L72" t="s">
        <v>59</v>
      </c>
      <c r="M72" t="s">
        <v>80</v>
      </c>
      <c r="N72" t="s">
        <v>89</v>
      </c>
      <c r="O72" s="12">
        <v>298.90000000000003</v>
      </c>
      <c r="P72">
        <v>97</v>
      </c>
      <c r="Q72" s="2">
        <f>Table1[[#This Row],[Precio unitario]]*Table1[[#This Row],[Cantidad]]</f>
        <v>28993.300000000003</v>
      </c>
      <c r="R72" s="12">
        <v>2754.3634999999999</v>
      </c>
    </row>
    <row r="73" spans="2:18" x14ac:dyDescent="0.3">
      <c r="B73" s="8">
        <v>1059</v>
      </c>
      <c r="C73" s="5">
        <v>43185</v>
      </c>
      <c r="D73" s="8">
        <v>26</v>
      </c>
      <c r="E73" t="s">
        <v>20</v>
      </c>
      <c r="F73" t="s">
        <v>37</v>
      </c>
      <c r="G73" t="s">
        <v>37</v>
      </c>
      <c r="H73" t="s">
        <v>45</v>
      </c>
      <c r="I73" t="s">
        <v>36</v>
      </c>
      <c r="J73" s="5">
        <v>43187</v>
      </c>
      <c r="K73" t="s">
        <v>56</v>
      </c>
      <c r="L73" t="s">
        <v>59</v>
      </c>
      <c r="M73" t="s">
        <v>66</v>
      </c>
      <c r="N73" t="s">
        <v>83</v>
      </c>
      <c r="O73" s="12">
        <v>135.1</v>
      </c>
      <c r="P73">
        <v>97</v>
      </c>
      <c r="Q73" s="2">
        <f>Table1[[#This Row],[Precio unitario]]*Table1[[#This Row],[Cantidad]]</f>
        <v>13104.699999999999</v>
      </c>
      <c r="R73" s="12">
        <v>1336.6794000000002</v>
      </c>
    </row>
    <row r="74" spans="2:18" x14ac:dyDescent="0.3">
      <c r="B74" s="8">
        <v>1060</v>
      </c>
      <c r="C74" s="5">
        <v>43185</v>
      </c>
      <c r="D74" s="8">
        <v>26</v>
      </c>
      <c r="E74" t="s">
        <v>20</v>
      </c>
      <c r="F74" t="s">
        <v>37</v>
      </c>
      <c r="G74" t="s">
        <v>37</v>
      </c>
      <c r="H74" t="s">
        <v>45</v>
      </c>
      <c r="I74" t="s">
        <v>36</v>
      </c>
      <c r="J74" s="5">
        <v>43187</v>
      </c>
      <c r="K74" t="s">
        <v>56</v>
      </c>
      <c r="L74" t="s">
        <v>59</v>
      </c>
      <c r="M74" t="s">
        <v>68</v>
      </c>
      <c r="N74" t="s">
        <v>86</v>
      </c>
      <c r="O74" s="12">
        <v>257.59999999999997</v>
      </c>
      <c r="P74">
        <v>65</v>
      </c>
      <c r="Q74" s="2">
        <f>Table1[[#This Row],[Precio unitario]]*Table1[[#This Row],[Cantidad]]</f>
        <v>16743.999999999996</v>
      </c>
      <c r="R74" s="12">
        <v>1724.6320000000003</v>
      </c>
    </row>
    <row r="75" spans="2:18" x14ac:dyDescent="0.3">
      <c r="B75" s="8">
        <v>1080</v>
      </c>
      <c r="C75" s="5">
        <v>43187</v>
      </c>
      <c r="D75" s="8">
        <v>28</v>
      </c>
      <c r="E75" t="s">
        <v>13</v>
      </c>
      <c r="F75" t="s">
        <v>24</v>
      </c>
      <c r="G75" t="s">
        <v>38</v>
      </c>
      <c r="H75" t="s">
        <v>45</v>
      </c>
      <c r="I75" t="s">
        <v>36</v>
      </c>
      <c r="J75" s="5">
        <v>43189</v>
      </c>
      <c r="K75" t="s">
        <v>56</v>
      </c>
      <c r="L75" t="s">
        <v>59</v>
      </c>
      <c r="M75" t="s">
        <v>65</v>
      </c>
      <c r="N75" t="s">
        <v>82</v>
      </c>
      <c r="O75" s="12">
        <v>644</v>
      </c>
      <c r="P75">
        <v>17</v>
      </c>
      <c r="Q75" s="2">
        <f>Table1[[#This Row],[Precio unitario]]*Table1[[#This Row],[Cantidad]]</f>
        <v>10948</v>
      </c>
      <c r="R75" s="12">
        <v>1127.644</v>
      </c>
    </row>
    <row r="76" spans="2:18" x14ac:dyDescent="0.3">
      <c r="B76" s="8">
        <v>1061</v>
      </c>
      <c r="C76" s="5">
        <v>43188</v>
      </c>
      <c r="D76" s="8">
        <v>29</v>
      </c>
      <c r="E76" t="s">
        <v>10</v>
      </c>
      <c r="F76" t="s">
        <v>40</v>
      </c>
      <c r="G76" t="s">
        <v>26</v>
      </c>
      <c r="H76" t="s">
        <v>47</v>
      </c>
      <c r="I76" t="s">
        <v>39</v>
      </c>
      <c r="J76" s="5">
        <v>43190</v>
      </c>
      <c r="K76" t="s">
        <v>54</v>
      </c>
      <c r="L76" t="s">
        <v>58</v>
      </c>
      <c r="M76" t="s">
        <v>61</v>
      </c>
      <c r="N76" t="s">
        <v>82</v>
      </c>
      <c r="O76" s="12">
        <v>196</v>
      </c>
      <c r="P76">
        <v>72</v>
      </c>
      <c r="Q76" s="2">
        <f>Table1[[#This Row],[Precio unitario]]*Table1[[#This Row],[Cantidad]]</f>
        <v>14112</v>
      </c>
      <c r="R76" s="12">
        <v>1411.2000000000003</v>
      </c>
    </row>
    <row r="77" spans="2:18" x14ac:dyDescent="0.3">
      <c r="B77" s="8">
        <v>1098</v>
      </c>
      <c r="C77" s="5">
        <v>43191</v>
      </c>
      <c r="D77" s="8">
        <v>1</v>
      </c>
      <c r="E77" t="s">
        <v>17</v>
      </c>
      <c r="F77" t="s">
        <v>29</v>
      </c>
      <c r="G77" t="s">
        <v>30</v>
      </c>
      <c r="H77" t="s">
        <v>51</v>
      </c>
      <c r="I77" t="s">
        <v>31</v>
      </c>
      <c r="J77" s="5"/>
      <c r="L77"/>
      <c r="M77" t="s">
        <v>75</v>
      </c>
      <c r="N77" t="s">
        <v>82</v>
      </c>
      <c r="O77" s="12">
        <v>252</v>
      </c>
      <c r="P77">
        <v>55</v>
      </c>
      <c r="Q77" s="2">
        <f>Table1[[#This Row],[Precio unitario]]*Table1[[#This Row],[Cantidad]]</f>
        <v>13860</v>
      </c>
      <c r="R77" s="12">
        <v>1358.28</v>
      </c>
    </row>
    <row r="78" spans="2:18" x14ac:dyDescent="0.3">
      <c r="B78" s="8">
        <v>1087</v>
      </c>
      <c r="C78" s="5">
        <v>43193</v>
      </c>
      <c r="D78" s="8">
        <v>3</v>
      </c>
      <c r="E78" t="s">
        <v>11</v>
      </c>
      <c r="F78" t="s">
        <v>43</v>
      </c>
      <c r="G78" t="s">
        <v>44</v>
      </c>
      <c r="H78" t="s">
        <v>49</v>
      </c>
      <c r="I78" t="s">
        <v>39</v>
      </c>
      <c r="J78" s="5">
        <v>43195</v>
      </c>
      <c r="K78" t="s">
        <v>54</v>
      </c>
      <c r="L78" t="s">
        <v>60</v>
      </c>
      <c r="M78" t="s">
        <v>66</v>
      </c>
      <c r="N78" t="s">
        <v>83</v>
      </c>
      <c r="O78" s="12">
        <v>135.1</v>
      </c>
      <c r="P78">
        <v>95</v>
      </c>
      <c r="Q78" s="2">
        <f>Table1[[#This Row],[Precio unitario]]*Table1[[#This Row],[Cantidad]]</f>
        <v>12834.5</v>
      </c>
      <c r="R78" s="12">
        <v>1283.4500000000003</v>
      </c>
    </row>
    <row r="79" spans="2:18" x14ac:dyDescent="0.3">
      <c r="B79" s="8">
        <v>1081</v>
      </c>
      <c r="C79" s="5">
        <v>43194</v>
      </c>
      <c r="D79" s="8">
        <v>4</v>
      </c>
      <c r="E79" t="s">
        <v>7</v>
      </c>
      <c r="F79" t="s">
        <v>35</v>
      </c>
      <c r="G79" t="s">
        <v>35</v>
      </c>
      <c r="H79" t="s">
        <v>46</v>
      </c>
      <c r="I79" t="s">
        <v>32</v>
      </c>
      <c r="J79" s="5">
        <v>43196</v>
      </c>
      <c r="K79" t="s">
        <v>55</v>
      </c>
      <c r="L79" t="s">
        <v>59</v>
      </c>
      <c r="M79" t="s">
        <v>62</v>
      </c>
      <c r="N79" t="s">
        <v>91</v>
      </c>
      <c r="O79" s="12">
        <v>49</v>
      </c>
      <c r="P79">
        <v>48</v>
      </c>
      <c r="Q79" s="2">
        <f>Table1[[#This Row],[Precio unitario]]*Table1[[#This Row],[Cantidad]]</f>
        <v>2352</v>
      </c>
      <c r="R79" s="12">
        <v>228.14400000000001</v>
      </c>
    </row>
    <row r="80" spans="2:18" x14ac:dyDescent="0.3">
      <c r="B80" s="8">
        <v>1085</v>
      </c>
      <c r="C80" s="5">
        <v>43194</v>
      </c>
      <c r="D80" s="8">
        <v>4</v>
      </c>
      <c r="E80" t="s">
        <v>7</v>
      </c>
      <c r="F80" t="s">
        <v>35</v>
      </c>
      <c r="G80" t="s">
        <v>35</v>
      </c>
      <c r="H80" t="s">
        <v>46</v>
      </c>
      <c r="I80" t="s">
        <v>32</v>
      </c>
      <c r="J80" s="5">
        <v>43196</v>
      </c>
      <c r="K80" t="s">
        <v>56</v>
      </c>
      <c r="L80" t="s">
        <v>58</v>
      </c>
      <c r="M80" t="s">
        <v>76</v>
      </c>
      <c r="N80" t="s">
        <v>92</v>
      </c>
      <c r="O80" s="12">
        <v>128.79999999999998</v>
      </c>
      <c r="P80">
        <v>62</v>
      </c>
      <c r="Q80" s="2">
        <f>Table1[[#This Row],[Precio unitario]]*Table1[[#This Row],[Cantidad]]</f>
        <v>7985.5999999999985</v>
      </c>
      <c r="R80" s="12">
        <v>822.51679999999999</v>
      </c>
    </row>
    <row r="81" spans="2:18" x14ac:dyDescent="0.3">
      <c r="B81" s="8">
        <v>1088</v>
      </c>
      <c r="C81" s="5">
        <v>43196</v>
      </c>
      <c r="D81" s="8">
        <v>6</v>
      </c>
      <c r="E81" t="s">
        <v>12</v>
      </c>
      <c r="F81" t="s">
        <v>27</v>
      </c>
      <c r="G81" t="s">
        <v>28</v>
      </c>
      <c r="H81" t="s">
        <v>50</v>
      </c>
      <c r="I81" t="s">
        <v>31</v>
      </c>
      <c r="J81" s="5">
        <v>43198</v>
      </c>
      <c r="K81" t="s">
        <v>54</v>
      </c>
      <c r="L81" t="s">
        <v>59</v>
      </c>
      <c r="M81" t="s">
        <v>74</v>
      </c>
      <c r="N81" t="s">
        <v>84</v>
      </c>
      <c r="O81" s="12">
        <v>560</v>
      </c>
      <c r="P81">
        <v>17</v>
      </c>
      <c r="Q81" s="2">
        <f>Table1[[#This Row],[Precio unitario]]*Table1[[#This Row],[Cantidad]]</f>
        <v>9520</v>
      </c>
      <c r="R81" s="12">
        <v>961.5200000000001</v>
      </c>
    </row>
    <row r="82" spans="2:18" x14ac:dyDescent="0.3">
      <c r="B82" s="8">
        <v>1092</v>
      </c>
      <c r="C82" s="5">
        <v>43197</v>
      </c>
      <c r="D82" s="8">
        <v>7</v>
      </c>
      <c r="E82" t="s">
        <v>15</v>
      </c>
      <c r="F82" t="s">
        <v>107</v>
      </c>
      <c r="G82" t="s">
        <v>107</v>
      </c>
      <c r="H82" t="s">
        <v>51</v>
      </c>
      <c r="I82" t="s">
        <v>31</v>
      </c>
      <c r="J82" s="5"/>
      <c r="L82"/>
      <c r="M82" t="s">
        <v>65</v>
      </c>
      <c r="N82" t="s">
        <v>82</v>
      </c>
      <c r="O82" s="12">
        <v>644</v>
      </c>
      <c r="P82">
        <v>59</v>
      </c>
      <c r="Q82" s="2">
        <f>Table1[[#This Row],[Precio unitario]]*Table1[[#This Row],[Cantidad]]</f>
        <v>37996</v>
      </c>
      <c r="R82" s="12">
        <v>3989.5800000000004</v>
      </c>
    </row>
    <row r="83" spans="2:18" x14ac:dyDescent="0.3">
      <c r="B83" s="8">
        <v>1084</v>
      </c>
      <c r="C83" s="5">
        <v>43198</v>
      </c>
      <c r="D83" s="8">
        <v>8</v>
      </c>
      <c r="E83" t="s">
        <v>9</v>
      </c>
      <c r="F83" t="s">
        <v>23</v>
      </c>
      <c r="G83" t="s">
        <v>22</v>
      </c>
      <c r="H83" t="s">
        <v>51</v>
      </c>
      <c r="I83" t="s">
        <v>31</v>
      </c>
      <c r="J83" s="5">
        <v>43200</v>
      </c>
      <c r="K83" t="s">
        <v>56</v>
      </c>
      <c r="L83" t="s">
        <v>59</v>
      </c>
      <c r="M83" t="s">
        <v>76</v>
      </c>
      <c r="N83" t="s">
        <v>92</v>
      </c>
      <c r="O83" s="12">
        <v>128.79999999999998</v>
      </c>
      <c r="P83">
        <v>12</v>
      </c>
      <c r="Q83" s="2">
        <f>Table1[[#This Row],[Precio unitario]]*Table1[[#This Row],[Cantidad]]</f>
        <v>1545.6</v>
      </c>
      <c r="R83" s="12">
        <v>159.1968</v>
      </c>
    </row>
    <row r="84" spans="2:18" x14ac:dyDescent="0.3">
      <c r="B84" s="8">
        <v>1090</v>
      </c>
      <c r="C84" s="5">
        <v>43198</v>
      </c>
      <c r="D84" s="8">
        <v>8</v>
      </c>
      <c r="E84" t="s">
        <v>9</v>
      </c>
      <c r="F84" t="s">
        <v>23</v>
      </c>
      <c r="G84" t="s">
        <v>22</v>
      </c>
      <c r="H84" t="s">
        <v>51</v>
      </c>
      <c r="I84" t="s">
        <v>31</v>
      </c>
      <c r="J84" s="5">
        <v>43200</v>
      </c>
      <c r="K84" t="s">
        <v>56</v>
      </c>
      <c r="L84" t="s">
        <v>58</v>
      </c>
      <c r="M84" t="s">
        <v>1</v>
      </c>
      <c r="N84" t="s">
        <v>93</v>
      </c>
      <c r="O84" s="12">
        <v>178.5</v>
      </c>
      <c r="P84">
        <v>83</v>
      </c>
      <c r="Q84" s="2">
        <f>Table1[[#This Row],[Precio unitario]]*Table1[[#This Row],[Cantidad]]</f>
        <v>14815.5</v>
      </c>
      <c r="R84" s="12">
        <v>1437.1034999999999</v>
      </c>
    </row>
    <row r="85" spans="2:18" x14ac:dyDescent="0.3">
      <c r="B85" s="8">
        <v>1091</v>
      </c>
      <c r="C85" s="5">
        <v>43200</v>
      </c>
      <c r="D85" s="8">
        <v>10</v>
      </c>
      <c r="E85" t="s">
        <v>14</v>
      </c>
      <c r="F85" t="s">
        <v>33</v>
      </c>
      <c r="G85" t="s">
        <v>34</v>
      </c>
      <c r="H85" t="s">
        <v>48</v>
      </c>
      <c r="I85" t="s">
        <v>32</v>
      </c>
      <c r="J85" s="5">
        <v>43202</v>
      </c>
      <c r="K85" t="s">
        <v>54</v>
      </c>
      <c r="L85" t="s">
        <v>59</v>
      </c>
      <c r="M85" t="s">
        <v>77</v>
      </c>
      <c r="N85" t="s">
        <v>82</v>
      </c>
      <c r="O85" s="12">
        <v>41.86</v>
      </c>
      <c r="P85">
        <v>88</v>
      </c>
      <c r="Q85" s="2">
        <f>Table1[[#This Row],[Precio unitario]]*Table1[[#This Row],[Cantidad]]</f>
        <v>3683.68</v>
      </c>
      <c r="R85" s="12">
        <v>364.68432000000001</v>
      </c>
    </row>
    <row r="86" spans="2:18" x14ac:dyDescent="0.3">
      <c r="B86" s="8">
        <v>1093</v>
      </c>
      <c r="C86" s="5">
        <v>43200</v>
      </c>
      <c r="D86" s="8">
        <v>10</v>
      </c>
      <c r="E86" t="s">
        <v>14</v>
      </c>
      <c r="F86" t="s">
        <v>33</v>
      </c>
      <c r="G86" t="s">
        <v>34</v>
      </c>
      <c r="H86" t="s">
        <v>48</v>
      </c>
      <c r="I86" t="s">
        <v>32</v>
      </c>
      <c r="J86" s="5">
        <v>43202</v>
      </c>
      <c r="K86" t="s">
        <v>55</v>
      </c>
      <c r="L86"/>
      <c r="M86" t="s">
        <v>78</v>
      </c>
      <c r="N86" t="s">
        <v>94</v>
      </c>
      <c r="O86" s="12">
        <v>350</v>
      </c>
      <c r="P86">
        <v>27</v>
      </c>
      <c r="Q86" s="2">
        <f>Table1[[#This Row],[Precio unitario]]*Table1[[#This Row],[Cantidad]]</f>
        <v>9450</v>
      </c>
      <c r="R86" s="12">
        <v>963.89999999999986</v>
      </c>
    </row>
    <row r="87" spans="2:18" x14ac:dyDescent="0.3">
      <c r="B87" s="8">
        <v>1094</v>
      </c>
      <c r="C87" s="5">
        <v>43200</v>
      </c>
      <c r="D87" s="8">
        <v>10</v>
      </c>
      <c r="E87" t="s">
        <v>14</v>
      </c>
      <c r="F87" t="s">
        <v>33</v>
      </c>
      <c r="G87" t="s">
        <v>34</v>
      </c>
      <c r="H87" t="s">
        <v>48</v>
      </c>
      <c r="I87" t="s">
        <v>32</v>
      </c>
      <c r="J87" s="5">
        <v>43202</v>
      </c>
      <c r="K87" t="s">
        <v>55</v>
      </c>
      <c r="L87"/>
      <c r="M87" t="s">
        <v>67</v>
      </c>
      <c r="N87" t="s">
        <v>85</v>
      </c>
      <c r="O87" s="12">
        <v>308</v>
      </c>
      <c r="P87">
        <v>37</v>
      </c>
      <c r="Q87" s="2">
        <f>Table1[[#This Row],[Precio unitario]]*Table1[[#This Row],[Cantidad]]</f>
        <v>11396</v>
      </c>
      <c r="R87" s="12">
        <v>1196.5800000000002</v>
      </c>
    </row>
    <row r="88" spans="2:18" x14ac:dyDescent="0.3">
      <c r="B88" s="8">
        <v>1095</v>
      </c>
      <c r="C88" s="5">
        <v>43200</v>
      </c>
      <c r="D88" s="8">
        <v>10</v>
      </c>
      <c r="E88" t="s">
        <v>14</v>
      </c>
      <c r="F88" t="s">
        <v>33</v>
      </c>
      <c r="G88" t="s">
        <v>34</v>
      </c>
      <c r="H88" t="s">
        <v>48</v>
      </c>
      <c r="I88" t="s">
        <v>32</v>
      </c>
      <c r="J88" s="5">
        <v>43202</v>
      </c>
      <c r="K88" t="s">
        <v>55</v>
      </c>
      <c r="L88"/>
      <c r="M88" t="s">
        <v>76</v>
      </c>
      <c r="N88" t="s">
        <v>92</v>
      </c>
      <c r="O88" s="12">
        <v>128.79999999999998</v>
      </c>
      <c r="P88">
        <v>75</v>
      </c>
      <c r="Q88" s="2">
        <f>Table1[[#This Row],[Precio unitario]]*Table1[[#This Row],[Cantidad]]</f>
        <v>9659.9999999999982</v>
      </c>
      <c r="R88" s="12">
        <v>966</v>
      </c>
    </row>
    <row r="89" spans="2:18" x14ac:dyDescent="0.3">
      <c r="B89" s="8">
        <v>1096</v>
      </c>
      <c r="C89" s="5">
        <v>43201</v>
      </c>
      <c r="D89" s="8">
        <v>11</v>
      </c>
      <c r="E89" t="s">
        <v>16</v>
      </c>
      <c r="F89" t="s">
        <v>37</v>
      </c>
      <c r="G89" t="s">
        <v>37</v>
      </c>
      <c r="H89" t="s">
        <v>45</v>
      </c>
      <c r="I89" t="s">
        <v>36</v>
      </c>
      <c r="J89" s="5"/>
      <c r="K89" t="s">
        <v>56</v>
      </c>
      <c r="L89"/>
      <c r="M89" t="s">
        <v>62</v>
      </c>
      <c r="N89" t="s">
        <v>91</v>
      </c>
      <c r="O89" s="12">
        <v>49</v>
      </c>
      <c r="P89">
        <v>71</v>
      </c>
      <c r="Q89" s="2">
        <f>Table1[[#This Row],[Precio unitario]]*Table1[[#This Row],[Cantidad]]</f>
        <v>3479</v>
      </c>
      <c r="R89" s="12">
        <v>337.46300000000002</v>
      </c>
    </row>
    <row r="90" spans="2:18" x14ac:dyDescent="0.3">
      <c r="B90" s="8">
        <v>1097</v>
      </c>
      <c r="C90" s="5">
        <v>43201</v>
      </c>
      <c r="D90" s="8">
        <v>11</v>
      </c>
      <c r="E90" t="s">
        <v>16</v>
      </c>
      <c r="F90" t="s">
        <v>37</v>
      </c>
      <c r="G90" t="s">
        <v>37</v>
      </c>
      <c r="H90" t="s">
        <v>45</v>
      </c>
      <c r="I90" t="s">
        <v>36</v>
      </c>
      <c r="J90" s="5"/>
      <c r="K90" t="s">
        <v>56</v>
      </c>
      <c r="L90"/>
      <c r="M90" t="s">
        <v>77</v>
      </c>
      <c r="N90" t="s">
        <v>82</v>
      </c>
      <c r="O90" s="12">
        <v>41.86</v>
      </c>
      <c r="P90">
        <v>88</v>
      </c>
      <c r="Q90" s="2">
        <f>Table1[[#This Row],[Precio unitario]]*Table1[[#This Row],[Cantidad]]</f>
        <v>3683.68</v>
      </c>
      <c r="R90" s="12">
        <v>364.68432000000001</v>
      </c>
    </row>
    <row r="91" spans="2:18" x14ac:dyDescent="0.3">
      <c r="B91" s="8">
        <v>1082</v>
      </c>
      <c r="C91" s="5">
        <v>43202</v>
      </c>
      <c r="D91" s="8">
        <v>12</v>
      </c>
      <c r="E91" t="s">
        <v>8</v>
      </c>
      <c r="F91" t="s">
        <v>41</v>
      </c>
      <c r="G91" t="s">
        <v>42</v>
      </c>
      <c r="H91" t="s">
        <v>49</v>
      </c>
      <c r="I91" t="s">
        <v>39</v>
      </c>
      <c r="J91" s="5">
        <v>43204</v>
      </c>
      <c r="K91" t="s">
        <v>54</v>
      </c>
      <c r="L91" t="s">
        <v>59</v>
      </c>
      <c r="M91" t="s">
        <v>75</v>
      </c>
      <c r="N91" t="s">
        <v>82</v>
      </c>
      <c r="O91" s="12">
        <v>252</v>
      </c>
      <c r="P91">
        <v>74</v>
      </c>
      <c r="Q91" s="2">
        <f>Table1[[#This Row],[Precio unitario]]*Table1[[#This Row],[Cantidad]]</f>
        <v>18648</v>
      </c>
      <c r="R91" s="12">
        <v>1920.7440000000004</v>
      </c>
    </row>
    <row r="92" spans="2:18" x14ac:dyDescent="0.3">
      <c r="B92" s="8">
        <v>1083</v>
      </c>
      <c r="C92" s="5">
        <v>43202</v>
      </c>
      <c r="D92" s="8">
        <v>12</v>
      </c>
      <c r="E92" t="s">
        <v>8</v>
      </c>
      <c r="F92" t="s">
        <v>41</v>
      </c>
      <c r="G92" t="s">
        <v>42</v>
      </c>
      <c r="H92" t="s">
        <v>49</v>
      </c>
      <c r="I92" t="s">
        <v>39</v>
      </c>
      <c r="J92" s="5">
        <v>43204</v>
      </c>
      <c r="K92" t="s">
        <v>54</v>
      </c>
      <c r="L92" t="s">
        <v>59</v>
      </c>
      <c r="M92" t="s">
        <v>65</v>
      </c>
      <c r="N92" t="s">
        <v>82</v>
      </c>
      <c r="O92" s="12">
        <v>644</v>
      </c>
      <c r="P92">
        <v>96</v>
      </c>
      <c r="Q92" s="2">
        <f>Table1[[#This Row],[Precio unitario]]*Table1[[#This Row],[Cantidad]]</f>
        <v>61824</v>
      </c>
      <c r="R92" s="12">
        <v>5996.9280000000008</v>
      </c>
    </row>
    <row r="93" spans="2:18" x14ac:dyDescent="0.3">
      <c r="B93" s="8">
        <v>1089</v>
      </c>
      <c r="C93" s="5">
        <v>43218</v>
      </c>
      <c r="D93" s="8">
        <v>28</v>
      </c>
      <c r="E93" t="s">
        <v>13</v>
      </c>
      <c r="F93" t="s">
        <v>24</v>
      </c>
      <c r="G93" t="s">
        <v>38</v>
      </c>
      <c r="H93" t="s">
        <v>45</v>
      </c>
      <c r="I93" t="s">
        <v>36</v>
      </c>
      <c r="J93" s="5">
        <v>43220</v>
      </c>
      <c r="K93" t="s">
        <v>56</v>
      </c>
      <c r="L93" t="s">
        <v>58</v>
      </c>
      <c r="M93" t="s">
        <v>65</v>
      </c>
      <c r="N93" t="s">
        <v>82</v>
      </c>
      <c r="O93" s="12">
        <v>644</v>
      </c>
      <c r="P93">
        <v>96</v>
      </c>
      <c r="Q93" s="2">
        <f>Table1[[#This Row],[Precio unitario]]*Table1[[#This Row],[Cantidad]]</f>
        <v>61824</v>
      </c>
      <c r="R93" s="12">
        <v>6491.52</v>
      </c>
    </row>
    <row r="94" spans="2:18" x14ac:dyDescent="0.3">
      <c r="B94" s="8">
        <v>1086</v>
      </c>
      <c r="C94" s="5">
        <v>43219</v>
      </c>
      <c r="D94" s="8">
        <v>29</v>
      </c>
      <c r="E94" t="s">
        <v>10</v>
      </c>
      <c r="F94" t="s">
        <v>40</v>
      </c>
      <c r="G94" t="s">
        <v>26</v>
      </c>
      <c r="H94" t="s">
        <v>47</v>
      </c>
      <c r="I94" t="s">
        <v>39</v>
      </c>
      <c r="J94" s="5">
        <v>43221</v>
      </c>
      <c r="K94" t="s">
        <v>54</v>
      </c>
      <c r="L94" t="s">
        <v>58</v>
      </c>
      <c r="M94" t="s">
        <v>1</v>
      </c>
      <c r="N94" t="s">
        <v>93</v>
      </c>
      <c r="O94" s="12">
        <v>178.5</v>
      </c>
      <c r="P94">
        <v>35</v>
      </c>
      <c r="Q94" s="2">
        <f>Table1[[#This Row],[Precio unitario]]*Table1[[#This Row],[Cantidad]]</f>
        <v>6247.5</v>
      </c>
      <c r="R94" s="12">
        <v>643.49250000000006</v>
      </c>
    </row>
    <row r="95" spans="2:18" x14ac:dyDescent="0.3">
      <c r="B95" s="8">
        <v>1111</v>
      </c>
      <c r="C95" s="5">
        <v>43221</v>
      </c>
      <c r="D95" s="8">
        <v>1</v>
      </c>
      <c r="E95" t="s">
        <v>17</v>
      </c>
      <c r="F95" t="s">
        <v>29</v>
      </c>
      <c r="G95" t="s">
        <v>30</v>
      </c>
      <c r="H95" t="s">
        <v>51</v>
      </c>
      <c r="I95" t="s">
        <v>31</v>
      </c>
      <c r="J95" s="5"/>
      <c r="L95"/>
      <c r="M95" t="s">
        <v>75</v>
      </c>
      <c r="N95" t="s">
        <v>82</v>
      </c>
      <c r="O95" s="12">
        <v>252</v>
      </c>
      <c r="P95">
        <v>29</v>
      </c>
      <c r="Q95" s="2">
        <f>Table1[[#This Row],[Precio unitario]]*Table1[[#This Row],[Cantidad]]</f>
        <v>7308</v>
      </c>
      <c r="R95" s="12">
        <v>738.10800000000006</v>
      </c>
    </row>
    <row r="96" spans="2:18" x14ac:dyDescent="0.3">
      <c r="B96" s="8">
        <v>1112</v>
      </c>
      <c r="C96" s="5">
        <v>43221</v>
      </c>
      <c r="D96" s="8">
        <v>1</v>
      </c>
      <c r="E96" t="s">
        <v>17</v>
      </c>
      <c r="F96" t="s">
        <v>29</v>
      </c>
      <c r="G96" t="s">
        <v>30</v>
      </c>
      <c r="H96" t="s">
        <v>51</v>
      </c>
      <c r="I96" t="s">
        <v>31</v>
      </c>
      <c r="J96" s="5"/>
      <c r="L96"/>
      <c r="M96" t="s">
        <v>65</v>
      </c>
      <c r="N96" t="s">
        <v>82</v>
      </c>
      <c r="O96" s="12">
        <v>644</v>
      </c>
      <c r="P96">
        <v>77</v>
      </c>
      <c r="Q96" s="2">
        <f>Table1[[#This Row],[Precio unitario]]*Table1[[#This Row],[Cantidad]]</f>
        <v>49588</v>
      </c>
      <c r="R96" s="12">
        <v>5157.152000000001</v>
      </c>
    </row>
    <row r="97" spans="2:18" x14ac:dyDescent="0.3">
      <c r="B97" s="8">
        <v>1113</v>
      </c>
      <c r="C97" s="5">
        <v>43221</v>
      </c>
      <c r="D97" s="8">
        <v>1</v>
      </c>
      <c r="E97" t="s">
        <v>17</v>
      </c>
      <c r="F97" t="s">
        <v>29</v>
      </c>
      <c r="G97" t="s">
        <v>30</v>
      </c>
      <c r="H97" t="s">
        <v>51</v>
      </c>
      <c r="I97" t="s">
        <v>31</v>
      </c>
      <c r="J97" s="5"/>
      <c r="L97"/>
      <c r="M97" t="s">
        <v>77</v>
      </c>
      <c r="N97" t="s">
        <v>82</v>
      </c>
      <c r="O97" s="12">
        <v>41.86</v>
      </c>
      <c r="P97">
        <v>73</v>
      </c>
      <c r="Q97" s="2">
        <f>Table1[[#This Row],[Precio unitario]]*Table1[[#This Row],[Cantidad]]</f>
        <v>3055.7799999999997</v>
      </c>
      <c r="R97" s="12">
        <v>305.57800000000003</v>
      </c>
    </row>
    <row r="98" spans="2:18" x14ac:dyDescent="0.3">
      <c r="B98" s="8">
        <v>1100</v>
      </c>
      <c r="C98" s="5">
        <v>43223</v>
      </c>
      <c r="D98" s="8">
        <v>3</v>
      </c>
      <c r="E98" t="s">
        <v>11</v>
      </c>
      <c r="F98" t="s">
        <v>43</v>
      </c>
      <c r="G98" t="s">
        <v>44</v>
      </c>
      <c r="H98" t="s">
        <v>49</v>
      </c>
      <c r="I98" t="s">
        <v>39</v>
      </c>
      <c r="J98" s="5">
        <v>43225</v>
      </c>
      <c r="K98" t="s">
        <v>54</v>
      </c>
      <c r="L98" t="s">
        <v>60</v>
      </c>
      <c r="M98" t="s">
        <v>66</v>
      </c>
      <c r="N98" t="s">
        <v>83</v>
      </c>
      <c r="O98" s="12">
        <v>135.1</v>
      </c>
      <c r="P98">
        <v>43</v>
      </c>
      <c r="Q98" s="2">
        <f>Table1[[#This Row],[Precio unitario]]*Table1[[#This Row],[Cantidad]]</f>
        <v>5809.3</v>
      </c>
      <c r="R98" s="12">
        <v>592.54860000000008</v>
      </c>
    </row>
    <row r="99" spans="2:18" x14ac:dyDescent="0.3">
      <c r="B99" s="8">
        <v>1134</v>
      </c>
      <c r="C99" s="5">
        <v>43223</v>
      </c>
      <c r="D99" s="8">
        <v>3</v>
      </c>
      <c r="E99" t="s">
        <v>11</v>
      </c>
      <c r="F99" t="s">
        <v>43</v>
      </c>
      <c r="G99" t="s">
        <v>44</v>
      </c>
      <c r="H99" t="s">
        <v>49</v>
      </c>
      <c r="I99" t="s">
        <v>39</v>
      </c>
      <c r="J99" s="5">
        <v>43225</v>
      </c>
      <c r="K99" t="s">
        <v>54</v>
      </c>
      <c r="L99" t="s">
        <v>60</v>
      </c>
      <c r="M99" t="s">
        <v>69</v>
      </c>
      <c r="N99" t="s">
        <v>85</v>
      </c>
      <c r="O99" s="12">
        <v>140</v>
      </c>
      <c r="P99">
        <v>82</v>
      </c>
      <c r="Q99" s="2">
        <f>Table1[[#This Row],[Precio unitario]]*Table1[[#This Row],[Cantidad]]</f>
        <v>11480</v>
      </c>
      <c r="R99" s="12">
        <v>1193.92</v>
      </c>
    </row>
    <row r="100" spans="2:18" x14ac:dyDescent="0.3">
      <c r="B100" s="8">
        <v>1135</v>
      </c>
      <c r="C100" s="5">
        <v>43223</v>
      </c>
      <c r="D100" s="8">
        <v>3</v>
      </c>
      <c r="E100" t="s">
        <v>11</v>
      </c>
      <c r="F100" t="s">
        <v>43</v>
      </c>
      <c r="G100" t="s">
        <v>44</v>
      </c>
      <c r="H100" t="s">
        <v>49</v>
      </c>
      <c r="I100" t="s">
        <v>39</v>
      </c>
      <c r="J100" s="5">
        <v>43225</v>
      </c>
      <c r="K100" t="s">
        <v>54</v>
      </c>
      <c r="L100" t="s">
        <v>60</v>
      </c>
      <c r="M100" t="s">
        <v>74</v>
      </c>
      <c r="N100" t="s">
        <v>84</v>
      </c>
      <c r="O100" s="12">
        <v>560</v>
      </c>
      <c r="P100">
        <v>98</v>
      </c>
      <c r="Q100" s="2">
        <f>Table1[[#This Row],[Precio unitario]]*Table1[[#This Row],[Cantidad]]</f>
        <v>54880</v>
      </c>
      <c r="R100" s="12">
        <v>5762.4000000000005</v>
      </c>
    </row>
    <row r="101" spans="2:18" x14ac:dyDescent="0.3">
      <c r="B101" s="8">
        <v>1128</v>
      </c>
      <c r="C101" s="5">
        <v>43224</v>
      </c>
      <c r="D101" s="8">
        <v>4</v>
      </c>
      <c r="E101" t="s">
        <v>7</v>
      </c>
      <c r="F101" t="s">
        <v>35</v>
      </c>
      <c r="G101" t="s">
        <v>35</v>
      </c>
      <c r="H101" t="s">
        <v>46</v>
      </c>
      <c r="I101" t="s">
        <v>32</v>
      </c>
      <c r="J101" s="5">
        <v>43226</v>
      </c>
      <c r="K101" t="s">
        <v>55</v>
      </c>
      <c r="L101" t="s">
        <v>59</v>
      </c>
      <c r="M101" t="s">
        <v>72</v>
      </c>
      <c r="N101" t="s">
        <v>94</v>
      </c>
      <c r="O101" s="12">
        <v>1134</v>
      </c>
      <c r="P101">
        <v>23</v>
      </c>
      <c r="Q101" s="2">
        <f>Table1[[#This Row],[Precio unitario]]*Table1[[#This Row],[Cantidad]]</f>
        <v>26082</v>
      </c>
      <c r="R101" s="12">
        <v>2738.61</v>
      </c>
    </row>
    <row r="102" spans="2:18" x14ac:dyDescent="0.3">
      <c r="B102" s="8">
        <v>1129</v>
      </c>
      <c r="C102" s="5">
        <v>43224</v>
      </c>
      <c r="D102" s="8">
        <v>4</v>
      </c>
      <c r="E102" t="s">
        <v>7</v>
      </c>
      <c r="F102" t="s">
        <v>35</v>
      </c>
      <c r="G102" t="s">
        <v>35</v>
      </c>
      <c r="H102" t="s">
        <v>46</v>
      </c>
      <c r="I102" t="s">
        <v>32</v>
      </c>
      <c r="J102" s="5">
        <v>43226</v>
      </c>
      <c r="K102" t="s">
        <v>55</v>
      </c>
      <c r="L102" t="s">
        <v>59</v>
      </c>
      <c r="M102" t="s">
        <v>81</v>
      </c>
      <c r="N102" t="s">
        <v>90</v>
      </c>
      <c r="O102" s="12">
        <v>98</v>
      </c>
      <c r="P102">
        <v>72</v>
      </c>
      <c r="Q102" s="2">
        <f>Table1[[#This Row],[Precio unitario]]*Table1[[#This Row],[Cantidad]]</f>
        <v>7056</v>
      </c>
      <c r="R102" s="12">
        <v>726.76800000000003</v>
      </c>
    </row>
    <row r="103" spans="2:18" x14ac:dyDescent="0.3">
      <c r="B103" s="8">
        <v>1101</v>
      </c>
      <c r="C103" s="5">
        <v>43226</v>
      </c>
      <c r="D103" s="8">
        <v>6</v>
      </c>
      <c r="E103" t="s">
        <v>12</v>
      </c>
      <c r="F103" t="s">
        <v>27</v>
      </c>
      <c r="G103" t="s">
        <v>28</v>
      </c>
      <c r="H103" t="s">
        <v>50</v>
      </c>
      <c r="I103" t="s">
        <v>31</v>
      </c>
      <c r="J103" s="5">
        <v>43228</v>
      </c>
      <c r="K103" t="s">
        <v>54</v>
      </c>
      <c r="L103" t="s">
        <v>59</v>
      </c>
      <c r="M103" t="s">
        <v>74</v>
      </c>
      <c r="N103" t="s">
        <v>84</v>
      </c>
      <c r="O103" s="12">
        <v>560</v>
      </c>
      <c r="P103">
        <v>63</v>
      </c>
      <c r="Q103" s="2">
        <f>Table1[[#This Row],[Precio unitario]]*Table1[[#This Row],[Cantidad]]</f>
        <v>35280</v>
      </c>
      <c r="R103" s="12">
        <v>3563.28</v>
      </c>
    </row>
    <row r="104" spans="2:18" x14ac:dyDescent="0.3">
      <c r="B104" s="8">
        <v>1118</v>
      </c>
      <c r="C104" s="5">
        <v>43226</v>
      </c>
      <c r="D104" s="8">
        <v>6</v>
      </c>
      <c r="E104" t="s">
        <v>12</v>
      </c>
      <c r="F104" t="s">
        <v>27</v>
      </c>
      <c r="G104" t="s">
        <v>28</v>
      </c>
      <c r="H104" t="s">
        <v>50</v>
      </c>
      <c r="I104" t="s">
        <v>31</v>
      </c>
      <c r="J104" s="5">
        <v>43228</v>
      </c>
      <c r="K104" t="s">
        <v>54</v>
      </c>
      <c r="L104" t="s">
        <v>59</v>
      </c>
      <c r="M104" t="s">
        <v>61</v>
      </c>
      <c r="N104" t="s">
        <v>82</v>
      </c>
      <c r="O104" s="12">
        <v>196</v>
      </c>
      <c r="P104">
        <v>84</v>
      </c>
      <c r="Q104" s="2">
        <f>Table1[[#This Row],[Precio unitario]]*Table1[[#This Row],[Cantidad]]</f>
        <v>16464</v>
      </c>
      <c r="R104" s="12">
        <v>1580.5440000000001</v>
      </c>
    </row>
    <row r="105" spans="2:18" x14ac:dyDescent="0.3">
      <c r="B105" s="8">
        <v>1126</v>
      </c>
      <c r="C105" s="5">
        <v>43226</v>
      </c>
      <c r="D105" s="8">
        <v>6</v>
      </c>
      <c r="E105" t="s">
        <v>12</v>
      </c>
      <c r="F105" t="s">
        <v>27</v>
      </c>
      <c r="G105" t="s">
        <v>28</v>
      </c>
      <c r="H105" t="s">
        <v>50</v>
      </c>
      <c r="I105" t="s">
        <v>31</v>
      </c>
      <c r="J105" s="5">
        <v>43228</v>
      </c>
      <c r="K105" t="s">
        <v>56</v>
      </c>
      <c r="L105" t="s">
        <v>58</v>
      </c>
      <c r="M105" t="s">
        <v>1</v>
      </c>
      <c r="N105" t="s">
        <v>93</v>
      </c>
      <c r="O105" s="12">
        <v>178.5</v>
      </c>
      <c r="P105">
        <v>19</v>
      </c>
      <c r="Q105" s="2">
        <f>Table1[[#This Row],[Precio unitario]]*Table1[[#This Row],[Cantidad]]</f>
        <v>3391.5</v>
      </c>
      <c r="R105" s="12">
        <v>342.54149999999998</v>
      </c>
    </row>
    <row r="106" spans="2:18" x14ac:dyDescent="0.3">
      <c r="B106" s="8">
        <v>1105</v>
      </c>
      <c r="C106" s="5">
        <v>43227</v>
      </c>
      <c r="D106" s="8">
        <v>7</v>
      </c>
      <c r="E106" t="s">
        <v>15</v>
      </c>
      <c r="F106" t="s">
        <v>107</v>
      </c>
      <c r="G106" t="s">
        <v>107</v>
      </c>
      <c r="H106" t="s">
        <v>51</v>
      </c>
      <c r="I106" t="s">
        <v>31</v>
      </c>
      <c r="J106" s="5"/>
      <c r="L106"/>
      <c r="M106" t="s">
        <v>65</v>
      </c>
      <c r="N106" t="s">
        <v>82</v>
      </c>
      <c r="O106" s="12">
        <v>644</v>
      </c>
      <c r="P106">
        <v>31</v>
      </c>
      <c r="Q106" s="2">
        <f>Table1[[#This Row],[Precio unitario]]*Table1[[#This Row],[Cantidad]]</f>
        <v>19964</v>
      </c>
      <c r="R106" s="12">
        <v>1916.5439999999999</v>
      </c>
    </row>
    <row r="107" spans="2:18" x14ac:dyDescent="0.3">
      <c r="B107" s="8">
        <v>1103</v>
      </c>
      <c r="C107" s="5">
        <v>43228</v>
      </c>
      <c r="D107" s="8">
        <v>8</v>
      </c>
      <c r="E107" t="s">
        <v>9</v>
      </c>
      <c r="F107" t="s">
        <v>23</v>
      </c>
      <c r="G107" t="s">
        <v>22</v>
      </c>
      <c r="H107" t="s">
        <v>51</v>
      </c>
      <c r="I107" t="s">
        <v>31</v>
      </c>
      <c r="J107" s="5">
        <v>43230</v>
      </c>
      <c r="K107" t="s">
        <v>56</v>
      </c>
      <c r="L107" t="s">
        <v>58</v>
      </c>
      <c r="M107" t="s">
        <v>1</v>
      </c>
      <c r="N107" t="s">
        <v>93</v>
      </c>
      <c r="O107" s="12">
        <v>178.5</v>
      </c>
      <c r="P107">
        <v>41</v>
      </c>
      <c r="Q107" s="2">
        <f>Table1[[#This Row],[Precio unitario]]*Table1[[#This Row],[Cantidad]]</f>
        <v>7318.5</v>
      </c>
      <c r="R107" s="12">
        <v>761.12400000000014</v>
      </c>
    </row>
    <row r="108" spans="2:18" x14ac:dyDescent="0.3">
      <c r="B108" s="8">
        <v>1119</v>
      </c>
      <c r="C108" s="5">
        <v>43228</v>
      </c>
      <c r="D108" s="8">
        <v>8</v>
      </c>
      <c r="E108" t="s">
        <v>9</v>
      </c>
      <c r="F108" t="s">
        <v>23</v>
      </c>
      <c r="G108" t="s">
        <v>22</v>
      </c>
      <c r="H108" t="s">
        <v>51</v>
      </c>
      <c r="I108" t="s">
        <v>31</v>
      </c>
      <c r="J108" s="5">
        <v>43230</v>
      </c>
      <c r="K108" t="s">
        <v>54</v>
      </c>
      <c r="L108" t="s">
        <v>58</v>
      </c>
      <c r="M108" t="s">
        <v>74</v>
      </c>
      <c r="N108" t="s">
        <v>84</v>
      </c>
      <c r="O108" s="12">
        <v>560</v>
      </c>
      <c r="P108">
        <v>73</v>
      </c>
      <c r="Q108" s="2">
        <f>Table1[[#This Row],[Precio unitario]]*Table1[[#This Row],[Cantidad]]</f>
        <v>40880</v>
      </c>
      <c r="R108" s="12">
        <v>3965.36</v>
      </c>
    </row>
    <row r="109" spans="2:18" x14ac:dyDescent="0.3">
      <c r="B109" s="8">
        <v>1120</v>
      </c>
      <c r="C109" s="5">
        <v>43228</v>
      </c>
      <c r="D109" s="8">
        <v>8</v>
      </c>
      <c r="E109" t="s">
        <v>9</v>
      </c>
      <c r="F109" t="s">
        <v>23</v>
      </c>
      <c r="G109" t="s">
        <v>22</v>
      </c>
      <c r="H109" t="s">
        <v>51</v>
      </c>
      <c r="I109" t="s">
        <v>31</v>
      </c>
      <c r="J109" s="5">
        <v>43230</v>
      </c>
      <c r="K109" t="s">
        <v>54</v>
      </c>
      <c r="L109" t="s">
        <v>58</v>
      </c>
      <c r="M109" t="s">
        <v>76</v>
      </c>
      <c r="N109" t="s">
        <v>92</v>
      </c>
      <c r="O109" s="12">
        <v>128.79999999999998</v>
      </c>
      <c r="P109">
        <v>51</v>
      </c>
      <c r="Q109" s="2">
        <f>Table1[[#This Row],[Precio unitario]]*Table1[[#This Row],[Cantidad]]</f>
        <v>6568.7999999999993</v>
      </c>
      <c r="R109" s="12">
        <v>624.03599999999994</v>
      </c>
    </row>
    <row r="110" spans="2:18" x14ac:dyDescent="0.3">
      <c r="B110" s="8">
        <v>1131</v>
      </c>
      <c r="C110" s="5">
        <v>43228</v>
      </c>
      <c r="D110" s="8">
        <v>8</v>
      </c>
      <c r="E110" t="s">
        <v>9</v>
      </c>
      <c r="F110" t="s">
        <v>23</v>
      </c>
      <c r="G110" t="s">
        <v>22</v>
      </c>
      <c r="H110" t="s">
        <v>51</v>
      </c>
      <c r="I110" t="s">
        <v>31</v>
      </c>
      <c r="J110" s="5">
        <v>43230</v>
      </c>
      <c r="K110" t="s">
        <v>56</v>
      </c>
      <c r="L110" t="s">
        <v>59</v>
      </c>
      <c r="M110" t="s">
        <v>4</v>
      </c>
      <c r="N110" t="s">
        <v>87</v>
      </c>
      <c r="O110" s="12">
        <v>487.19999999999993</v>
      </c>
      <c r="P110">
        <v>22</v>
      </c>
      <c r="Q110" s="2">
        <f>Table1[[#This Row],[Precio unitario]]*Table1[[#This Row],[Cantidad]]</f>
        <v>10718.399999999998</v>
      </c>
      <c r="R110" s="12">
        <v>1050.4031999999997</v>
      </c>
    </row>
    <row r="111" spans="2:18" x14ac:dyDescent="0.3">
      <c r="B111" s="8">
        <v>1116</v>
      </c>
      <c r="C111" s="5">
        <v>43229</v>
      </c>
      <c r="D111" s="8">
        <v>9</v>
      </c>
      <c r="E111" t="s">
        <v>18</v>
      </c>
      <c r="F111" t="s">
        <v>25</v>
      </c>
      <c r="G111" t="s">
        <v>26</v>
      </c>
      <c r="H111" t="s">
        <v>52</v>
      </c>
      <c r="I111" t="s">
        <v>39</v>
      </c>
      <c r="J111" s="5">
        <v>43231</v>
      </c>
      <c r="K111" t="s">
        <v>55</v>
      </c>
      <c r="L111" t="s">
        <v>58</v>
      </c>
      <c r="M111" t="s">
        <v>2</v>
      </c>
      <c r="N111" t="s">
        <v>3</v>
      </c>
      <c r="O111" s="12">
        <v>273</v>
      </c>
      <c r="P111">
        <v>82</v>
      </c>
      <c r="Q111" s="2">
        <f>Table1[[#This Row],[Precio unitario]]*Table1[[#This Row],[Cantidad]]</f>
        <v>22386</v>
      </c>
      <c r="R111" s="12">
        <v>2149.056</v>
      </c>
    </row>
    <row r="112" spans="2:18" x14ac:dyDescent="0.3">
      <c r="B112" s="8">
        <v>1117</v>
      </c>
      <c r="C112" s="5">
        <v>43229</v>
      </c>
      <c r="D112" s="8">
        <v>9</v>
      </c>
      <c r="E112" t="s">
        <v>18</v>
      </c>
      <c r="F112" t="s">
        <v>25</v>
      </c>
      <c r="G112" t="s">
        <v>26</v>
      </c>
      <c r="H112" t="s">
        <v>52</v>
      </c>
      <c r="I112" t="s">
        <v>39</v>
      </c>
      <c r="J112" s="5">
        <v>43231</v>
      </c>
      <c r="K112" t="s">
        <v>55</v>
      </c>
      <c r="L112" t="s">
        <v>58</v>
      </c>
      <c r="M112" t="s">
        <v>4</v>
      </c>
      <c r="N112" t="s">
        <v>87</v>
      </c>
      <c r="O112" s="12">
        <v>487.19999999999993</v>
      </c>
      <c r="P112">
        <v>37</v>
      </c>
      <c r="Q112" s="2">
        <f>Table1[[#This Row],[Precio unitario]]*Table1[[#This Row],[Cantidad]]</f>
        <v>18026.399999999998</v>
      </c>
      <c r="R112" s="12">
        <v>1856.7191999999998</v>
      </c>
    </row>
    <row r="113" spans="2:18" x14ac:dyDescent="0.3">
      <c r="B113" s="8">
        <v>1104</v>
      </c>
      <c r="C113" s="5">
        <v>43230</v>
      </c>
      <c r="D113" s="8">
        <v>10</v>
      </c>
      <c r="E113" t="s">
        <v>14</v>
      </c>
      <c r="F113" t="s">
        <v>33</v>
      </c>
      <c r="G113" t="s">
        <v>34</v>
      </c>
      <c r="H113" t="s">
        <v>48</v>
      </c>
      <c r="I113" t="s">
        <v>32</v>
      </c>
      <c r="J113" s="5">
        <v>43232</v>
      </c>
      <c r="K113" t="s">
        <v>54</v>
      </c>
      <c r="L113" t="s">
        <v>59</v>
      </c>
      <c r="M113" t="s">
        <v>77</v>
      </c>
      <c r="N113" t="s">
        <v>82</v>
      </c>
      <c r="O113" s="12">
        <v>41.86</v>
      </c>
      <c r="P113">
        <v>35</v>
      </c>
      <c r="Q113" s="2">
        <f>Table1[[#This Row],[Precio unitario]]*Table1[[#This Row],[Cantidad]]</f>
        <v>1465.1</v>
      </c>
      <c r="R113" s="12">
        <v>143.57980000000001</v>
      </c>
    </row>
    <row r="114" spans="2:18" x14ac:dyDescent="0.3">
      <c r="B114" s="8">
        <v>1106</v>
      </c>
      <c r="C114" s="5">
        <v>43230</v>
      </c>
      <c r="D114" s="8">
        <v>10</v>
      </c>
      <c r="E114" t="s">
        <v>14</v>
      </c>
      <c r="F114" t="s">
        <v>33</v>
      </c>
      <c r="G114" t="s">
        <v>34</v>
      </c>
      <c r="H114" t="s">
        <v>48</v>
      </c>
      <c r="I114" t="s">
        <v>32</v>
      </c>
      <c r="J114" s="5">
        <v>43232</v>
      </c>
      <c r="K114" t="s">
        <v>55</v>
      </c>
      <c r="L114"/>
      <c r="M114" t="s">
        <v>78</v>
      </c>
      <c r="N114" t="s">
        <v>94</v>
      </c>
      <c r="O114" s="12">
        <v>350</v>
      </c>
      <c r="P114">
        <v>52</v>
      </c>
      <c r="Q114" s="2">
        <f>Table1[[#This Row],[Precio unitario]]*Table1[[#This Row],[Cantidad]]</f>
        <v>18200</v>
      </c>
      <c r="R114" s="12">
        <v>1729</v>
      </c>
    </row>
    <row r="115" spans="2:18" x14ac:dyDescent="0.3">
      <c r="B115" s="8">
        <v>1107</v>
      </c>
      <c r="C115" s="5">
        <v>43230</v>
      </c>
      <c r="D115" s="8">
        <v>10</v>
      </c>
      <c r="E115" t="s">
        <v>14</v>
      </c>
      <c r="F115" t="s">
        <v>33</v>
      </c>
      <c r="G115" t="s">
        <v>34</v>
      </c>
      <c r="H115" t="s">
        <v>48</v>
      </c>
      <c r="I115" t="s">
        <v>32</v>
      </c>
      <c r="J115" s="5">
        <v>43232</v>
      </c>
      <c r="K115" t="s">
        <v>55</v>
      </c>
      <c r="L115"/>
      <c r="M115" t="s">
        <v>67</v>
      </c>
      <c r="N115" t="s">
        <v>85</v>
      </c>
      <c r="O115" s="12">
        <v>308</v>
      </c>
      <c r="P115">
        <v>30</v>
      </c>
      <c r="Q115" s="2">
        <f>Table1[[#This Row],[Precio unitario]]*Table1[[#This Row],[Cantidad]]</f>
        <v>9240</v>
      </c>
      <c r="R115" s="12">
        <v>942.48000000000013</v>
      </c>
    </row>
    <row r="116" spans="2:18" x14ac:dyDescent="0.3">
      <c r="B116" s="8">
        <v>1108</v>
      </c>
      <c r="C116" s="5">
        <v>43230</v>
      </c>
      <c r="D116" s="8">
        <v>10</v>
      </c>
      <c r="E116" t="s">
        <v>14</v>
      </c>
      <c r="F116" t="s">
        <v>33</v>
      </c>
      <c r="G116" t="s">
        <v>34</v>
      </c>
      <c r="H116" t="s">
        <v>48</v>
      </c>
      <c r="I116" t="s">
        <v>32</v>
      </c>
      <c r="J116" s="5">
        <v>43232</v>
      </c>
      <c r="K116" t="s">
        <v>55</v>
      </c>
      <c r="L116"/>
      <c r="M116" t="s">
        <v>76</v>
      </c>
      <c r="N116" t="s">
        <v>92</v>
      </c>
      <c r="O116" s="12">
        <v>128.79999999999998</v>
      </c>
      <c r="P116">
        <v>41</v>
      </c>
      <c r="Q116" s="2">
        <f>Table1[[#This Row],[Precio unitario]]*Table1[[#This Row],[Cantidad]]</f>
        <v>5280.7999999999993</v>
      </c>
      <c r="R116" s="12">
        <v>538.64160000000004</v>
      </c>
    </row>
    <row r="117" spans="2:18" x14ac:dyDescent="0.3">
      <c r="B117" s="8">
        <v>1109</v>
      </c>
      <c r="C117" s="5">
        <v>43231</v>
      </c>
      <c r="D117" s="8">
        <v>11</v>
      </c>
      <c r="E117" t="s">
        <v>16</v>
      </c>
      <c r="F117" t="s">
        <v>37</v>
      </c>
      <c r="G117" t="s">
        <v>37</v>
      </c>
      <c r="H117" t="s">
        <v>45</v>
      </c>
      <c r="I117" t="s">
        <v>36</v>
      </c>
      <c r="J117" s="5"/>
      <c r="K117" t="s">
        <v>56</v>
      </c>
      <c r="L117"/>
      <c r="M117" t="s">
        <v>62</v>
      </c>
      <c r="N117" t="s">
        <v>91</v>
      </c>
      <c r="O117" s="12">
        <v>49</v>
      </c>
      <c r="P117">
        <v>44</v>
      </c>
      <c r="Q117" s="2">
        <f>Table1[[#This Row],[Precio unitario]]*Table1[[#This Row],[Cantidad]]</f>
        <v>2156</v>
      </c>
      <c r="R117" s="12">
        <v>213.44400000000002</v>
      </c>
    </row>
    <row r="118" spans="2:18" x14ac:dyDescent="0.3">
      <c r="B118" s="8">
        <v>1110</v>
      </c>
      <c r="C118" s="5">
        <v>43231</v>
      </c>
      <c r="D118" s="8">
        <v>11</v>
      </c>
      <c r="E118" t="s">
        <v>16</v>
      </c>
      <c r="F118" t="s">
        <v>37</v>
      </c>
      <c r="G118" t="s">
        <v>37</v>
      </c>
      <c r="H118" t="s">
        <v>45</v>
      </c>
      <c r="I118" t="s">
        <v>36</v>
      </c>
      <c r="J118" s="5"/>
      <c r="K118" t="s">
        <v>56</v>
      </c>
      <c r="L118"/>
      <c r="M118" t="s">
        <v>77</v>
      </c>
      <c r="N118" t="s">
        <v>82</v>
      </c>
      <c r="O118" s="12">
        <v>41.86</v>
      </c>
      <c r="P118">
        <v>77</v>
      </c>
      <c r="Q118" s="2">
        <f>Table1[[#This Row],[Precio unitario]]*Table1[[#This Row],[Cantidad]]</f>
        <v>3223.22</v>
      </c>
      <c r="R118" s="12">
        <v>322.32200000000006</v>
      </c>
    </row>
    <row r="119" spans="2:18" x14ac:dyDescent="0.3">
      <c r="B119" s="8">
        <v>1121</v>
      </c>
      <c r="C119" s="5">
        <v>43245</v>
      </c>
      <c r="D119" s="8">
        <v>25</v>
      </c>
      <c r="E119" t="s">
        <v>19</v>
      </c>
      <c r="F119" t="s">
        <v>33</v>
      </c>
      <c r="G119" t="s">
        <v>34</v>
      </c>
      <c r="H119" t="s">
        <v>48</v>
      </c>
      <c r="I119" t="s">
        <v>32</v>
      </c>
      <c r="J119" s="5">
        <v>43247</v>
      </c>
      <c r="K119" t="s">
        <v>55</v>
      </c>
      <c r="L119" t="s">
        <v>60</v>
      </c>
      <c r="M119" t="s">
        <v>73</v>
      </c>
      <c r="N119" t="s">
        <v>92</v>
      </c>
      <c r="O119" s="12">
        <v>140</v>
      </c>
      <c r="P119">
        <v>66</v>
      </c>
      <c r="Q119" s="2">
        <f>Table1[[#This Row],[Precio unitario]]*Table1[[#This Row],[Cantidad]]</f>
        <v>9240</v>
      </c>
      <c r="R119" s="12">
        <v>960.96</v>
      </c>
    </row>
    <row r="120" spans="2:18" x14ac:dyDescent="0.3">
      <c r="B120" s="8">
        <v>1122</v>
      </c>
      <c r="C120" s="5">
        <v>43246</v>
      </c>
      <c r="D120" s="8">
        <v>26</v>
      </c>
      <c r="E120" t="s">
        <v>20</v>
      </c>
      <c r="F120" t="s">
        <v>37</v>
      </c>
      <c r="G120" t="s">
        <v>37</v>
      </c>
      <c r="H120" t="s">
        <v>45</v>
      </c>
      <c r="I120" t="s">
        <v>36</v>
      </c>
      <c r="J120" s="5">
        <v>43248</v>
      </c>
      <c r="K120" t="s">
        <v>56</v>
      </c>
      <c r="L120" t="s">
        <v>59</v>
      </c>
      <c r="M120" t="s">
        <v>80</v>
      </c>
      <c r="N120" t="s">
        <v>89</v>
      </c>
      <c r="O120" s="12">
        <v>298.90000000000003</v>
      </c>
      <c r="P120">
        <v>36</v>
      </c>
      <c r="Q120" s="2">
        <f>Table1[[#This Row],[Precio unitario]]*Table1[[#This Row],[Cantidad]]</f>
        <v>10760.400000000001</v>
      </c>
      <c r="R120" s="12">
        <v>1043.7588000000001</v>
      </c>
    </row>
    <row r="121" spans="2:18" x14ac:dyDescent="0.3">
      <c r="B121" s="8">
        <v>1123</v>
      </c>
      <c r="C121" s="5">
        <v>43246</v>
      </c>
      <c r="D121" s="8">
        <v>26</v>
      </c>
      <c r="E121" t="s">
        <v>20</v>
      </c>
      <c r="F121" t="s">
        <v>37</v>
      </c>
      <c r="G121" t="s">
        <v>37</v>
      </c>
      <c r="H121" t="s">
        <v>45</v>
      </c>
      <c r="I121" t="s">
        <v>36</v>
      </c>
      <c r="J121" s="5">
        <v>43248</v>
      </c>
      <c r="K121" t="s">
        <v>56</v>
      </c>
      <c r="L121" t="s">
        <v>59</v>
      </c>
      <c r="M121" t="s">
        <v>66</v>
      </c>
      <c r="N121" t="s">
        <v>83</v>
      </c>
      <c r="O121" s="12">
        <v>135.1</v>
      </c>
      <c r="P121">
        <v>87</v>
      </c>
      <c r="Q121" s="2">
        <f>Table1[[#This Row],[Precio unitario]]*Table1[[#This Row],[Cantidad]]</f>
        <v>11753.699999999999</v>
      </c>
      <c r="R121" s="12">
        <v>1222.3848</v>
      </c>
    </row>
    <row r="122" spans="2:18" x14ac:dyDescent="0.3">
      <c r="B122" s="8">
        <v>1124</v>
      </c>
      <c r="C122" s="5">
        <v>43246</v>
      </c>
      <c r="D122" s="8">
        <v>26</v>
      </c>
      <c r="E122" t="s">
        <v>20</v>
      </c>
      <c r="F122" t="s">
        <v>37</v>
      </c>
      <c r="G122" t="s">
        <v>37</v>
      </c>
      <c r="H122" t="s">
        <v>45</v>
      </c>
      <c r="I122" t="s">
        <v>36</v>
      </c>
      <c r="J122" s="5">
        <v>43248</v>
      </c>
      <c r="K122" t="s">
        <v>56</v>
      </c>
      <c r="L122" t="s">
        <v>59</v>
      </c>
      <c r="M122" t="s">
        <v>68</v>
      </c>
      <c r="N122" t="s">
        <v>86</v>
      </c>
      <c r="O122" s="12">
        <v>257.59999999999997</v>
      </c>
      <c r="P122">
        <v>64</v>
      </c>
      <c r="Q122" s="2">
        <f>Table1[[#This Row],[Precio unitario]]*Table1[[#This Row],[Cantidad]]</f>
        <v>16486.399999999998</v>
      </c>
      <c r="R122" s="12">
        <v>1615.6671999999999</v>
      </c>
    </row>
    <row r="123" spans="2:18" x14ac:dyDescent="0.3">
      <c r="B123" s="8">
        <v>1102</v>
      </c>
      <c r="C123" s="5">
        <v>43248</v>
      </c>
      <c r="D123" s="8">
        <v>28</v>
      </c>
      <c r="E123" t="s">
        <v>13</v>
      </c>
      <c r="F123" t="s">
        <v>24</v>
      </c>
      <c r="G123" t="s">
        <v>38</v>
      </c>
      <c r="H123" t="s">
        <v>45</v>
      </c>
      <c r="I123" t="s">
        <v>36</v>
      </c>
      <c r="J123" s="5">
        <v>43250</v>
      </c>
      <c r="K123" t="s">
        <v>56</v>
      </c>
      <c r="L123" t="s">
        <v>58</v>
      </c>
      <c r="M123" t="s">
        <v>65</v>
      </c>
      <c r="N123" t="s">
        <v>82</v>
      </c>
      <c r="O123" s="12">
        <v>644</v>
      </c>
      <c r="P123">
        <v>36</v>
      </c>
      <c r="Q123" s="2">
        <f>Table1[[#This Row],[Precio unitario]]*Table1[[#This Row],[Cantidad]]</f>
        <v>23184</v>
      </c>
      <c r="R123" s="12">
        <v>2318.4000000000005</v>
      </c>
    </row>
    <row r="124" spans="2:18" x14ac:dyDescent="0.3">
      <c r="B124" s="8">
        <v>1114</v>
      </c>
      <c r="C124" s="5">
        <v>43248</v>
      </c>
      <c r="D124" s="8">
        <v>28</v>
      </c>
      <c r="E124" t="s">
        <v>13</v>
      </c>
      <c r="F124" t="s">
        <v>24</v>
      </c>
      <c r="G124" t="s">
        <v>38</v>
      </c>
      <c r="H124" t="s">
        <v>45</v>
      </c>
      <c r="I124" t="s">
        <v>36</v>
      </c>
      <c r="J124" s="5">
        <v>43250</v>
      </c>
      <c r="K124" t="s">
        <v>56</v>
      </c>
      <c r="L124" t="s">
        <v>59</v>
      </c>
      <c r="M124" t="s">
        <v>66</v>
      </c>
      <c r="N124" t="s">
        <v>83</v>
      </c>
      <c r="O124" s="12">
        <v>135.1</v>
      </c>
      <c r="P124">
        <v>74</v>
      </c>
      <c r="Q124" s="2">
        <f>Table1[[#This Row],[Precio unitario]]*Table1[[#This Row],[Cantidad]]</f>
        <v>9997.4</v>
      </c>
      <c r="R124" s="12">
        <v>949.75300000000004</v>
      </c>
    </row>
    <row r="125" spans="2:18" x14ac:dyDescent="0.3">
      <c r="B125" s="8">
        <v>1115</v>
      </c>
      <c r="C125" s="5">
        <v>43248</v>
      </c>
      <c r="D125" s="8">
        <v>28</v>
      </c>
      <c r="E125" t="s">
        <v>13</v>
      </c>
      <c r="F125" t="s">
        <v>24</v>
      </c>
      <c r="G125" t="s">
        <v>38</v>
      </c>
      <c r="H125" t="s">
        <v>45</v>
      </c>
      <c r="I125" t="s">
        <v>36</v>
      </c>
      <c r="J125" s="5">
        <v>43250</v>
      </c>
      <c r="K125" t="s">
        <v>56</v>
      </c>
      <c r="L125" t="s">
        <v>59</v>
      </c>
      <c r="M125" t="s">
        <v>68</v>
      </c>
      <c r="N125" t="s">
        <v>86</v>
      </c>
      <c r="O125" s="12">
        <v>257.59999999999997</v>
      </c>
      <c r="P125">
        <v>25</v>
      </c>
      <c r="Q125" s="2">
        <f>Table1[[#This Row],[Precio unitario]]*Table1[[#This Row],[Cantidad]]</f>
        <v>6439.9999999999991</v>
      </c>
      <c r="R125" s="12">
        <v>650.44000000000005</v>
      </c>
    </row>
    <row r="126" spans="2:18" x14ac:dyDescent="0.3">
      <c r="B126" s="8">
        <v>1099</v>
      </c>
      <c r="C126" s="5">
        <v>43249</v>
      </c>
      <c r="D126" s="8">
        <v>29</v>
      </c>
      <c r="E126" t="s">
        <v>10</v>
      </c>
      <c r="F126" t="s">
        <v>40</v>
      </c>
      <c r="G126" t="s">
        <v>26</v>
      </c>
      <c r="H126" t="s">
        <v>47</v>
      </c>
      <c r="I126" t="s">
        <v>39</v>
      </c>
      <c r="J126" s="5">
        <v>43251</v>
      </c>
      <c r="K126" t="s">
        <v>54</v>
      </c>
      <c r="L126" t="s">
        <v>58</v>
      </c>
      <c r="M126" t="s">
        <v>1</v>
      </c>
      <c r="N126" t="s">
        <v>93</v>
      </c>
      <c r="O126" s="12">
        <v>178.5</v>
      </c>
      <c r="P126">
        <v>14</v>
      </c>
      <c r="Q126" s="2">
        <f>Table1[[#This Row],[Precio unitario]]*Table1[[#This Row],[Cantidad]]</f>
        <v>2499</v>
      </c>
      <c r="R126" s="12">
        <v>237.405</v>
      </c>
    </row>
    <row r="127" spans="2:18" x14ac:dyDescent="0.3">
      <c r="B127" s="8">
        <v>1125</v>
      </c>
      <c r="C127" s="5">
        <v>43249</v>
      </c>
      <c r="D127" s="8">
        <v>29</v>
      </c>
      <c r="E127" t="s">
        <v>10</v>
      </c>
      <c r="F127" t="s">
        <v>40</v>
      </c>
      <c r="G127" t="s">
        <v>26</v>
      </c>
      <c r="H127" t="s">
        <v>47</v>
      </c>
      <c r="I127" t="s">
        <v>39</v>
      </c>
      <c r="J127" s="5">
        <v>43251</v>
      </c>
      <c r="K127" t="s">
        <v>54</v>
      </c>
      <c r="L127" t="s">
        <v>58</v>
      </c>
      <c r="M127" t="s">
        <v>61</v>
      </c>
      <c r="N127" t="s">
        <v>82</v>
      </c>
      <c r="O127" s="12">
        <v>196</v>
      </c>
      <c r="P127">
        <v>21</v>
      </c>
      <c r="Q127" s="2">
        <f>Table1[[#This Row],[Precio unitario]]*Table1[[#This Row],[Cantidad]]</f>
        <v>4116</v>
      </c>
      <c r="R127" s="12">
        <v>432.18000000000006</v>
      </c>
    </row>
    <row r="128" spans="2:18" x14ac:dyDescent="0.3">
      <c r="B128" s="8">
        <v>1144</v>
      </c>
      <c r="C128" s="5">
        <v>43252</v>
      </c>
      <c r="D128" s="8">
        <v>1</v>
      </c>
      <c r="E128" t="s">
        <v>17</v>
      </c>
      <c r="F128" t="s">
        <v>29</v>
      </c>
      <c r="G128" t="s">
        <v>30</v>
      </c>
      <c r="H128" t="s">
        <v>51</v>
      </c>
      <c r="I128" t="s">
        <v>31</v>
      </c>
      <c r="J128" s="5"/>
      <c r="L128"/>
      <c r="M128" t="s">
        <v>75</v>
      </c>
      <c r="N128" t="s">
        <v>82</v>
      </c>
      <c r="O128" s="12">
        <v>252</v>
      </c>
      <c r="P128">
        <v>33</v>
      </c>
      <c r="Q128" s="2">
        <f>Table1[[#This Row],[Precio unitario]]*Table1[[#This Row],[Cantidad]]</f>
        <v>8316</v>
      </c>
      <c r="R128" s="12">
        <v>814.96800000000007</v>
      </c>
    </row>
    <row r="129" spans="2:18" x14ac:dyDescent="0.3">
      <c r="B129" s="8">
        <v>1145</v>
      </c>
      <c r="C129" s="5">
        <v>43252</v>
      </c>
      <c r="D129" s="8">
        <v>1</v>
      </c>
      <c r="E129" t="s">
        <v>17</v>
      </c>
      <c r="F129" t="s">
        <v>29</v>
      </c>
      <c r="G129" t="s">
        <v>30</v>
      </c>
      <c r="H129" t="s">
        <v>51</v>
      </c>
      <c r="I129" t="s">
        <v>31</v>
      </c>
      <c r="J129" s="5"/>
      <c r="L129"/>
      <c r="M129" t="s">
        <v>65</v>
      </c>
      <c r="N129" t="s">
        <v>82</v>
      </c>
      <c r="O129" s="12">
        <v>644</v>
      </c>
      <c r="P129">
        <v>22</v>
      </c>
      <c r="Q129" s="2">
        <f>Table1[[#This Row],[Precio unitario]]*Table1[[#This Row],[Cantidad]]</f>
        <v>14168</v>
      </c>
      <c r="R129" s="12">
        <v>1416.8</v>
      </c>
    </row>
    <row r="130" spans="2:18" x14ac:dyDescent="0.3">
      <c r="B130" s="8">
        <v>1146</v>
      </c>
      <c r="C130" s="5">
        <v>43252</v>
      </c>
      <c r="D130" s="8">
        <v>1</v>
      </c>
      <c r="E130" t="s">
        <v>17</v>
      </c>
      <c r="F130" t="s">
        <v>29</v>
      </c>
      <c r="G130" t="s">
        <v>30</v>
      </c>
      <c r="H130" t="s">
        <v>51</v>
      </c>
      <c r="I130" t="s">
        <v>31</v>
      </c>
      <c r="J130" s="5"/>
      <c r="L130"/>
      <c r="M130" t="s">
        <v>77</v>
      </c>
      <c r="N130" t="s">
        <v>82</v>
      </c>
      <c r="O130" s="12">
        <v>41.86</v>
      </c>
      <c r="P130">
        <v>51</v>
      </c>
      <c r="Q130" s="2">
        <f>Table1[[#This Row],[Precio unitario]]*Table1[[#This Row],[Cantidad]]</f>
        <v>2134.86</v>
      </c>
      <c r="R130" s="12">
        <v>209.21628000000004</v>
      </c>
    </row>
    <row r="131" spans="2:18" x14ac:dyDescent="0.3">
      <c r="B131" s="8">
        <v>1176</v>
      </c>
      <c r="C131" s="5">
        <v>43252</v>
      </c>
      <c r="D131" s="8">
        <v>1</v>
      </c>
      <c r="E131" t="s">
        <v>17</v>
      </c>
      <c r="F131" t="s">
        <v>29</v>
      </c>
      <c r="G131" t="s">
        <v>30</v>
      </c>
      <c r="H131" t="s">
        <v>51</v>
      </c>
      <c r="I131" t="s">
        <v>31</v>
      </c>
      <c r="J131" s="5"/>
      <c r="K131" t="s">
        <v>56</v>
      </c>
      <c r="L131"/>
      <c r="M131" t="s">
        <v>68</v>
      </c>
      <c r="N131" t="s">
        <v>86</v>
      </c>
      <c r="O131" s="12">
        <v>257.59999999999997</v>
      </c>
      <c r="P131">
        <v>71</v>
      </c>
      <c r="Q131" s="2">
        <f>Table1[[#This Row],[Precio unitario]]*Table1[[#This Row],[Cantidad]]</f>
        <v>18289.599999999999</v>
      </c>
      <c r="R131" s="12">
        <v>1920.4079999999999</v>
      </c>
    </row>
    <row r="132" spans="2:18" x14ac:dyDescent="0.3">
      <c r="B132" s="8">
        <v>1167</v>
      </c>
      <c r="C132" s="5">
        <v>43254</v>
      </c>
      <c r="D132" s="8">
        <v>3</v>
      </c>
      <c r="E132" t="s">
        <v>11</v>
      </c>
      <c r="F132" t="s">
        <v>43</v>
      </c>
      <c r="G132" t="s">
        <v>44</v>
      </c>
      <c r="H132" t="s">
        <v>49</v>
      </c>
      <c r="I132" t="s">
        <v>39</v>
      </c>
      <c r="J132" s="5">
        <v>43256</v>
      </c>
      <c r="K132" t="s">
        <v>54</v>
      </c>
      <c r="L132" t="s">
        <v>60</v>
      </c>
      <c r="M132" t="s">
        <v>69</v>
      </c>
      <c r="N132" t="s">
        <v>85</v>
      </c>
      <c r="O132" s="12">
        <v>140</v>
      </c>
      <c r="P132">
        <v>24</v>
      </c>
      <c r="Q132" s="2">
        <f>Table1[[#This Row],[Precio unitario]]*Table1[[#This Row],[Cantidad]]</f>
        <v>3360</v>
      </c>
      <c r="R132" s="12">
        <v>352.80000000000007</v>
      </c>
    </row>
    <row r="133" spans="2:18" x14ac:dyDescent="0.3">
      <c r="B133" s="8">
        <v>1168</v>
      </c>
      <c r="C133" s="5">
        <v>43254</v>
      </c>
      <c r="D133" s="8">
        <v>3</v>
      </c>
      <c r="E133" t="s">
        <v>11</v>
      </c>
      <c r="F133" t="s">
        <v>43</v>
      </c>
      <c r="G133" t="s">
        <v>44</v>
      </c>
      <c r="H133" t="s">
        <v>49</v>
      </c>
      <c r="I133" t="s">
        <v>39</v>
      </c>
      <c r="J133" s="5">
        <v>43256</v>
      </c>
      <c r="K133" t="s">
        <v>54</v>
      </c>
      <c r="L133" t="s">
        <v>60</v>
      </c>
      <c r="M133" t="s">
        <v>74</v>
      </c>
      <c r="N133" t="s">
        <v>84</v>
      </c>
      <c r="O133" s="12">
        <v>560</v>
      </c>
      <c r="P133">
        <v>28</v>
      </c>
      <c r="Q133" s="2">
        <f>Table1[[#This Row],[Precio unitario]]*Table1[[#This Row],[Cantidad]]</f>
        <v>15680</v>
      </c>
      <c r="R133" s="12">
        <v>1536.6399999999999</v>
      </c>
    </row>
    <row r="134" spans="2:18" x14ac:dyDescent="0.3">
      <c r="B134" s="8">
        <v>1187</v>
      </c>
      <c r="C134" s="5">
        <v>43254</v>
      </c>
      <c r="D134" s="8">
        <v>3</v>
      </c>
      <c r="E134" t="s">
        <v>11</v>
      </c>
      <c r="F134" t="s">
        <v>43</v>
      </c>
      <c r="G134" t="s">
        <v>44</v>
      </c>
      <c r="H134" t="s">
        <v>49</v>
      </c>
      <c r="I134" t="s">
        <v>39</v>
      </c>
      <c r="J134" s="5"/>
      <c r="L134"/>
      <c r="M134" t="s">
        <v>77</v>
      </c>
      <c r="N134" t="s">
        <v>82</v>
      </c>
      <c r="O134" s="12">
        <v>41.86</v>
      </c>
      <c r="P134">
        <v>88</v>
      </c>
      <c r="Q134" s="2">
        <f>Table1[[#This Row],[Precio unitario]]*Table1[[#This Row],[Cantidad]]</f>
        <v>3683.68</v>
      </c>
      <c r="R134" s="12">
        <v>357.31695999999999</v>
      </c>
    </row>
    <row r="135" spans="2:18" x14ac:dyDescent="0.3">
      <c r="B135" s="8">
        <v>1161</v>
      </c>
      <c r="C135" s="5">
        <v>43255</v>
      </c>
      <c r="D135" s="8">
        <v>4</v>
      </c>
      <c r="E135" t="s">
        <v>7</v>
      </c>
      <c r="F135" t="s">
        <v>35</v>
      </c>
      <c r="G135" t="s">
        <v>35</v>
      </c>
      <c r="H135" t="s">
        <v>46</v>
      </c>
      <c r="I135" t="s">
        <v>32</v>
      </c>
      <c r="J135" s="5">
        <v>43257</v>
      </c>
      <c r="K135" t="s">
        <v>55</v>
      </c>
      <c r="L135" t="s">
        <v>59</v>
      </c>
      <c r="M135" t="s">
        <v>72</v>
      </c>
      <c r="N135" t="s">
        <v>94</v>
      </c>
      <c r="O135" s="12">
        <v>1134</v>
      </c>
      <c r="P135">
        <v>98</v>
      </c>
      <c r="Q135" s="2">
        <f>Table1[[#This Row],[Precio unitario]]*Table1[[#This Row],[Cantidad]]</f>
        <v>111132</v>
      </c>
      <c r="R135" s="12">
        <v>10779.804</v>
      </c>
    </row>
    <row r="136" spans="2:18" x14ac:dyDescent="0.3">
      <c r="B136" s="8">
        <v>1162</v>
      </c>
      <c r="C136" s="5">
        <v>43255</v>
      </c>
      <c r="D136" s="8">
        <v>4</v>
      </c>
      <c r="E136" t="s">
        <v>7</v>
      </c>
      <c r="F136" t="s">
        <v>35</v>
      </c>
      <c r="G136" t="s">
        <v>35</v>
      </c>
      <c r="H136" t="s">
        <v>46</v>
      </c>
      <c r="I136" t="s">
        <v>32</v>
      </c>
      <c r="J136" s="5">
        <v>43257</v>
      </c>
      <c r="K136" t="s">
        <v>55</v>
      </c>
      <c r="L136" t="s">
        <v>59</v>
      </c>
      <c r="M136" t="s">
        <v>81</v>
      </c>
      <c r="N136" t="s">
        <v>90</v>
      </c>
      <c r="O136" s="12">
        <v>98</v>
      </c>
      <c r="P136">
        <v>61</v>
      </c>
      <c r="Q136" s="2">
        <f>Table1[[#This Row],[Precio unitario]]*Table1[[#This Row],[Cantidad]]</f>
        <v>5978</v>
      </c>
      <c r="R136" s="12">
        <v>591.822</v>
      </c>
    </row>
    <row r="137" spans="2:18" x14ac:dyDescent="0.3">
      <c r="B137" s="8">
        <v>1186</v>
      </c>
      <c r="C137" s="5">
        <v>43255</v>
      </c>
      <c r="D137" s="8">
        <v>4</v>
      </c>
      <c r="E137" t="s">
        <v>7</v>
      </c>
      <c r="F137" t="s">
        <v>35</v>
      </c>
      <c r="G137" t="s">
        <v>35</v>
      </c>
      <c r="H137" t="s">
        <v>46</v>
      </c>
      <c r="I137" t="s">
        <v>32</v>
      </c>
      <c r="J137" s="5"/>
      <c r="L137"/>
      <c r="M137" t="s">
        <v>79</v>
      </c>
      <c r="N137" t="s">
        <v>3</v>
      </c>
      <c r="O137" s="12">
        <v>532</v>
      </c>
      <c r="P137">
        <v>85</v>
      </c>
      <c r="Q137" s="2">
        <f>Table1[[#This Row],[Precio unitario]]*Table1[[#This Row],[Cantidad]]</f>
        <v>45220</v>
      </c>
      <c r="R137" s="12">
        <v>4476.78</v>
      </c>
    </row>
    <row r="138" spans="2:18" x14ac:dyDescent="0.3">
      <c r="B138" s="8">
        <v>1151</v>
      </c>
      <c r="C138" s="5">
        <v>43257</v>
      </c>
      <c r="D138" s="8">
        <v>6</v>
      </c>
      <c r="E138" t="s">
        <v>12</v>
      </c>
      <c r="F138" t="s">
        <v>27</v>
      </c>
      <c r="G138" t="s">
        <v>28</v>
      </c>
      <c r="H138" t="s">
        <v>50</v>
      </c>
      <c r="I138" t="s">
        <v>31</v>
      </c>
      <c r="J138" s="5">
        <v>43259</v>
      </c>
      <c r="K138" t="s">
        <v>54</v>
      </c>
      <c r="L138" t="s">
        <v>59</v>
      </c>
      <c r="M138" t="s">
        <v>61</v>
      </c>
      <c r="N138" t="s">
        <v>82</v>
      </c>
      <c r="O138" s="12">
        <v>196</v>
      </c>
      <c r="P138">
        <v>65</v>
      </c>
      <c r="Q138" s="2">
        <f>Table1[[#This Row],[Precio unitario]]*Table1[[#This Row],[Cantidad]]</f>
        <v>12740</v>
      </c>
      <c r="R138" s="12">
        <v>1337.7</v>
      </c>
    </row>
    <row r="139" spans="2:18" x14ac:dyDescent="0.3">
      <c r="B139" s="8">
        <v>1159</v>
      </c>
      <c r="C139" s="5">
        <v>43257</v>
      </c>
      <c r="D139" s="8">
        <v>6</v>
      </c>
      <c r="E139" t="s">
        <v>12</v>
      </c>
      <c r="F139" t="s">
        <v>27</v>
      </c>
      <c r="G139" t="s">
        <v>28</v>
      </c>
      <c r="H139" t="s">
        <v>50</v>
      </c>
      <c r="I139" t="s">
        <v>31</v>
      </c>
      <c r="J139" s="5">
        <v>43259</v>
      </c>
      <c r="K139" t="s">
        <v>56</v>
      </c>
      <c r="L139" t="s">
        <v>58</v>
      </c>
      <c r="M139" t="s">
        <v>1</v>
      </c>
      <c r="N139" t="s">
        <v>93</v>
      </c>
      <c r="O139" s="12">
        <v>178.5</v>
      </c>
      <c r="P139">
        <v>44</v>
      </c>
      <c r="Q139" s="2">
        <f>Table1[[#This Row],[Precio unitario]]*Table1[[#This Row],[Cantidad]]</f>
        <v>7854</v>
      </c>
      <c r="R139" s="12">
        <v>801.10800000000006</v>
      </c>
    </row>
    <row r="140" spans="2:18" x14ac:dyDescent="0.3">
      <c r="B140" s="8">
        <v>1179</v>
      </c>
      <c r="C140" s="5">
        <v>43257</v>
      </c>
      <c r="D140" s="8">
        <v>6</v>
      </c>
      <c r="E140" t="s">
        <v>12</v>
      </c>
      <c r="F140" t="s">
        <v>27</v>
      </c>
      <c r="G140" t="s">
        <v>28</v>
      </c>
      <c r="H140" t="s">
        <v>50</v>
      </c>
      <c r="I140" t="s">
        <v>31</v>
      </c>
      <c r="J140" s="5">
        <v>43259</v>
      </c>
      <c r="K140" t="s">
        <v>54</v>
      </c>
      <c r="L140" t="s">
        <v>59</v>
      </c>
      <c r="M140" t="s">
        <v>1</v>
      </c>
      <c r="N140" t="s">
        <v>93</v>
      </c>
      <c r="O140" s="12">
        <v>178.5</v>
      </c>
      <c r="P140">
        <v>96</v>
      </c>
      <c r="Q140" s="2">
        <f>Table1[[#This Row],[Precio unitario]]*Table1[[#This Row],[Cantidad]]</f>
        <v>17136</v>
      </c>
      <c r="R140" s="12">
        <v>1730.7360000000001</v>
      </c>
    </row>
    <row r="141" spans="2:18" x14ac:dyDescent="0.3">
      <c r="B141" s="8">
        <v>1184</v>
      </c>
      <c r="C141" s="5">
        <v>43257</v>
      </c>
      <c r="D141" s="8">
        <v>6</v>
      </c>
      <c r="E141" t="s">
        <v>12</v>
      </c>
      <c r="F141" t="s">
        <v>27</v>
      </c>
      <c r="G141" t="s">
        <v>28</v>
      </c>
      <c r="H141" t="s">
        <v>50</v>
      </c>
      <c r="I141" t="s">
        <v>31</v>
      </c>
      <c r="J141" s="5">
        <v>43259</v>
      </c>
      <c r="K141" t="s">
        <v>56</v>
      </c>
      <c r="L141" t="s">
        <v>58</v>
      </c>
      <c r="M141" t="s">
        <v>63</v>
      </c>
      <c r="N141" t="s">
        <v>91</v>
      </c>
      <c r="O141" s="12">
        <v>420</v>
      </c>
      <c r="P141">
        <v>46</v>
      </c>
      <c r="Q141" s="2">
        <f>Table1[[#This Row],[Precio unitario]]*Table1[[#This Row],[Cantidad]]</f>
        <v>19320</v>
      </c>
      <c r="R141" s="12">
        <v>1893.3600000000001</v>
      </c>
    </row>
    <row r="142" spans="2:18" x14ac:dyDescent="0.3">
      <c r="B142" s="8">
        <v>1185</v>
      </c>
      <c r="C142" s="5">
        <v>43257</v>
      </c>
      <c r="D142" s="8">
        <v>6</v>
      </c>
      <c r="E142" t="s">
        <v>12</v>
      </c>
      <c r="F142" t="s">
        <v>27</v>
      </c>
      <c r="G142" t="s">
        <v>28</v>
      </c>
      <c r="H142" t="s">
        <v>50</v>
      </c>
      <c r="I142" t="s">
        <v>31</v>
      </c>
      <c r="J142" s="5">
        <v>43259</v>
      </c>
      <c r="K142" t="s">
        <v>56</v>
      </c>
      <c r="L142" t="s">
        <v>58</v>
      </c>
      <c r="M142" t="s">
        <v>64</v>
      </c>
      <c r="N142" t="s">
        <v>91</v>
      </c>
      <c r="O142" s="12">
        <v>742</v>
      </c>
      <c r="P142">
        <v>14</v>
      </c>
      <c r="Q142" s="2">
        <f>Table1[[#This Row],[Precio unitario]]*Table1[[#This Row],[Cantidad]]</f>
        <v>10388</v>
      </c>
      <c r="R142" s="12">
        <v>1038.8</v>
      </c>
    </row>
    <row r="143" spans="2:18" x14ac:dyDescent="0.3">
      <c r="B143" s="8">
        <v>1138</v>
      </c>
      <c r="C143" s="5">
        <v>43258</v>
      </c>
      <c r="D143" s="8">
        <v>7</v>
      </c>
      <c r="E143" t="s">
        <v>15</v>
      </c>
      <c r="F143" t="s">
        <v>107</v>
      </c>
      <c r="G143" t="s">
        <v>107</v>
      </c>
      <c r="H143" t="s">
        <v>51</v>
      </c>
      <c r="I143" t="s">
        <v>31</v>
      </c>
      <c r="J143" s="5"/>
      <c r="L143"/>
      <c r="M143" t="s">
        <v>65</v>
      </c>
      <c r="N143" t="s">
        <v>82</v>
      </c>
      <c r="O143" s="12">
        <v>644</v>
      </c>
      <c r="P143">
        <v>71</v>
      </c>
      <c r="Q143" s="2">
        <f>Table1[[#This Row],[Precio unitario]]*Table1[[#This Row],[Cantidad]]</f>
        <v>45724</v>
      </c>
      <c r="R143" s="12">
        <v>4343.78</v>
      </c>
    </row>
    <row r="144" spans="2:18" x14ac:dyDescent="0.3">
      <c r="B144" s="8">
        <v>1152</v>
      </c>
      <c r="C144" s="5">
        <v>43259</v>
      </c>
      <c r="D144" s="8">
        <v>8</v>
      </c>
      <c r="E144" t="s">
        <v>9</v>
      </c>
      <c r="F144" t="s">
        <v>23</v>
      </c>
      <c r="G144" t="s">
        <v>22</v>
      </c>
      <c r="H144" t="s">
        <v>51</v>
      </c>
      <c r="I144" t="s">
        <v>31</v>
      </c>
      <c r="J144" s="5">
        <v>43261</v>
      </c>
      <c r="K144" t="s">
        <v>54</v>
      </c>
      <c r="L144" t="s">
        <v>58</v>
      </c>
      <c r="M144" t="s">
        <v>74</v>
      </c>
      <c r="N144" t="s">
        <v>84</v>
      </c>
      <c r="O144" s="12">
        <v>560</v>
      </c>
      <c r="P144">
        <v>38</v>
      </c>
      <c r="Q144" s="2">
        <f>Table1[[#This Row],[Precio unitario]]*Table1[[#This Row],[Cantidad]]</f>
        <v>21280</v>
      </c>
      <c r="R144" s="12">
        <v>2085.44</v>
      </c>
    </row>
    <row r="145" spans="2:18" x14ac:dyDescent="0.3">
      <c r="B145" s="8">
        <v>1153</v>
      </c>
      <c r="C145" s="5">
        <v>43259</v>
      </c>
      <c r="D145" s="8">
        <v>8</v>
      </c>
      <c r="E145" t="s">
        <v>9</v>
      </c>
      <c r="F145" t="s">
        <v>23</v>
      </c>
      <c r="G145" t="s">
        <v>22</v>
      </c>
      <c r="H145" t="s">
        <v>51</v>
      </c>
      <c r="I145" t="s">
        <v>31</v>
      </c>
      <c r="J145" s="5">
        <v>43261</v>
      </c>
      <c r="K145" t="s">
        <v>54</v>
      </c>
      <c r="L145" t="s">
        <v>58</v>
      </c>
      <c r="M145" t="s">
        <v>76</v>
      </c>
      <c r="N145" t="s">
        <v>92</v>
      </c>
      <c r="O145" s="12">
        <v>128.79999999999998</v>
      </c>
      <c r="P145">
        <v>80</v>
      </c>
      <c r="Q145" s="2">
        <f>Table1[[#This Row],[Precio unitario]]*Table1[[#This Row],[Cantidad]]</f>
        <v>10303.999999999998</v>
      </c>
      <c r="R145" s="12">
        <v>989.18400000000008</v>
      </c>
    </row>
    <row r="146" spans="2:18" x14ac:dyDescent="0.3">
      <c r="B146" s="8">
        <v>1164</v>
      </c>
      <c r="C146" s="5">
        <v>43259</v>
      </c>
      <c r="D146" s="8">
        <v>8</v>
      </c>
      <c r="E146" t="s">
        <v>9</v>
      </c>
      <c r="F146" t="s">
        <v>23</v>
      </c>
      <c r="G146" t="s">
        <v>22</v>
      </c>
      <c r="H146" t="s">
        <v>51</v>
      </c>
      <c r="I146" t="s">
        <v>31</v>
      </c>
      <c r="J146" s="5">
        <v>43261</v>
      </c>
      <c r="K146" t="s">
        <v>56</v>
      </c>
      <c r="L146" t="s">
        <v>59</v>
      </c>
      <c r="M146" t="s">
        <v>4</v>
      </c>
      <c r="N146" t="s">
        <v>87</v>
      </c>
      <c r="O146" s="12">
        <v>487.19999999999993</v>
      </c>
      <c r="P146">
        <v>30</v>
      </c>
      <c r="Q146" s="2">
        <f>Table1[[#This Row],[Precio unitario]]*Table1[[#This Row],[Cantidad]]</f>
        <v>14615.999999999998</v>
      </c>
      <c r="R146" s="12">
        <v>1534.68</v>
      </c>
    </row>
    <row r="147" spans="2:18" x14ac:dyDescent="0.3">
      <c r="B147" s="8">
        <v>1180</v>
      </c>
      <c r="C147" s="5">
        <v>43259</v>
      </c>
      <c r="D147" s="8">
        <v>8</v>
      </c>
      <c r="E147" t="s">
        <v>9</v>
      </c>
      <c r="F147" t="s">
        <v>23</v>
      </c>
      <c r="G147" t="s">
        <v>22</v>
      </c>
      <c r="H147" t="s">
        <v>51</v>
      </c>
      <c r="I147" t="s">
        <v>31</v>
      </c>
      <c r="J147" s="5">
        <v>43261</v>
      </c>
      <c r="K147" t="s">
        <v>54</v>
      </c>
      <c r="L147" t="s">
        <v>58</v>
      </c>
      <c r="M147" t="s">
        <v>1</v>
      </c>
      <c r="N147" t="s">
        <v>93</v>
      </c>
      <c r="O147" s="12">
        <v>178.5</v>
      </c>
      <c r="P147">
        <v>92</v>
      </c>
      <c r="Q147" s="2">
        <f>Table1[[#This Row],[Precio unitario]]*Table1[[#This Row],[Cantidad]]</f>
        <v>16422</v>
      </c>
      <c r="R147" s="12">
        <v>1625.7780000000002</v>
      </c>
    </row>
    <row r="148" spans="2:18" x14ac:dyDescent="0.3">
      <c r="B148" s="8">
        <v>1149</v>
      </c>
      <c r="C148" s="5">
        <v>43260</v>
      </c>
      <c r="D148" s="8">
        <v>9</v>
      </c>
      <c r="E148" t="s">
        <v>18</v>
      </c>
      <c r="F148" t="s">
        <v>25</v>
      </c>
      <c r="G148" t="s">
        <v>26</v>
      </c>
      <c r="H148" t="s">
        <v>52</v>
      </c>
      <c r="I148" t="s">
        <v>39</v>
      </c>
      <c r="J148" s="5">
        <v>43262</v>
      </c>
      <c r="K148" t="s">
        <v>55</v>
      </c>
      <c r="L148" t="s">
        <v>58</v>
      </c>
      <c r="M148" t="s">
        <v>2</v>
      </c>
      <c r="N148" t="s">
        <v>3</v>
      </c>
      <c r="O148" s="12">
        <v>273</v>
      </c>
      <c r="P148">
        <v>27</v>
      </c>
      <c r="Q148" s="2">
        <f>Table1[[#This Row],[Precio unitario]]*Table1[[#This Row],[Cantidad]]</f>
        <v>7371</v>
      </c>
      <c r="R148" s="12">
        <v>714.98700000000008</v>
      </c>
    </row>
    <row r="149" spans="2:18" x14ac:dyDescent="0.3">
      <c r="B149" s="8">
        <v>1150</v>
      </c>
      <c r="C149" s="5">
        <v>43260</v>
      </c>
      <c r="D149" s="8">
        <v>9</v>
      </c>
      <c r="E149" t="s">
        <v>18</v>
      </c>
      <c r="F149" t="s">
        <v>25</v>
      </c>
      <c r="G149" t="s">
        <v>26</v>
      </c>
      <c r="H149" t="s">
        <v>52</v>
      </c>
      <c r="I149" t="s">
        <v>39</v>
      </c>
      <c r="J149" s="5">
        <v>43262</v>
      </c>
      <c r="K149" t="s">
        <v>55</v>
      </c>
      <c r="L149" t="s">
        <v>58</v>
      </c>
      <c r="M149" t="s">
        <v>4</v>
      </c>
      <c r="N149" t="s">
        <v>87</v>
      </c>
      <c r="O149" s="12">
        <v>487.19999999999993</v>
      </c>
      <c r="P149">
        <v>88</v>
      </c>
      <c r="Q149" s="2">
        <f>Table1[[#This Row],[Precio unitario]]*Table1[[#This Row],[Cantidad]]</f>
        <v>42873.599999999991</v>
      </c>
      <c r="R149" s="12">
        <v>4244.4863999999989</v>
      </c>
    </row>
    <row r="150" spans="2:18" x14ac:dyDescent="0.3">
      <c r="B150" s="8">
        <v>1178</v>
      </c>
      <c r="C150" s="5">
        <v>43260</v>
      </c>
      <c r="D150" s="8">
        <v>9</v>
      </c>
      <c r="E150" t="s">
        <v>18</v>
      </c>
      <c r="F150" t="s">
        <v>25</v>
      </c>
      <c r="G150" t="s">
        <v>26</v>
      </c>
      <c r="H150" t="s">
        <v>52</v>
      </c>
      <c r="I150" t="s">
        <v>39</v>
      </c>
      <c r="J150" s="5">
        <v>43262</v>
      </c>
      <c r="K150" t="s">
        <v>55</v>
      </c>
      <c r="L150" t="s">
        <v>58</v>
      </c>
      <c r="M150" t="s">
        <v>66</v>
      </c>
      <c r="N150" t="s">
        <v>83</v>
      </c>
      <c r="O150" s="12">
        <v>135.1</v>
      </c>
      <c r="P150">
        <v>76</v>
      </c>
      <c r="Q150" s="2">
        <f>Table1[[#This Row],[Precio unitario]]*Table1[[#This Row],[Cantidad]]</f>
        <v>10267.6</v>
      </c>
      <c r="R150" s="12">
        <v>1016.4924</v>
      </c>
    </row>
    <row r="151" spans="2:18" x14ac:dyDescent="0.3">
      <c r="B151" s="8">
        <v>1139</v>
      </c>
      <c r="C151" s="5">
        <v>43261</v>
      </c>
      <c r="D151" s="8">
        <v>10</v>
      </c>
      <c r="E151" t="s">
        <v>14</v>
      </c>
      <c r="F151" t="s">
        <v>33</v>
      </c>
      <c r="G151" t="s">
        <v>34</v>
      </c>
      <c r="H151" t="s">
        <v>48</v>
      </c>
      <c r="I151" t="s">
        <v>32</v>
      </c>
      <c r="J151" s="5">
        <v>43263</v>
      </c>
      <c r="K151" t="s">
        <v>55</v>
      </c>
      <c r="L151"/>
      <c r="M151" t="s">
        <v>78</v>
      </c>
      <c r="N151" t="s">
        <v>94</v>
      </c>
      <c r="O151" s="12">
        <v>350</v>
      </c>
      <c r="P151">
        <v>40</v>
      </c>
      <c r="Q151" s="2">
        <f>Table1[[#This Row],[Precio unitario]]*Table1[[#This Row],[Cantidad]]</f>
        <v>14000</v>
      </c>
      <c r="R151" s="12">
        <v>1470</v>
      </c>
    </row>
    <row r="152" spans="2:18" x14ac:dyDescent="0.3">
      <c r="B152" s="8">
        <v>1140</v>
      </c>
      <c r="C152" s="5">
        <v>43261</v>
      </c>
      <c r="D152" s="8">
        <v>10</v>
      </c>
      <c r="E152" t="s">
        <v>14</v>
      </c>
      <c r="F152" t="s">
        <v>33</v>
      </c>
      <c r="G152" t="s">
        <v>34</v>
      </c>
      <c r="H152" t="s">
        <v>48</v>
      </c>
      <c r="I152" t="s">
        <v>32</v>
      </c>
      <c r="J152" s="5">
        <v>43263</v>
      </c>
      <c r="K152" t="s">
        <v>55</v>
      </c>
      <c r="L152"/>
      <c r="M152" t="s">
        <v>67</v>
      </c>
      <c r="N152" t="s">
        <v>85</v>
      </c>
      <c r="O152" s="12">
        <v>308</v>
      </c>
      <c r="P152">
        <v>80</v>
      </c>
      <c r="Q152" s="2">
        <f>Table1[[#This Row],[Precio unitario]]*Table1[[#This Row],[Cantidad]]</f>
        <v>24640</v>
      </c>
      <c r="R152" s="12">
        <v>2414.7199999999998</v>
      </c>
    </row>
    <row r="153" spans="2:18" x14ac:dyDescent="0.3">
      <c r="B153" s="8">
        <v>1141</v>
      </c>
      <c r="C153" s="5">
        <v>43261</v>
      </c>
      <c r="D153" s="8">
        <v>10</v>
      </c>
      <c r="E153" t="s">
        <v>14</v>
      </c>
      <c r="F153" t="s">
        <v>33</v>
      </c>
      <c r="G153" t="s">
        <v>34</v>
      </c>
      <c r="H153" t="s">
        <v>48</v>
      </c>
      <c r="I153" t="s">
        <v>32</v>
      </c>
      <c r="J153" s="5">
        <v>43263</v>
      </c>
      <c r="K153" t="s">
        <v>55</v>
      </c>
      <c r="L153"/>
      <c r="M153" t="s">
        <v>76</v>
      </c>
      <c r="N153" t="s">
        <v>92</v>
      </c>
      <c r="O153" s="12">
        <v>128.79999999999998</v>
      </c>
      <c r="P153">
        <v>38</v>
      </c>
      <c r="Q153" s="2">
        <f>Table1[[#This Row],[Precio unitario]]*Table1[[#This Row],[Cantidad]]</f>
        <v>4894.3999999999996</v>
      </c>
      <c r="R153" s="12">
        <v>464.96799999999996</v>
      </c>
    </row>
    <row r="154" spans="2:18" x14ac:dyDescent="0.3">
      <c r="B154" s="8">
        <v>1172</v>
      </c>
      <c r="C154" s="5">
        <v>43261</v>
      </c>
      <c r="D154" s="8">
        <v>10</v>
      </c>
      <c r="E154" t="s">
        <v>14</v>
      </c>
      <c r="F154" t="s">
        <v>33</v>
      </c>
      <c r="G154" t="s">
        <v>34</v>
      </c>
      <c r="H154" t="s">
        <v>48</v>
      </c>
      <c r="I154" t="s">
        <v>32</v>
      </c>
      <c r="J154" s="5">
        <v>43263</v>
      </c>
      <c r="K154" t="s">
        <v>54</v>
      </c>
      <c r="L154" t="s">
        <v>59</v>
      </c>
      <c r="M154" t="s">
        <v>70</v>
      </c>
      <c r="N154" t="s">
        <v>91</v>
      </c>
      <c r="O154" s="12">
        <v>140</v>
      </c>
      <c r="P154">
        <v>74</v>
      </c>
      <c r="Q154" s="2">
        <f>Table1[[#This Row],[Precio unitario]]*Table1[[#This Row],[Cantidad]]</f>
        <v>10360</v>
      </c>
      <c r="R154" s="12">
        <v>1004.9200000000001</v>
      </c>
    </row>
    <row r="155" spans="2:18" x14ac:dyDescent="0.3">
      <c r="B155" s="8">
        <v>1174</v>
      </c>
      <c r="C155" s="5">
        <v>43261</v>
      </c>
      <c r="D155" s="8">
        <v>10</v>
      </c>
      <c r="E155" t="s">
        <v>14</v>
      </c>
      <c r="F155" t="s">
        <v>33</v>
      </c>
      <c r="G155" t="s">
        <v>34</v>
      </c>
      <c r="H155" t="s">
        <v>48</v>
      </c>
      <c r="I155" t="s">
        <v>32</v>
      </c>
      <c r="J155" s="5"/>
      <c r="K155" t="s">
        <v>55</v>
      </c>
      <c r="L155"/>
      <c r="M155" t="s">
        <v>62</v>
      </c>
      <c r="N155" t="s">
        <v>91</v>
      </c>
      <c r="O155" s="12">
        <v>49</v>
      </c>
      <c r="P155">
        <v>90</v>
      </c>
      <c r="Q155" s="2">
        <f>Table1[[#This Row],[Precio unitario]]*Table1[[#This Row],[Cantidad]]</f>
        <v>4410</v>
      </c>
      <c r="R155" s="12">
        <v>423.35999999999996</v>
      </c>
    </row>
    <row r="156" spans="2:18" x14ac:dyDescent="0.3">
      <c r="B156" s="8">
        <v>1142</v>
      </c>
      <c r="C156" s="5">
        <v>43262</v>
      </c>
      <c r="D156" s="8">
        <v>11</v>
      </c>
      <c r="E156" t="s">
        <v>16</v>
      </c>
      <c r="F156" t="s">
        <v>37</v>
      </c>
      <c r="G156" t="s">
        <v>37</v>
      </c>
      <c r="H156" t="s">
        <v>45</v>
      </c>
      <c r="I156" t="s">
        <v>36</v>
      </c>
      <c r="J156" s="5"/>
      <c r="K156" t="s">
        <v>56</v>
      </c>
      <c r="L156"/>
      <c r="M156" t="s">
        <v>62</v>
      </c>
      <c r="N156" t="s">
        <v>91</v>
      </c>
      <c r="O156" s="12">
        <v>49</v>
      </c>
      <c r="P156">
        <v>28</v>
      </c>
      <c r="Q156" s="2">
        <f>Table1[[#This Row],[Precio unitario]]*Table1[[#This Row],[Cantidad]]</f>
        <v>1372</v>
      </c>
      <c r="R156" s="12">
        <v>144.06</v>
      </c>
    </row>
    <row r="157" spans="2:18" x14ac:dyDescent="0.3">
      <c r="B157" s="8">
        <v>1143</v>
      </c>
      <c r="C157" s="5">
        <v>43262</v>
      </c>
      <c r="D157" s="8">
        <v>11</v>
      </c>
      <c r="E157" t="s">
        <v>16</v>
      </c>
      <c r="F157" t="s">
        <v>37</v>
      </c>
      <c r="G157" t="s">
        <v>37</v>
      </c>
      <c r="H157" t="s">
        <v>45</v>
      </c>
      <c r="I157" t="s">
        <v>36</v>
      </c>
      <c r="J157" s="5"/>
      <c r="K157" t="s">
        <v>56</v>
      </c>
      <c r="L157"/>
      <c r="M157" t="s">
        <v>77</v>
      </c>
      <c r="N157" t="s">
        <v>82</v>
      </c>
      <c r="O157" s="12">
        <v>41.86</v>
      </c>
      <c r="P157">
        <v>60</v>
      </c>
      <c r="Q157" s="2">
        <f>Table1[[#This Row],[Precio unitario]]*Table1[[#This Row],[Cantidad]]</f>
        <v>2511.6</v>
      </c>
      <c r="R157" s="12">
        <v>246.13680000000005</v>
      </c>
    </row>
    <row r="158" spans="2:18" x14ac:dyDescent="0.3">
      <c r="B158" s="8">
        <v>1175</v>
      </c>
      <c r="C158" s="5">
        <v>43262</v>
      </c>
      <c r="D158" s="8">
        <v>11</v>
      </c>
      <c r="E158" t="s">
        <v>16</v>
      </c>
      <c r="F158" t="s">
        <v>37</v>
      </c>
      <c r="G158" t="s">
        <v>37</v>
      </c>
      <c r="H158" t="s">
        <v>45</v>
      </c>
      <c r="I158" t="s">
        <v>36</v>
      </c>
      <c r="J158" s="5"/>
      <c r="K158" t="s">
        <v>56</v>
      </c>
      <c r="L158"/>
      <c r="M158" t="s">
        <v>74</v>
      </c>
      <c r="N158" t="s">
        <v>84</v>
      </c>
      <c r="O158" s="12">
        <v>560</v>
      </c>
      <c r="P158">
        <v>27</v>
      </c>
      <c r="Q158" s="2">
        <f>Table1[[#This Row],[Precio unitario]]*Table1[[#This Row],[Cantidad]]</f>
        <v>15120</v>
      </c>
      <c r="R158" s="12">
        <v>1557.3600000000001</v>
      </c>
    </row>
    <row r="159" spans="2:18" x14ac:dyDescent="0.3">
      <c r="B159" s="8">
        <v>1154</v>
      </c>
      <c r="C159" s="5">
        <v>43276</v>
      </c>
      <c r="D159" s="8">
        <v>25</v>
      </c>
      <c r="E159" t="s">
        <v>19</v>
      </c>
      <c r="F159" t="s">
        <v>33</v>
      </c>
      <c r="G159" t="s">
        <v>34</v>
      </c>
      <c r="H159" t="s">
        <v>48</v>
      </c>
      <c r="I159" t="s">
        <v>32</v>
      </c>
      <c r="J159" s="5">
        <v>43278</v>
      </c>
      <c r="K159" t="s">
        <v>55</v>
      </c>
      <c r="L159" t="s">
        <v>60</v>
      </c>
      <c r="M159" t="s">
        <v>73</v>
      </c>
      <c r="N159" t="s">
        <v>92</v>
      </c>
      <c r="O159" s="12">
        <v>140</v>
      </c>
      <c r="P159">
        <v>49</v>
      </c>
      <c r="Q159" s="2">
        <f>Table1[[#This Row],[Precio unitario]]*Table1[[#This Row],[Cantidad]]</f>
        <v>6860</v>
      </c>
      <c r="R159" s="12">
        <v>658.56</v>
      </c>
    </row>
    <row r="160" spans="2:18" x14ac:dyDescent="0.3">
      <c r="B160" s="8">
        <v>1181</v>
      </c>
      <c r="C160" s="5">
        <v>43276</v>
      </c>
      <c r="D160" s="8">
        <v>25</v>
      </c>
      <c r="E160" t="s">
        <v>19</v>
      </c>
      <c r="F160" t="s">
        <v>33</v>
      </c>
      <c r="G160" t="s">
        <v>34</v>
      </c>
      <c r="H160" t="s">
        <v>48</v>
      </c>
      <c r="I160" t="s">
        <v>32</v>
      </c>
      <c r="J160" s="5">
        <v>43278</v>
      </c>
      <c r="K160" t="s">
        <v>55</v>
      </c>
      <c r="L160" t="s">
        <v>60</v>
      </c>
      <c r="M160" t="s">
        <v>67</v>
      </c>
      <c r="N160" t="s">
        <v>85</v>
      </c>
      <c r="O160" s="12">
        <v>308</v>
      </c>
      <c r="P160">
        <v>93</v>
      </c>
      <c r="Q160" s="2">
        <f>Table1[[#This Row],[Precio unitario]]*Table1[[#This Row],[Cantidad]]</f>
        <v>28644</v>
      </c>
      <c r="R160" s="12">
        <v>2807.1120000000001</v>
      </c>
    </row>
    <row r="161" spans="2:18" x14ac:dyDescent="0.3">
      <c r="B161" s="8">
        <v>1155</v>
      </c>
      <c r="C161" s="5">
        <v>43277</v>
      </c>
      <c r="D161" s="8">
        <v>26</v>
      </c>
      <c r="E161" t="s">
        <v>20</v>
      </c>
      <c r="F161" t="s">
        <v>37</v>
      </c>
      <c r="G161" t="s">
        <v>37</v>
      </c>
      <c r="H161" t="s">
        <v>45</v>
      </c>
      <c r="I161" t="s">
        <v>36</v>
      </c>
      <c r="J161" s="5">
        <v>43279</v>
      </c>
      <c r="K161" t="s">
        <v>56</v>
      </c>
      <c r="L161" t="s">
        <v>59</v>
      </c>
      <c r="M161" t="s">
        <v>80</v>
      </c>
      <c r="N161" t="s">
        <v>89</v>
      </c>
      <c r="O161" s="12">
        <v>298.90000000000003</v>
      </c>
      <c r="P161">
        <v>90</v>
      </c>
      <c r="Q161" s="2">
        <f>Table1[[#This Row],[Precio unitario]]*Table1[[#This Row],[Cantidad]]</f>
        <v>26901.000000000004</v>
      </c>
      <c r="R161" s="12">
        <v>2609.3970000000004</v>
      </c>
    </row>
    <row r="162" spans="2:18" x14ac:dyDescent="0.3">
      <c r="B162" s="8">
        <v>1156</v>
      </c>
      <c r="C162" s="5">
        <v>43277</v>
      </c>
      <c r="D162" s="8">
        <v>26</v>
      </c>
      <c r="E162" t="s">
        <v>20</v>
      </c>
      <c r="F162" t="s">
        <v>37</v>
      </c>
      <c r="G162" t="s">
        <v>37</v>
      </c>
      <c r="H162" t="s">
        <v>45</v>
      </c>
      <c r="I162" t="s">
        <v>36</v>
      </c>
      <c r="J162" s="5">
        <v>43279</v>
      </c>
      <c r="K162" t="s">
        <v>56</v>
      </c>
      <c r="L162" t="s">
        <v>59</v>
      </c>
      <c r="M162" t="s">
        <v>66</v>
      </c>
      <c r="N162" t="s">
        <v>83</v>
      </c>
      <c r="O162" s="12">
        <v>135.1</v>
      </c>
      <c r="P162">
        <v>60</v>
      </c>
      <c r="Q162" s="2">
        <f>Table1[[#This Row],[Precio unitario]]*Table1[[#This Row],[Cantidad]]</f>
        <v>8106</v>
      </c>
      <c r="R162" s="12">
        <v>834.91800000000012</v>
      </c>
    </row>
    <row r="163" spans="2:18" x14ac:dyDescent="0.3">
      <c r="B163" s="8">
        <v>1157</v>
      </c>
      <c r="C163" s="5">
        <v>43277</v>
      </c>
      <c r="D163" s="8">
        <v>26</v>
      </c>
      <c r="E163" t="s">
        <v>20</v>
      </c>
      <c r="F163" t="s">
        <v>37</v>
      </c>
      <c r="G163" t="s">
        <v>37</v>
      </c>
      <c r="H163" t="s">
        <v>45</v>
      </c>
      <c r="I163" t="s">
        <v>36</v>
      </c>
      <c r="J163" s="5">
        <v>43279</v>
      </c>
      <c r="K163" t="s">
        <v>56</v>
      </c>
      <c r="L163" t="s">
        <v>59</v>
      </c>
      <c r="M163" t="s">
        <v>68</v>
      </c>
      <c r="N163" t="s">
        <v>86</v>
      </c>
      <c r="O163" s="12">
        <v>257.59999999999997</v>
      </c>
      <c r="P163">
        <v>39</v>
      </c>
      <c r="Q163" s="2">
        <f>Table1[[#This Row],[Precio unitario]]*Table1[[#This Row],[Cantidad]]</f>
        <v>10046.399999999998</v>
      </c>
      <c r="R163" s="12">
        <v>1004.6399999999999</v>
      </c>
    </row>
    <row r="164" spans="2:18" x14ac:dyDescent="0.3">
      <c r="B164" s="8">
        <v>1182</v>
      </c>
      <c r="C164" s="5">
        <v>43277</v>
      </c>
      <c r="D164" s="8">
        <v>26</v>
      </c>
      <c r="E164" t="s">
        <v>20</v>
      </c>
      <c r="F164" t="s">
        <v>37</v>
      </c>
      <c r="G164" t="s">
        <v>37</v>
      </c>
      <c r="H164" t="s">
        <v>45</v>
      </c>
      <c r="I164" t="s">
        <v>36</v>
      </c>
      <c r="J164" s="5">
        <v>43279</v>
      </c>
      <c r="K164" t="s">
        <v>56</v>
      </c>
      <c r="L164" t="s">
        <v>59</v>
      </c>
      <c r="M164" t="s">
        <v>78</v>
      </c>
      <c r="N164" t="s">
        <v>94</v>
      </c>
      <c r="O164" s="12">
        <v>350</v>
      </c>
      <c r="P164">
        <v>18</v>
      </c>
      <c r="Q164" s="2">
        <f>Table1[[#This Row],[Precio unitario]]*Table1[[#This Row],[Cantidad]]</f>
        <v>6300</v>
      </c>
      <c r="R164" s="12">
        <v>598.5</v>
      </c>
    </row>
    <row r="165" spans="2:18" x14ac:dyDescent="0.3">
      <c r="B165" s="8">
        <v>1147</v>
      </c>
      <c r="C165" s="5">
        <v>43279</v>
      </c>
      <c r="D165" s="8">
        <v>28</v>
      </c>
      <c r="E165" t="s">
        <v>13</v>
      </c>
      <c r="F165" t="s">
        <v>24</v>
      </c>
      <c r="G165" t="s">
        <v>38</v>
      </c>
      <c r="H165" t="s">
        <v>45</v>
      </c>
      <c r="I165" t="s">
        <v>36</v>
      </c>
      <c r="J165" s="5">
        <v>43281</v>
      </c>
      <c r="K165" t="s">
        <v>56</v>
      </c>
      <c r="L165" t="s">
        <v>59</v>
      </c>
      <c r="M165" t="s">
        <v>66</v>
      </c>
      <c r="N165" t="s">
        <v>83</v>
      </c>
      <c r="O165" s="12">
        <v>135.1</v>
      </c>
      <c r="P165">
        <v>60</v>
      </c>
      <c r="Q165" s="2">
        <f>Table1[[#This Row],[Precio unitario]]*Table1[[#This Row],[Cantidad]]</f>
        <v>8106</v>
      </c>
      <c r="R165" s="12">
        <v>802.49400000000003</v>
      </c>
    </row>
    <row r="166" spans="2:18" x14ac:dyDescent="0.3">
      <c r="B166" s="8">
        <v>1148</v>
      </c>
      <c r="C166" s="5">
        <v>43279</v>
      </c>
      <c r="D166" s="8">
        <v>28</v>
      </c>
      <c r="E166" t="s">
        <v>13</v>
      </c>
      <c r="F166" t="s">
        <v>24</v>
      </c>
      <c r="G166" t="s">
        <v>38</v>
      </c>
      <c r="H166" t="s">
        <v>45</v>
      </c>
      <c r="I166" t="s">
        <v>36</v>
      </c>
      <c r="J166" s="5">
        <v>43281</v>
      </c>
      <c r="K166" t="s">
        <v>56</v>
      </c>
      <c r="L166" t="s">
        <v>59</v>
      </c>
      <c r="M166" t="s">
        <v>68</v>
      </c>
      <c r="N166" t="s">
        <v>86</v>
      </c>
      <c r="O166" s="12">
        <v>257.59999999999997</v>
      </c>
      <c r="P166">
        <v>98</v>
      </c>
      <c r="Q166" s="2">
        <f>Table1[[#This Row],[Precio unitario]]*Table1[[#This Row],[Cantidad]]</f>
        <v>25244.799999999996</v>
      </c>
      <c r="R166" s="12">
        <v>2574.9695999999999</v>
      </c>
    </row>
    <row r="167" spans="2:18" x14ac:dyDescent="0.3">
      <c r="B167" s="8">
        <v>1177</v>
      </c>
      <c r="C167" s="5">
        <v>43279</v>
      </c>
      <c r="D167" s="8">
        <v>28</v>
      </c>
      <c r="E167" t="s">
        <v>13</v>
      </c>
      <c r="F167" t="s">
        <v>24</v>
      </c>
      <c r="G167" t="s">
        <v>38</v>
      </c>
      <c r="H167" t="s">
        <v>45</v>
      </c>
      <c r="I167" t="s">
        <v>36</v>
      </c>
      <c r="J167" s="5">
        <v>43281</v>
      </c>
      <c r="K167" t="s">
        <v>56</v>
      </c>
      <c r="L167" t="s">
        <v>59</v>
      </c>
      <c r="M167" t="s">
        <v>65</v>
      </c>
      <c r="N167" t="s">
        <v>82</v>
      </c>
      <c r="O167" s="12">
        <v>644</v>
      </c>
      <c r="P167">
        <v>74</v>
      </c>
      <c r="Q167" s="2">
        <f>Table1[[#This Row],[Precio unitario]]*Table1[[#This Row],[Cantidad]]</f>
        <v>47656</v>
      </c>
      <c r="R167" s="12">
        <v>4765.6000000000004</v>
      </c>
    </row>
    <row r="168" spans="2:18" x14ac:dyDescent="0.3">
      <c r="B168" s="8">
        <v>1158</v>
      </c>
      <c r="C168" s="5">
        <v>43280</v>
      </c>
      <c r="D168" s="8">
        <v>29</v>
      </c>
      <c r="E168" t="s">
        <v>10</v>
      </c>
      <c r="F168" t="s">
        <v>40</v>
      </c>
      <c r="G168" t="s">
        <v>26</v>
      </c>
      <c r="H168" t="s">
        <v>47</v>
      </c>
      <c r="I168" t="s">
        <v>39</v>
      </c>
      <c r="J168" s="5">
        <v>43282</v>
      </c>
      <c r="K168" t="s">
        <v>54</v>
      </c>
      <c r="L168" t="s">
        <v>58</v>
      </c>
      <c r="M168" t="s">
        <v>61</v>
      </c>
      <c r="N168" t="s">
        <v>82</v>
      </c>
      <c r="O168" s="12">
        <v>196</v>
      </c>
      <c r="P168">
        <v>79</v>
      </c>
      <c r="Q168" s="2">
        <f>Table1[[#This Row],[Precio unitario]]*Table1[[#This Row],[Cantidad]]</f>
        <v>15484</v>
      </c>
      <c r="R168" s="12">
        <v>1594.8520000000001</v>
      </c>
    </row>
    <row r="169" spans="2:18" x14ac:dyDescent="0.3">
      <c r="B169" s="8">
        <v>1183</v>
      </c>
      <c r="C169" s="5">
        <v>43280</v>
      </c>
      <c r="D169" s="8">
        <v>29</v>
      </c>
      <c r="E169" t="s">
        <v>10</v>
      </c>
      <c r="F169" t="s">
        <v>40</v>
      </c>
      <c r="G169" t="s">
        <v>26</v>
      </c>
      <c r="H169" t="s">
        <v>47</v>
      </c>
      <c r="I169" t="s">
        <v>39</v>
      </c>
      <c r="J169" s="5">
        <v>43282</v>
      </c>
      <c r="K169" t="s">
        <v>54</v>
      </c>
      <c r="L169" t="s">
        <v>58</v>
      </c>
      <c r="M169" t="s">
        <v>71</v>
      </c>
      <c r="N169" t="s">
        <v>95</v>
      </c>
      <c r="O169" s="12">
        <v>546</v>
      </c>
      <c r="P169">
        <v>98</v>
      </c>
      <c r="Q169" s="2">
        <f>Table1[[#This Row],[Precio unitario]]*Table1[[#This Row],[Cantidad]]</f>
        <v>53508</v>
      </c>
      <c r="R169" s="12">
        <v>5564.8320000000003</v>
      </c>
    </row>
    <row r="170" spans="2:18" x14ac:dyDescent="0.3">
      <c r="B170" s="8">
        <v>1188</v>
      </c>
      <c r="C170" s="5">
        <v>43282</v>
      </c>
      <c r="D170" s="8">
        <v>1</v>
      </c>
      <c r="E170" t="s">
        <v>17</v>
      </c>
      <c r="F170" t="s">
        <v>29</v>
      </c>
      <c r="G170" t="s">
        <v>30</v>
      </c>
      <c r="H170" t="s">
        <v>51</v>
      </c>
      <c r="I170" t="s">
        <v>31</v>
      </c>
      <c r="J170" s="5"/>
      <c r="L170"/>
      <c r="M170" t="s">
        <v>77</v>
      </c>
      <c r="N170" t="s">
        <v>82</v>
      </c>
      <c r="O170" s="12">
        <v>41.86</v>
      </c>
      <c r="P170">
        <v>81</v>
      </c>
      <c r="Q170" s="2">
        <f>Table1[[#This Row],[Precio unitario]]*Table1[[#This Row],[Cantidad]]</f>
        <v>3390.66</v>
      </c>
      <c r="R170" s="12">
        <v>335.67534000000006</v>
      </c>
    </row>
    <row r="171" spans="2:18" x14ac:dyDescent="0.3">
      <c r="B171" s="8">
        <v>1218</v>
      </c>
      <c r="C171" s="5">
        <v>43282</v>
      </c>
      <c r="D171" s="8">
        <v>1</v>
      </c>
      <c r="E171" t="s">
        <v>17</v>
      </c>
      <c r="F171" t="s">
        <v>29</v>
      </c>
      <c r="G171" t="s">
        <v>30</v>
      </c>
      <c r="H171" t="s">
        <v>51</v>
      </c>
      <c r="I171" t="s">
        <v>31</v>
      </c>
      <c r="J171" s="5"/>
      <c r="K171" t="s">
        <v>56</v>
      </c>
      <c r="L171"/>
      <c r="M171" t="s">
        <v>68</v>
      </c>
      <c r="N171" t="s">
        <v>86</v>
      </c>
      <c r="O171" s="12">
        <v>257.59999999999997</v>
      </c>
      <c r="P171">
        <v>42</v>
      </c>
      <c r="Q171" s="2">
        <f>Table1[[#This Row],[Precio unitario]]*Table1[[#This Row],[Cantidad]]</f>
        <v>10819.199999999999</v>
      </c>
      <c r="R171" s="12">
        <v>1125.1967999999999</v>
      </c>
    </row>
    <row r="172" spans="2:18" x14ac:dyDescent="0.3">
      <c r="B172" s="8">
        <v>1209</v>
      </c>
      <c r="C172" s="5">
        <v>43284</v>
      </c>
      <c r="D172" s="8">
        <v>3</v>
      </c>
      <c r="E172" t="s">
        <v>11</v>
      </c>
      <c r="F172" t="s">
        <v>43</v>
      </c>
      <c r="G172" t="s">
        <v>44</v>
      </c>
      <c r="H172" t="s">
        <v>49</v>
      </c>
      <c r="I172" t="s">
        <v>39</v>
      </c>
      <c r="J172" s="5">
        <v>43286</v>
      </c>
      <c r="K172" t="s">
        <v>54</v>
      </c>
      <c r="L172" t="s">
        <v>60</v>
      </c>
      <c r="M172" t="s">
        <v>69</v>
      </c>
      <c r="N172" t="s">
        <v>85</v>
      </c>
      <c r="O172" s="12">
        <v>140</v>
      </c>
      <c r="P172">
        <v>99</v>
      </c>
      <c r="Q172" s="2">
        <f>Table1[[#This Row],[Precio unitario]]*Table1[[#This Row],[Cantidad]]</f>
        <v>13860</v>
      </c>
      <c r="R172" s="12">
        <v>1330.56</v>
      </c>
    </row>
    <row r="173" spans="2:18" x14ac:dyDescent="0.3">
      <c r="B173" s="8">
        <v>1210</v>
      </c>
      <c r="C173" s="5">
        <v>43284</v>
      </c>
      <c r="D173" s="8">
        <v>3</v>
      </c>
      <c r="E173" t="s">
        <v>11</v>
      </c>
      <c r="F173" t="s">
        <v>43</v>
      </c>
      <c r="G173" t="s">
        <v>44</v>
      </c>
      <c r="H173" t="s">
        <v>49</v>
      </c>
      <c r="I173" t="s">
        <v>39</v>
      </c>
      <c r="J173" s="5">
        <v>43286</v>
      </c>
      <c r="K173" t="s">
        <v>54</v>
      </c>
      <c r="L173" t="s">
        <v>60</v>
      </c>
      <c r="M173" t="s">
        <v>74</v>
      </c>
      <c r="N173" t="s">
        <v>84</v>
      </c>
      <c r="O173" s="12">
        <v>560</v>
      </c>
      <c r="P173">
        <v>10</v>
      </c>
      <c r="Q173" s="2">
        <f>Table1[[#This Row],[Precio unitario]]*Table1[[#This Row],[Cantidad]]</f>
        <v>5600</v>
      </c>
      <c r="R173" s="12">
        <v>560</v>
      </c>
    </row>
    <row r="174" spans="2:18" x14ac:dyDescent="0.3">
      <c r="B174" s="8">
        <v>1203</v>
      </c>
      <c r="C174" s="5">
        <v>43285</v>
      </c>
      <c r="D174" s="8">
        <v>4</v>
      </c>
      <c r="E174" t="s">
        <v>7</v>
      </c>
      <c r="F174" t="s">
        <v>35</v>
      </c>
      <c r="G174" t="s">
        <v>35</v>
      </c>
      <c r="H174" t="s">
        <v>46</v>
      </c>
      <c r="I174" t="s">
        <v>32</v>
      </c>
      <c r="J174" s="5">
        <v>43287</v>
      </c>
      <c r="K174" t="s">
        <v>55</v>
      </c>
      <c r="L174" t="s">
        <v>59</v>
      </c>
      <c r="M174" t="s">
        <v>72</v>
      </c>
      <c r="N174" t="s">
        <v>94</v>
      </c>
      <c r="O174" s="12">
        <v>1134</v>
      </c>
      <c r="P174">
        <v>55</v>
      </c>
      <c r="Q174" s="2">
        <f>Table1[[#This Row],[Precio unitario]]*Table1[[#This Row],[Cantidad]]</f>
        <v>62370</v>
      </c>
      <c r="R174" s="12">
        <v>6237</v>
      </c>
    </row>
    <row r="175" spans="2:18" x14ac:dyDescent="0.3">
      <c r="B175" s="8">
        <v>1204</v>
      </c>
      <c r="C175" s="5">
        <v>43285</v>
      </c>
      <c r="D175" s="8">
        <v>4</v>
      </c>
      <c r="E175" t="s">
        <v>7</v>
      </c>
      <c r="F175" t="s">
        <v>35</v>
      </c>
      <c r="G175" t="s">
        <v>35</v>
      </c>
      <c r="H175" t="s">
        <v>46</v>
      </c>
      <c r="I175" t="s">
        <v>32</v>
      </c>
      <c r="J175" s="5">
        <v>43287</v>
      </c>
      <c r="K175" t="s">
        <v>55</v>
      </c>
      <c r="L175" t="s">
        <v>59</v>
      </c>
      <c r="M175" t="s">
        <v>81</v>
      </c>
      <c r="N175" t="s">
        <v>90</v>
      </c>
      <c r="O175" s="12">
        <v>98</v>
      </c>
      <c r="P175">
        <v>19</v>
      </c>
      <c r="Q175" s="2">
        <f>Table1[[#This Row],[Precio unitario]]*Table1[[#This Row],[Cantidad]]</f>
        <v>1862</v>
      </c>
      <c r="R175" s="12">
        <v>180.614</v>
      </c>
    </row>
    <row r="176" spans="2:18" x14ac:dyDescent="0.3">
      <c r="B176" s="8">
        <v>1193</v>
      </c>
      <c r="C176" s="5">
        <v>43287</v>
      </c>
      <c r="D176" s="8">
        <v>6</v>
      </c>
      <c r="E176" t="s">
        <v>12</v>
      </c>
      <c r="F176" t="s">
        <v>27</v>
      </c>
      <c r="G176" t="s">
        <v>28</v>
      </c>
      <c r="H176" t="s">
        <v>50</v>
      </c>
      <c r="I176" t="s">
        <v>31</v>
      </c>
      <c r="J176" s="5">
        <v>43289</v>
      </c>
      <c r="K176" t="s">
        <v>54</v>
      </c>
      <c r="L176" t="s">
        <v>59</v>
      </c>
      <c r="M176" t="s">
        <v>61</v>
      </c>
      <c r="N176" t="s">
        <v>82</v>
      </c>
      <c r="O176" s="12">
        <v>196</v>
      </c>
      <c r="P176">
        <v>84</v>
      </c>
      <c r="Q176" s="2">
        <f>Table1[[#This Row],[Precio unitario]]*Table1[[#This Row],[Cantidad]]</f>
        <v>16464</v>
      </c>
      <c r="R176" s="12">
        <v>1662.864</v>
      </c>
    </row>
    <row r="177" spans="2:18" x14ac:dyDescent="0.3">
      <c r="B177" s="8">
        <v>1201</v>
      </c>
      <c r="C177" s="5">
        <v>43287</v>
      </c>
      <c r="D177" s="8">
        <v>6</v>
      </c>
      <c r="E177" t="s">
        <v>12</v>
      </c>
      <c r="F177" t="s">
        <v>27</v>
      </c>
      <c r="G177" t="s">
        <v>28</v>
      </c>
      <c r="H177" t="s">
        <v>50</v>
      </c>
      <c r="I177" t="s">
        <v>31</v>
      </c>
      <c r="J177" s="5">
        <v>43289</v>
      </c>
      <c r="K177" t="s">
        <v>56</v>
      </c>
      <c r="L177" t="s">
        <v>58</v>
      </c>
      <c r="M177" t="s">
        <v>1</v>
      </c>
      <c r="N177" t="s">
        <v>93</v>
      </c>
      <c r="O177" s="12">
        <v>178.5</v>
      </c>
      <c r="P177">
        <v>76</v>
      </c>
      <c r="Q177" s="2">
        <f>Table1[[#This Row],[Precio unitario]]*Table1[[#This Row],[Cantidad]]</f>
        <v>13566</v>
      </c>
      <c r="R177" s="12">
        <v>1370.1659999999999</v>
      </c>
    </row>
    <row r="178" spans="2:18" x14ac:dyDescent="0.3">
      <c r="B178" s="8">
        <v>1221</v>
      </c>
      <c r="C178" s="5">
        <v>43287</v>
      </c>
      <c r="D178" s="8">
        <v>6</v>
      </c>
      <c r="E178" t="s">
        <v>12</v>
      </c>
      <c r="F178" t="s">
        <v>27</v>
      </c>
      <c r="G178" t="s">
        <v>28</v>
      </c>
      <c r="H178" t="s">
        <v>50</v>
      </c>
      <c r="I178" t="s">
        <v>31</v>
      </c>
      <c r="J178" s="5">
        <v>43289</v>
      </c>
      <c r="K178" t="s">
        <v>54</v>
      </c>
      <c r="L178" t="s">
        <v>59</v>
      </c>
      <c r="M178" t="s">
        <v>1</v>
      </c>
      <c r="N178" t="s">
        <v>93</v>
      </c>
      <c r="O178" s="12">
        <v>178.5</v>
      </c>
      <c r="P178">
        <v>28</v>
      </c>
      <c r="Q178" s="2">
        <f>Table1[[#This Row],[Precio unitario]]*Table1[[#This Row],[Cantidad]]</f>
        <v>4998</v>
      </c>
      <c r="R178" s="12">
        <v>499.80000000000007</v>
      </c>
    </row>
    <row r="179" spans="2:18" x14ac:dyDescent="0.3">
      <c r="B179" s="8">
        <v>1194</v>
      </c>
      <c r="C179" s="5">
        <v>43289</v>
      </c>
      <c r="D179" s="8">
        <v>8</v>
      </c>
      <c r="E179" t="s">
        <v>9</v>
      </c>
      <c r="F179" t="s">
        <v>23</v>
      </c>
      <c r="G179" t="s">
        <v>22</v>
      </c>
      <c r="H179" t="s">
        <v>51</v>
      </c>
      <c r="I179" t="s">
        <v>31</v>
      </c>
      <c r="J179" s="5">
        <v>43291</v>
      </c>
      <c r="K179" t="s">
        <v>54</v>
      </c>
      <c r="L179" t="s">
        <v>58</v>
      </c>
      <c r="M179" t="s">
        <v>74</v>
      </c>
      <c r="N179" t="s">
        <v>84</v>
      </c>
      <c r="O179" s="12">
        <v>560</v>
      </c>
      <c r="P179">
        <v>91</v>
      </c>
      <c r="Q179" s="2">
        <f>Table1[[#This Row],[Precio unitario]]*Table1[[#This Row],[Cantidad]]</f>
        <v>50960</v>
      </c>
      <c r="R179" s="12">
        <v>5045.04</v>
      </c>
    </row>
    <row r="180" spans="2:18" x14ac:dyDescent="0.3">
      <c r="B180" s="8">
        <v>1195</v>
      </c>
      <c r="C180" s="5">
        <v>43289</v>
      </c>
      <c r="D180" s="8">
        <v>8</v>
      </c>
      <c r="E180" t="s">
        <v>9</v>
      </c>
      <c r="F180" t="s">
        <v>23</v>
      </c>
      <c r="G180" t="s">
        <v>22</v>
      </c>
      <c r="H180" t="s">
        <v>51</v>
      </c>
      <c r="I180" t="s">
        <v>31</v>
      </c>
      <c r="J180" s="5">
        <v>43291</v>
      </c>
      <c r="K180" t="s">
        <v>54</v>
      </c>
      <c r="L180" t="s">
        <v>58</v>
      </c>
      <c r="M180" t="s">
        <v>76</v>
      </c>
      <c r="N180" t="s">
        <v>92</v>
      </c>
      <c r="O180" s="12">
        <v>128.79999999999998</v>
      </c>
      <c r="P180">
        <v>36</v>
      </c>
      <c r="Q180" s="2">
        <f>Table1[[#This Row],[Precio unitario]]*Table1[[#This Row],[Cantidad]]</f>
        <v>4636.7999999999993</v>
      </c>
      <c r="R180" s="12">
        <v>482.22720000000004</v>
      </c>
    </row>
    <row r="181" spans="2:18" x14ac:dyDescent="0.3">
      <c r="B181" s="8">
        <v>1206</v>
      </c>
      <c r="C181" s="5">
        <v>43289</v>
      </c>
      <c r="D181" s="8">
        <v>8</v>
      </c>
      <c r="E181" t="s">
        <v>9</v>
      </c>
      <c r="F181" t="s">
        <v>23</v>
      </c>
      <c r="G181" t="s">
        <v>22</v>
      </c>
      <c r="H181" t="s">
        <v>51</v>
      </c>
      <c r="I181" t="s">
        <v>31</v>
      </c>
      <c r="J181" s="5">
        <v>43291</v>
      </c>
      <c r="K181" t="s">
        <v>56</v>
      </c>
      <c r="L181" t="s">
        <v>59</v>
      </c>
      <c r="M181" t="s">
        <v>4</v>
      </c>
      <c r="N181" t="s">
        <v>87</v>
      </c>
      <c r="O181" s="12">
        <v>487.19999999999993</v>
      </c>
      <c r="P181">
        <v>27</v>
      </c>
      <c r="Q181" s="2">
        <f>Table1[[#This Row],[Precio unitario]]*Table1[[#This Row],[Cantidad]]</f>
        <v>13154.399999999998</v>
      </c>
      <c r="R181" s="12">
        <v>1249.6679999999999</v>
      </c>
    </row>
    <row r="182" spans="2:18" x14ac:dyDescent="0.3">
      <c r="B182" s="8">
        <v>1191</v>
      </c>
      <c r="C182" s="5">
        <v>43290</v>
      </c>
      <c r="D182" s="8">
        <v>9</v>
      </c>
      <c r="E182" t="s">
        <v>18</v>
      </c>
      <c r="F182" t="s">
        <v>25</v>
      </c>
      <c r="G182" t="s">
        <v>26</v>
      </c>
      <c r="H182" t="s">
        <v>52</v>
      </c>
      <c r="I182" t="s">
        <v>39</v>
      </c>
      <c r="J182" s="5">
        <v>43292</v>
      </c>
      <c r="K182" t="s">
        <v>55</v>
      </c>
      <c r="L182" t="s">
        <v>58</v>
      </c>
      <c r="M182" t="s">
        <v>2</v>
      </c>
      <c r="N182" t="s">
        <v>3</v>
      </c>
      <c r="O182" s="12">
        <v>273</v>
      </c>
      <c r="P182">
        <v>61</v>
      </c>
      <c r="Q182" s="2">
        <f>Table1[[#This Row],[Precio unitario]]*Table1[[#This Row],[Cantidad]]</f>
        <v>16653</v>
      </c>
      <c r="R182" s="12">
        <v>1731.9120000000003</v>
      </c>
    </row>
    <row r="183" spans="2:18" x14ac:dyDescent="0.3">
      <c r="B183" s="8">
        <v>1192</v>
      </c>
      <c r="C183" s="5">
        <v>43290</v>
      </c>
      <c r="D183" s="8">
        <v>9</v>
      </c>
      <c r="E183" t="s">
        <v>18</v>
      </c>
      <c r="F183" t="s">
        <v>25</v>
      </c>
      <c r="G183" t="s">
        <v>26</v>
      </c>
      <c r="H183" t="s">
        <v>52</v>
      </c>
      <c r="I183" t="s">
        <v>39</v>
      </c>
      <c r="J183" s="5">
        <v>43292</v>
      </c>
      <c r="K183" t="s">
        <v>55</v>
      </c>
      <c r="L183" t="s">
        <v>58</v>
      </c>
      <c r="M183" t="s">
        <v>4</v>
      </c>
      <c r="N183" t="s">
        <v>87</v>
      </c>
      <c r="O183" s="12">
        <v>487.19999999999993</v>
      </c>
      <c r="P183">
        <v>27</v>
      </c>
      <c r="Q183" s="2">
        <f>Table1[[#This Row],[Precio unitario]]*Table1[[#This Row],[Cantidad]]</f>
        <v>13154.399999999998</v>
      </c>
      <c r="R183" s="12">
        <v>1341.7487999999998</v>
      </c>
    </row>
    <row r="184" spans="2:18" x14ac:dyDescent="0.3">
      <c r="B184" s="8">
        <v>1220</v>
      </c>
      <c r="C184" s="5">
        <v>43290</v>
      </c>
      <c r="D184" s="8">
        <v>9</v>
      </c>
      <c r="E184" t="s">
        <v>18</v>
      </c>
      <c r="F184" t="s">
        <v>25</v>
      </c>
      <c r="G184" t="s">
        <v>26</v>
      </c>
      <c r="H184" t="s">
        <v>52</v>
      </c>
      <c r="I184" t="s">
        <v>39</v>
      </c>
      <c r="J184" s="5">
        <v>43292</v>
      </c>
      <c r="K184" t="s">
        <v>55</v>
      </c>
      <c r="L184" t="s">
        <v>58</v>
      </c>
      <c r="M184" t="s">
        <v>66</v>
      </c>
      <c r="N184" t="s">
        <v>83</v>
      </c>
      <c r="O184" s="12">
        <v>135.1</v>
      </c>
      <c r="P184">
        <v>90</v>
      </c>
      <c r="Q184" s="2">
        <f>Table1[[#This Row],[Precio unitario]]*Table1[[#This Row],[Cantidad]]</f>
        <v>12159</v>
      </c>
      <c r="R184" s="12">
        <v>1167.2640000000001</v>
      </c>
    </row>
    <row r="185" spans="2:18" x14ac:dyDescent="0.3">
      <c r="B185" s="8">
        <v>1214</v>
      </c>
      <c r="C185" s="5">
        <v>43291</v>
      </c>
      <c r="D185" s="8">
        <v>10</v>
      </c>
      <c r="E185" t="s">
        <v>14</v>
      </c>
      <c r="F185" t="s">
        <v>33</v>
      </c>
      <c r="G185" t="s">
        <v>34</v>
      </c>
      <c r="H185" t="s">
        <v>48</v>
      </c>
      <c r="I185" t="s">
        <v>32</v>
      </c>
      <c r="J185" s="5">
        <v>43293</v>
      </c>
      <c r="K185" t="s">
        <v>54</v>
      </c>
      <c r="L185" t="s">
        <v>59</v>
      </c>
      <c r="M185" t="s">
        <v>70</v>
      </c>
      <c r="N185" t="s">
        <v>91</v>
      </c>
      <c r="O185" s="12">
        <v>140</v>
      </c>
      <c r="P185">
        <v>80</v>
      </c>
      <c r="Q185" s="2">
        <f>Table1[[#This Row],[Precio unitario]]*Table1[[#This Row],[Cantidad]]</f>
        <v>11200</v>
      </c>
      <c r="R185" s="12">
        <v>1086.3999999999999</v>
      </c>
    </row>
    <row r="186" spans="2:18" x14ac:dyDescent="0.3">
      <c r="B186" s="8">
        <v>1216</v>
      </c>
      <c r="C186" s="5">
        <v>43291</v>
      </c>
      <c r="D186" s="8">
        <v>10</v>
      </c>
      <c r="E186" t="s">
        <v>14</v>
      </c>
      <c r="F186" t="s">
        <v>33</v>
      </c>
      <c r="G186" t="s">
        <v>34</v>
      </c>
      <c r="H186" t="s">
        <v>48</v>
      </c>
      <c r="I186" t="s">
        <v>32</v>
      </c>
      <c r="J186" s="5"/>
      <c r="K186" t="s">
        <v>55</v>
      </c>
      <c r="L186"/>
      <c r="M186" t="s">
        <v>62</v>
      </c>
      <c r="N186" t="s">
        <v>91</v>
      </c>
      <c r="O186" s="12">
        <v>49</v>
      </c>
      <c r="P186">
        <v>27</v>
      </c>
      <c r="Q186" s="2">
        <f>Table1[[#This Row],[Precio unitario]]*Table1[[#This Row],[Cantidad]]</f>
        <v>1323</v>
      </c>
      <c r="R186" s="12">
        <v>127.00800000000001</v>
      </c>
    </row>
    <row r="187" spans="2:18" x14ac:dyDescent="0.3">
      <c r="B187" s="8">
        <v>1217</v>
      </c>
      <c r="C187" s="5">
        <v>43292</v>
      </c>
      <c r="D187" s="8">
        <v>11</v>
      </c>
      <c r="E187" t="s">
        <v>16</v>
      </c>
      <c r="F187" t="s">
        <v>37</v>
      </c>
      <c r="G187" t="s">
        <v>37</v>
      </c>
      <c r="H187" t="s">
        <v>45</v>
      </c>
      <c r="I187" t="s">
        <v>36</v>
      </c>
      <c r="J187" s="5"/>
      <c r="K187" t="s">
        <v>56</v>
      </c>
      <c r="L187"/>
      <c r="M187" t="s">
        <v>74</v>
      </c>
      <c r="N187" t="s">
        <v>84</v>
      </c>
      <c r="O187" s="12">
        <v>560</v>
      </c>
      <c r="P187">
        <v>97</v>
      </c>
      <c r="Q187" s="2">
        <f>Table1[[#This Row],[Precio unitario]]*Table1[[#This Row],[Cantidad]]</f>
        <v>54320</v>
      </c>
      <c r="R187" s="12">
        <v>5323.3600000000006</v>
      </c>
    </row>
    <row r="188" spans="2:18" x14ac:dyDescent="0.3">
      <c r="B188" s="8">
        <v>1196</v>
      </c>
      <c r="C188" s="5">
        <v>43306</v>
      </c>
      <c r="D188" s="8">
        <v>25</v>
      </c>
      <c r="E188" t="s">
        <v>19</v>
      </c>
      <c r="F188" t="s">
        <v>33</v>
      </c>
      <c r="G188" t="s">
        <v>34</v>
      </c>
      <c r="H188" t="s">
        <v>48</v>
      </c>
      <c r="I188" t="s">
        <v>32</v>
      </c>
      <c r="J188" s="5">
        <v>43308</v>
      </c>
      <c r="K188" t="s">
        <v>55</v>
      </c>
      <c r="L188" t="s">
        <v>60</v>
      </c>
      <c r="M188" t="s">
        <v>73</v>
      </c>
      <c r="N188" t="s">
        <v>92</v>
      </c>
      <c r="O188" s="12">
        <v>140</v>
      </c>
      <c r="P188">
        <v>34</v>
      </c>
      <c r="Q188" s="2">
        <f>Table1[[#This Row],[Precio unitario]]*Table1[[#This Row],[Cantidad]]</f>
        <v>4760</v>
      </c>
      <c r="R188" s="12">
        <v>480.76000000000005</v>
      </c>
    </row>
    <row r="189" spans="2:18" x14ac:dyDescent="0.3">
      <c r="B189" s="8">
        <v>1197</v>
      </c>
      <c r="C189" s="5">
        <v>43307</v>
      </c>
      <c r="D189" s="8">
        <v>26</v>
      </c>
      <c r="E189" t="s">
        <v>20</v>
      </c>
      <c r="F189" t="s">
        <v>37</v>
      </c>
      <c r="G189" t="s">
        <v>37</v>
      </c>
      <c r="H189" t="s">
        <v>45</v>
      </c>
      <c r="I189" t="s">
        <v>36</v>
      </c>
      <c r="J189" s="5">
        <v>43309</v>
      </c>
      <c r="K189" t="s">
        <v>56</v>
      </c>
      <c r="L189" t="s">
        <v>59</v>
      </c>
      <c r="M189" t="s">
        <v>80</v>
      </c>
      <c r="N189" t="s">
        <v>89</v>
      </c>
      <c r="O189" s="12">
        <v>298.90000000000003</v>
      </c>
      <c r="P189">
        <v>81</v>
      </c>
      <c r="Q189" s="2">
        <f>Table1[[#This Row],[Precio unitario]]*Table1[[#This Row],[Cantidad]]</f>
        <v>24210.9</v>
      </c>
      <c r="R189" s="12">
        <v>2493.7227000000003</v>
      </c>
    </row>
    <row r="190" spans="2:18" x14ac:dyDescent="0.3">
      <c r="B190" s="8">
        <v>1198</v>
      </c>
      <c r="C190" s="5">
        <v>43307</v>
      </c>
      <c r="D190" s="8">
        <v>26</v>
      </c>
      <c r="E190" t="s">
        <v>20</v>
      </c>
      <c r="F190" t="s">
        <v>37</v>
      </c>
      <c r="G190" t="s">
        <v>37</v>
      </c>
      <c r="H190" t="s">
        <v>45</v>
      </c>
      <c r="I190" t="s">
        <v>36</v>
      </c>
      <c r="J190" s="5">
        <v>43309</v>
      </c>
      <c r="K190" t="s">
        <v>56</v>
      </c>
      <c r="L190" t="s">
        <v>59</v>
      </c>
      <c r="M190" t="s">
        <v>66</v>
      </c>
      <c r="N190" t="s">
        <v>83</v>
      </c>
      <c r="O190" s="12">
        <v>135.1</v>
      </c>
      <c r="P190">
        <v>25</v>
      </c>
      <c r="Q190" s="2">
        <f>Table1[[#This Row],[Precio unitario]]*Table1[[#This Row],[Cantidad]]</f>
        <v>3377.5</v>
      </c>
      <c r="R190" s="12">
        <v>327.61750000000001</v>
      </c>
    </row>
    <row r="191" spans="2:18" x14ac:dyDescent="0.3">
      <c r="B191" s="8">
        <v>1199</v>
      </c>
      <c r="C191" s="5">
        <v>43307</v>
      </c>
      <c r="D191" s="8">
        <v>26</v>
      </c>
      <c r="E191" t="s">
        <v>20</v>
      </c>
      <c r="F191" t="s">
        <v>37</v>
      </c>
      <c r="G191" t="s">
        <v>37</v>
      </c>
      <c r="H191" t="s">
        <v>45</v>
      </c>
      <c r="I191" t="s">
        <v>36</v>
      </c>
      <c r="J191" s="5">
        <v>43309</v>
      </c>
      <c r="K191" t="s">
        <v>56</v>
      </c>
      <c r="L191" t="s">
        <v>59</v>
      </c>
      <c r="M191" t="s">
        <v>68</v>
      </c>
      <c r="N191" t="s">
        <v>86</v>
      </c>
      <c r="O191" s="12">
        <v>257.59999999999997</v>
      </c>
      <c r="P191">
        <v>12</v>
      </c>
      <c r="Q191" s="2">
        <f>Table1[[#This Row],[Precio unitario]]*Table1[[#This Row],[Cantidad]]</f>
        <v>3091.2</v>
      </c>
      <c r="R191" s="12">
        <v>309.12</v>
      </c>
    </row>
    <row r="192" spans="2:18" x14ac:dyDescent="0.3">
      <c r="B192" s="8">
        <v>1189</v>
      </c>
      <c r="C192" s="5">
        <v>43309</v>
      </c>
      <c r="D192" s="8">
        <v>28</v>
      </c>
      <c r="E192" t="s">
        <v>13</v>
      </c>
      <c r="F192" t="s">
        <v>24</v>
      </c>
      <c r="G192" t="s">
        <v>38</v>
      </c>
      <c r="H192" t="s">
        <v>45</v>
      </c>
      <c r="I192" t="s">
        <v>36</v>
      </c>
      <c r="J192" s="5">
        <v>43311</v>
      </c>
      <c r="K192" t="s">
        <v>56</v>
      </c>
      <c r="L192" t="s">
        <v>59</v>
      </c>
      <c r="M192" t="s">
        <v>66</v>
      </c>
      <c r="N192" t="s">
        <v>83</v>
      </c>
      <c r="O192" s="12">
        <v>135.1</v>
      </c>
      <c r="P192">
        <v>33</v>
      </c>
      <c r="Q192" s="2">
        <f>Table1[[#This Row],[Precio unitario]]*Table1[[#This Row],[Cantidad]]</f>
        <v>4458.3</v>
      </c>
      <c r="R192" s="12">
        <v>423.5385</v>
      </c>
    </row>
    <row r="193" spans="2:18" x14ac:dyDescent="0.3">
      <c r="B193" s="8">
        <v>1190</v>
      </c>
      <c r="C193" s="5">
        <v>43309</v>
      </c>
      <c r="D193" s="8">
        <v>28</v>
      </c>
      <c r="E193" t="s">
        <v>13</v>
      </c>
      <c r="F193" t="s">
        <v>24</v>
      </c>
      <c r="G193" t="s">
        <v>38</v>
      </c>
      <c r="H193" t="s">
        <v>45</v>
      </c>
      <c r="I193" t="s">
        <v>36</v>
      </c>
      <c r="J193" s="5">
        <v>43311</v>
      </c>
      <c r="K193" t="s">
        <v>56</v>
      </c>
      <c r="L193" t="s">
        <v>59</v>
      </c>
      <c r="M193" t="s">
        <v>68</v>
      </c>
      <c r="N193" t="s">
        <v>86</v>
      </c>
      <c r="O193" s="12">
        <v>257.59999999999997</v>
      </c>
      <c r="P193">
        <v>47</v>
      </c>
      <c r="Q193" s="2">
        <f>Table1[[#This Row],[Precio unitario]]*Table1[[#This Row],[Cantidad]]</f>
        <v>12107.199999999999</v>
      </c>
      <c r="R193" s="12">
        <v>1271.2560000000001</v>
      </c>
    </row>
    <row r="194" spans="2:18" x14ac:dyDescent="0.3">
      <c r="B194" s="8">
        <v>1219</v>
      </c>
      <c r="C194" s="5">
        <v>43309</v>
      </c>
      <c r="D194" s="8">
        <v>28</v>
      </c>
      <c r="E194" t="s">
        <v>13</v>
      </c>
      <c r="F194" t="s">
        <v>24</v>
      </c>
      <c r="G194" t="s">
        <v>38</v>
      </c>
      <c r="H194" t="s">
        <v>45</v>
      </c>
      <c r="I194" t="s">
        <v>36</v>
      </c>
      <c r="J194" s="5">
        <v>43311</v>
      </c>
      <c r="K194" t="s">
        <v>56</v>
      </c>
      <c r="L194" t="s">
        <v>59</v>
      </c>
      <c r="M194" t="s">
        <v>65</v>
      </c>
      <c r="N194" t="s">
        <v>82</v>
      </c>
      <c r="O194" s="12">
        <v>644</v>
      </c>
      <c r="P194">
        <v>24</v>
      </c>
      <c r="Q194" s="2">
        <f>Table1[[#This Row],[Precio unitario]]*Table1[[#This Row],[Cantidad]]</f>
        <v>15456</v>
      </c>
      <c r="R194" s="12">
        <v>1483.7759999999998</v>
      </c>
    </row>
    <row r="195" spans="2:18" x14ac:dyDescent="0.3">
      <c r="B195" s="8">
        <v>1200</v>
      </c>
      <c r="C195" s="5">
        <v>43310</v>
      </c>
      <c r="D195" s="8">
        <v>29</v>
      </c>
      <c r="E195" t="s">
        <v>10</v>
      </c>
      <c r="F195" t="s">
        <v>40</v>
      </c>
      <c r="G195" t="s">
        <v>26</v>
      </c>
      <c r="H195" t="s">
        <v>47</v>
      </c>
      <c r="I195" t="s">
        <v>39</v>
      </c>
      <c r="J195" s="5">
        <v>43312</v>
      </c>
      <c r="K195" t="s">
        <v>54</v>
      </c>
      <c r="L195" t="s">
        <v>58</v>
      </c>
      <c r="M195" t="s">
        <v>61</v>
      </c>
      <c r="N195" t="s">
        <v>82</v>
      </c>
      <c r="O195" s="12">
        <v>196</v>
      </c>
      <c r="P195">
        <v>23</v>
      </c>
      <c r="Q195" s="2">
        <f>Table1[[#This Row],[Precio unitario]]*Table1[[#This Row],[Cantidad]]</f>
        <v>4508</v>
      </c>
      <c r="R195" s="12">
        <v>432.76800000000003</v>
      </c>
    </row>
    <row r="196" spans="2:18" x14ac:dyDescent="0.3">
      <c r="B196" s="8">
        <v>1231</v>
      </c>
      <c r="C196" s="5">
        <v>43313</v>
      </c>
      <c r="D196" s="8">
        <v>1</v>
      </c>
      <c r="E196" t="s">
        <v>17</v>
      </c>
      <c r="F196" t="s">
        <v>29</v>
      </c>
      <c r="G196" t="s">
        <v>30</v>
      </c>
      <c r="H196" t="s">
        <v>51</v>
      </c>
      <c r="I196" t="s">
        <v>31</v>
      </c>
      <c r="J196" s="5"/>
      <c r="L196"/>
      <c r="M196" t="s">
        <v>75</v>
      </c>
      <c r="N196" t="s">
        <v>82</v>
      </c>
      <c r="O196" s="12">
        <v>252</v>
      </c>
      <c r="P196">
        <v>91</v>
      </c>
      <c r="Q196" s="2">
        <f>Table1[[#This Row],[Precio unitario]]*Table1[[#This Row],[Cantidad]]</f>
        <v>22932</v>
      </c>
      <c r="R196" s="12">
        <v>2224.404</v>
      </c>
    </row>
    <row r="197" spans="2:18" x14ac:dyDescent="0.3">
      <c r="B197" s="8">
        <v>1232</v>
      </c>
      <c r="C197" s="5">
        <v>43313</v>
      </c>
      <c r="D197" s="8">
        <v>1</v>
      </c>
      <c r="E197" t="s">
        <v>17</v>
      </c>
      <c r="F197" t="s">
        <v>29</v>
      </c>
      <c r="G197" t="s">
        <v>30</v>
      </c>
      <c r="H197" t="s">
        <v>51</v>
      </c>
      <c r="I197" t="s">
        <v>31</v>
      </c>
      <c r="J197" s="5"/>
      <c r="L197"/>
      <c r="M197" t="s">
        <v>65</v>
      </c>
      <c r="N197" t="s">
        <v>82</v>
      </c>
      <c r="O197" s="12">
        <v>644</v>
      </c>
      <c r="P197">
        <v>14</v>
      </c>
      <c r="Q197" s="2">
        <f>Table1[[#This Row],[Precio unitario]]*Table1[[#This Row],[Cantidad]]</f>
        <v>9016</v>
      </c>
      <c r="R197" s="12">
        <v>892.58400000000006</v>
      </c>
    </row>
    <row r="198" spans="2:18" x14ac:dyDescent="0.3">
      <c r="B198" s="8">
        <v>1233</v>
      </c>
      <c r="C198" s="5">
        <v>43313</v>
      </c>
      <c r="D198" s="8">
        <v>1</v>
      </c>
      <c r="E198" t="s">
        <v>17</v>
      </c>
      <c r="F198" t="s">
        <v>29</v>
      </c>
      <c r="G198" t="s">
        <v>30</v>
      </c>
      <c r="H198" t="s">
        <v>51</v>
      </c>
      <c r="I198" t="s">
        <v>31</v>
      </c>
      <c r="J198" s="5"/>
      <c r="L198"/>
      <c r="M198" t="s">
        <v>77</v>
      </c>
      <c r="N198" t="s">
        <v>82</v>
      </c>
      <c r="O198" s="12">
        <v>41.86</v>
      </c>
      <c r="P198">
        <v>44</v>
      </c>
      <c r="Q198" s="2">
        <f>Table1[[#This Row],[Precio unitario]]*Table1[[#This Row],[Cantidad]]</f>
        <v>1841.84</v>
      </c>
      <c r="R198" s="12">
        <v>186.02584000000002</v>
      </c>
    </row>
    <row r="199" spans="2:18" x14ac:dyDescent="0.3">
      <c r="B199" s="8">
        <v>1248</v>
      </c>
      <c r="C199" s="5">
        <v>43316</v>
      </c>
      <c r="D199" s="8">
        <v>4</v>
      </c>
      <c r="E199" t="s">
        <v>7</v>
      </c>
      <c r="F199" t="s">
        <v>35</v>
      </c>
      <c r="G199" t="s">
        <v>35</v>
      </c>
      <c r="H199" t="s">
        <v>46</v>
      </c>
      <c r="I199" t="s">
        <v>32</v>
      </c>
      <c r="J199" s="5">
        <v>43318</v>
      </c>
      <c r="K199" t="s">
        <v>55</v>
      </c>
      <c r="L199" t="s">
        <v>59</v>
      </c>
      <c r="M199" t="s">
        <v>72</v>
      </c>
      <c r="N199" t="s">
        <v>94</v>
      </c>
      <c r="O199" s="12">
        <v>1134</v>
      </c>
      <c r="P199">
        <v>32</v>
      </c>
      <c r="Q199" s="2">
        <f>Table1[[#This Row],[Precio unitario]]*Table1[[#This Row],[Cantidad]]</f>
        <v>36288</v>
      </c>
      <c r="R199" s="12">
        <v>3519.9359999999997</v>
      </c>
    </row>
    <row r="200" spans="2:18" x14ac:dyDescent="0.3">
      <c r="B200" s="8">
        <v>1249</v>
      </c>
      <c r="C200" s="5">
        <v>43316</v>
      </c>
      <c r="D200" s="8">
        <v>4</v>
      </c>
      <c r="E200" t="s">
        <v>7</v>
      </c>
      <c r="F200" t="s">
        <v>35</v>
      </c>
      <c r="G200" t="s">
        <v>35</v>
      </c>
      <c r="H200" t="s">
        <v>46</v>
      </c>
      <c r="I200" t="s">
        <v>32</v>
      </c>
      <c r="J200" s="5">
        <v>43318</v>
      </c>
      <c r="K200" t="s">
        <v>55</v>
      </c>
      <c r="L200" t="s">
        <v>59</v>
      </c>
      <c r="M200" t="s">
        <v>81</v>
      </c>
      <c r="N200" t="s">
        <v>90</v>
      </c>
      <c r="O200" s="12">
        <v>98</v>
      </c>
      <c r="P200">
        <v>76</v>
      </c>
      <c r="Q200" s="2">
        <f>Table1[[#This Row],[Precio unitario]]*Table1[[#This Row],[Cantidad]]</f>
        <v>7448</v>
      </c>
      <c r="R200" s="12">
        <v>752.24800000000005</v>
      </c>
    </row>
    <row r="201" spans="2:18" x14ac:dyDescent="0.3">
      <c r="B201" s="8">
        <v>1238</v>
      </c>
      <c r="C201" s="5">
        <v>43318</v>
      </c>
      <c r="D201" s="8">
        <v>6</v>
      </c>
      <c r="E201" t="s">
        <v>12</v>
      </c>
      <c r="F201" t="s">
        <v>27</v>
      </c>
      <c r="G201" t="s">
        <v>28</v>
      </c>
      <c r="H201" t="s">
        <v>50</v>
      </c>
      <c r="I201" t="s">
        <v>31</v>
      </c>
      <c r="J201" s="5">
        <v>43320</v>
      </c>
      <c r="K201" t="s">
        <v>54</v>
      </c>
      <c r="L201" t="s">
        <v>59</v>
      </c>
      <c r="M201" t="s">
        <v>61</v>
      </c>
      <c r="N201" t="s">
        <v>82</v>
      </c>
      <c r="O201" s="12">
        <v>196</v>
      </c>
      <c r="P201">
        <v>52</v>
      </c>
      <c r="Q201" s="2">
        <f>Table1[[#This Row],[Precio unitario]]*Table1[[#This Row],[Cantidad]]</f>
        <v>10192</v>
      </c>
      <c r="R201" s="12">
        <v>1019.1999999999999</v>
      </c>
    </row>
    <row r="202" spans="2:18" x14ac:dyDescent="0.3">
      <c r="B202" s="8">
        <v>1246</v>
      </c>
      <c r="C202" s="5">
        <v>43318</v>
      </c>
      <c r="D202" s="8">
        <v>6</v>
      </c>
      <c r="E202" t="s">
        <v>12</v>
      </c>
      <c r="F202" t="s">
        <v>27</v>
      </c>
      <c r="G202" t="s">
        <v>28</v>
      </c>
      <c r="H202" t="s">
        <v>50</v>
      </c>
      <c r="I202" t="s">
        <v>31</v>
      </c>
      <c r="J202" s="5">
        <v>43320</v>
      </c>
      <c r="K202" t="s">
        <v>56</v>
      </c>
      <c r="L202" t="s">
        <v>58</v>
      </c>
      <c r="M202" t="s">
        <v>1</v>
      </c>
      <c r="N202" t="s">
        <v>93</v>
      </c>
      <c r="O202" s="12">
        <v>178.5</v>
      </c>
      <c r="P202">
        <v>72</v>
      </c>
      <c r="Q202" s="2">
        <f>Table1[[#This Row],[Precio unitario]]*Table1[[#This Row],[Cantidad]]</f>
        <v>12852</v>
      </c>
      <c r="R202" s="12">
        <v>1246.644</v>
      </c>
    </row>
    <row r="203" spans="2:18" x14ac:dyDescent="0.3">
      <c r="B203" s="8">
        <v>1225</v>
      </c>
      <c r="C203" s="5">
        <v>43319</v>
      </c>
      <c r="D203" s="8">
        <v>7</v>
      </c>
      <c r="E203" t="s">
        <v>15</v>
      </c>
      <c r="F203" t="s">
        <v>107</v>
      </c>
      <c r="G203" t="s">
        <v>107</v>
      </c>
      <c r="H203" t="s">
        <v>51</v>
      </c>
      <c r="I203" t="s">
        <v>31</v>
      </c>
      <c r="J203" s="5"/>
      <c r="L203"/>
      <c r="M203" t="s">
        <v>65</v>
      </c>
      <c r="N203" t="s">
        <v>82</v>
      </c>
      <c r="O203" s="12">
        <v>644</v>
      </c>
      <c r="P203">
        <v>86</v>
      </c>
      <c r="Q203" s="2">
        <f>Table1[[#This Row],[Precio unitario]]*Table1[[#This Row],[Cantidad]]</f>
        <v>55384</v>
      </c>
      <c r="R203" s="12">
        <v>5593.7840000000006</v>
      </c>
    </row>
    <row r="204" spans="2:18" x14ac:dyDescent="0.3">
      <c r="B204" s="8">
        <v>1223</v>
      </c>
      <c r="C204" s="5">
        <v>43320</v>
      </c>
      <c r="D204" s="8">
        <v>8</v>
      </c>
      <c r="E204" t="s">
        <v>9</v>
      </c>
      <c r="F204" t="s">
        <v>23</v>
      </c>
      <c r="G204" t="s">
        <v>22</v>
      </c>
      <c r="H204" t="s">
        <v>51</v>
      </c>
      <c r="I204" t="s">
        <v>31</v>
      </c>
      <c r="J204" s="5">
        <v>43322</v>
      </c>
      <c r="K204" t="s">
        <v>56</v>
      </c>
      <c r="L204" t="s">
        <v>58</v>
      </c>
      <c r="M204" t="s">
        <v>1</v>
      </c>
      <c r="N204" t="s">
        <v>93</v>
      </c>
      <c r="O204" s="12">
        <v>178.5</v>
      </c>
      <c r="P204">
        <v>57</v>
      </c>
      <c r="Q204" s="2">
        <f>Table1[[#This Row],[Precio unitario]]*Table1[[#This Row],[Cantidad]]</f>
        <v>10174.5</v>
      </c>
      <c r="R204" s="12">
        <v>976.75199999999995</v>
      </c>
    </row>
    <row r="205" spans="2:18" x14ac:dyDescent="0.3">
      <c r="B205" s="8">
        <v>1239</v>
      </c>
      <c r="C205" s="5">
        <v>43320</v>
      </c>
      <c r="D205" s="8">
        <v>8</v>
      </c>
      <c r="E205" t="s">
        <v>9</v>
      </c>
      <c r="F205" t="s">
        <v>23</v>
      </c>
      <c r="G205" t="s">
        <v>22</v>
      </c>
      <c r="H205" t="s">
        <v>51</v>
      </c>
      <c r="I205" t="s">
        <v>31</v>
      </c>
      <c r="J205" s="5">
        <v>43322</v>
      </c>
      <c r="K205" t="s">
        <v>54</v>
      </c>
      <c r="L205" t="s">
        <v>58</v>
      </c>
      <c r="M205" t="s">
        <v>74</v>
      </c>
      <c r="N205" t="s">
        <v>84</v>
      </c>
      <c r="O205" s="12">
        <v>560</v>
      </c>
      <c r="P205">
        <v>78</v>
      </c>
      <c r="Q205" s="2">
        <f>Table1[[#This Row],[Precio unitario]]*Table1[[#This Row],[Cantidad]]</f>
        <v>43680</v>
      </c>
      <c r="R205" s="12">
        <v>4455.3600000000006</v>
      </c>
    </row>
    <row r="206" spans="2:18" x14ac:dyDescent="0.3">
      <c r="B206" s="8">
        <v>1240</v>
      </c>
      <c r="C206" s="5">
        <v>43320</v>
      </c>
      <c r="D206" s="8">
        <v>8</v>
      </c>
      <c r="E206" t="s">
        <v>9</v>
      </c>
      <c r="F206" t="s">
        <v>23</v>
      </c>
      <c r="G206" t="s">
        <v>22</v>
      </c>
      <c r="H206" t="s">
        <v>51</v>
      </c>
      <c r="I206" t="s">
        <v>31</v>
      </c>
      <c r="J206" s="5">
        <v>43322</v>
      </c>
      <c r="K206" t="s">
        <v>54</v>
      </c>
      <c r="L206" t="s">
        <v>58</v>
      </c>
      <c r="M206" t="s">
        <v>76</v>
      </c>
      <c r="N206" t="s">
        <v>92</v>
      </c>
      <c r="O206" s="12">
        <v>128.79999999999998</v>
      </c>
      <c r="P206">
        <v>54</v>
      </c>
      <c r="Q206" s="2">
        <f>Table1[[#This Row],[Precio unitario]]*Table1[[#This Row],[Cantidad]]</f>
        <v>6955.1999999999989</v>
      </c>
      <c r="R206" s="12">
        <v>688.56479999999999</v>
      </c>
    </row>
    <row r="207" spans="2:18" x14ac:dyDescent="0.3">
      <c r="B207" s="8">
        <v>1236</v>
      </c>
      <c r="C207" s="5">
        <v>43321</v>
      </c>
      <c r="D207" s="8">
        <v>9</v>
      </c>
      <c r="E207" t="s">
        <v>18</v>
      </c>
      <c r="F207" t="s">
        <v>25</v>
      </c>
      <c r="G207" t="s">
        <v>26</v>
      </c>
      <c r="H207" t="s">
        <v>52</v>
      </c>
      <c r="I207" t="s">
        <v>39</v>
      </c>
      <c r="J207" s="5">
        <v>43323</v>
      </c>
      <c r="K207" t="s">
        <v>55</v>
      </c>
      <c r="L207" t="s">
        <v>58</v>
      </c>
      <c r="M207" t="s">
        <v>2</v>
      </c>
      <c r="N207" t="s">
        <v>3</v>
      </c>
      <c r="O207" s="12">
        <v>273</v>
      </c>
      <c r="P207">
        <v>66</v>
      </c>
      <c r="Q207" s="2">
        <f>Table1[[#This Row],[Precio unitario]]*Table1[[#This Row],[Cantidad]]</f>
        <v>18018</v>
      </c>
      <c r="R207" s="12">
        <v>1855.854</v>
      </c>
    </row>
    <row r="208" spans="2:18" x14ac:dyDescent="0.3">
      <c r="B208" s="8">
        <v>1237</v>
      </c>
      <c r="C208" s="5">
        <v>43321</v>
      </c>
      <c r="D208" s="8">
        <v>9</v>
      </c>
      <c r="E208" t="s">
        <v>18</v>
      </c>
      <c r="F208" t="s">
        <v>25</v>
      </c>
      <c r="G208" t="s">
        <v>26</v>
      </c>
      <c r="H208" t="s">
        <v>52</v>
      </c>
      <c r="I208" t="s">
        <v>39</v>
      </c>
      <c r="J208" s="5">
        <v>43323</v>
      </c>
      <c r="K208" t="s">
        <v>55</v>
      </c>
      <c r="L208" t="s">
        <v>58</v>
      </c>
      <c r="M208" t="s">
        <v>4</v>
      </c>
      <c r="N208" t="s">
        <v>87</v>
      </c>
      <c r="O208" s="12">
        <v>487.19999999999993</v>
      </c>
      <c r="P208">
        <v>32</v>
      </c>
      <c r="Q208" s="2">
        <f>Table1[[#This Row],[Precio unitario]]*Table1[[#This Row],[Cantidad]]</f>
        <v>15590.399999999998</v>
      </c>
      <c r="R208" s="12">
        <v>1559.04</v>
      </c>
    </row>
    <row r="209" spans="2:18" x14ac:dyDescent="0.3">
      <c r="B209" s="8">
        <v>1224</v>
      </c>
      <c r="C209" s="5">
        <v>43322</v>
      </c>
      <c r="D209" s="8">
        <v>10</v>
      </c>
      <c r="E209" t="s">
        <v>14</v>
      </c>
      <c r="F209" t="s">
        <v>33</v>
      </c>
      <c r="G209" t="s">
        <v>34</v>
      </c>
      <c r="H209" t="s">
        <v>48</v>
      </c>
      <c r="I209" t="s">
        <v>32</v>
      </c>
      <c r="J209" s="5">
        <v>43324</v>
      </c>
      <c r="K209" t="s">
        <v>54</v>
      </c>
      <c r="L209" t="s">
        <v>59</v>
      </c>
      <c r="M209" t="s">
        <v>77</v>
      </c>
      <c r="N209" t="s">
        <v>82</v>
      </c>
      <c r="O209" s="12">
        <v>41.86</v>
      </c>
      <c r="P209">
        <v>23</v>
      </c>
      <c r="Q209" s="2">
        <f>Table1[[#This Row],[Precio unitario]]*Table1[[#This Row],[Cantidad]]</f>
        <v>962.78</v>
      </c>
      <c r="R209" s="12">
        <v>93.389660000000021</v>
      </c>
    </row>
    <row r="210" spans="2:18" x14ac:dyDescent="0.3">
      <c r="B210" s="8">
        <v>1226</v>
      </c>
      <c r="C210" s="5">
        <v>43322</v>
      </c>
      <c r="D210" s="8">
        <v>10</v>
      </c>
      <c r="E210" t="s">
        <v>14</v>
      </c>
      <c r="F210" t="s">
        <v>33</v>
      </c>
      <c r="G210" t="s">
        <v>34</v>
      </c>
      <c r="H210" t="s">
        <v>48</v>
      </c>
      <c r="I210" t="s">
        <v>32</v>
      </c>
      <c r="J210" s="5">
        <v>43324</v>
      </c>
      <c r="K210" t="s">
        <v>55</v>
      </c>
      <c r="L210"/>
      <c r="M210" t="s">
        <v>78</v>
      </c>
      <c r="N210" t="s">
        <v>94</v>
      </c>
      <c r="O210" s="12">
        <v>350</v>
      </c>
      <c r="P210">
        <v>47</v>
      </c>
      <c r="Q210" s="2">
        <f>Table1[[#This Row],[Precio unitario]]*Table1[[#This Row],[Cantidad]]</f>
        <v>16450</v>
      </c>
      <c r="R210" s="12">
        <v>1628.55</v>
      </c>
    </row>
    <row r="211" spans="2:18" x14ac:dyDescent="0.3">
      <c r="B211" s="8">
        <v>1227</v>
      </c>
      <c r="C211" s="5">
        <v>43322</v>
      </c>
      <c r="D211" s="8">
        <v>10</v>
      </c>
      <c r="E211" t="s">
        <v>14</v>
      </c>
      <c r="F211" t="s">
        <v>33</v>
      </c>
      <c r="G211" t="s">
        <v>34</v>
      </c>
      <c r="H211" t="s">
        <v>48</v>
      </c>
      <c r="I211" t="s">
        <v>32</v>
      </c>
      <c r="J211" s="5">
        <v>43324</v>
      </c>
      <c r="K211" t="s">
        <v>55</v>
      </c>
      <c r="L211"/>
      <c r="M211" t="s">
        <v>67</v>
      </c>
      <c r="N211" t="s">
        <v>85</v>
      </c>
      <c r="O211" s="12">
        <v>308</v>
      </c>
      <c r="P211">
        <v>97</v>
      </c>
      <c r="Q211" s="2">
        <f>Table1[[#This Row],[Precio unitario]]*Table1[[#This Row],[Cantidad]]</f>
        <v>29876</v>
      </c>
      <c r="R211" s="12">
        <v>3107.1040000000003</v>
      </c>
    </row>
    <row r="212" spans="2:18" x14ac:dyDescent="0.3">
      <c r="B212" s="8">
        <v>1228</v>
      </c>
      <c r="C212" s="5">
        <v>43322</v>
      </c>
      <c r="D212" s="8">
        <v>10</v>
      </c>
      <c r="E212" t="s">
        <v>14</v>
      </c>
      <c r="F212" t="s">
        <v>33</v>
      </c>
      <c r="G212" t="s">
        <v>34</v>
      </c>
      <c r="H212" t="s">
        <v>48</v>
      </c>
      <c r="I212" t="s">
        <v>32</v>
      </c>
      <c r="J212" s="5">
        <v>43324</v>
      </c>
      <c r="K212" t="s">
        <v>55</v>
      </c>
      <c r="L212"/>
      <c r="M212" t="s">
        <v>76</v>
      </c>
      <c r="N212" t="s">
        <v>92</v>
      </c>
      <c r="O212" s="12">
        <v>128.79999999999998</v>
      </c>
      <c r="P212">
        <v>96</v>
      </c>
      <c r="Q212" s="2">
        <f>Table1[[#This Row],[Precio unitario]]*Table1[[#This Row],[Cantidad]]</f>
        <v>12364.8</v>
      </c>
      <c r="R212" s="12">
        <v>1211.7503999999999</v>
      </c>
    </row>
    <row r="213" spans="2:18" x14ac:dyDescent="0.3">
      <c r="B213" s="8">
        <v>1229</v>
      </c>
      <c r="C213" s="5">
        <v>43323</v>
      </c>
      <c r="D213" s="8">
        <v>11</v>
      </c>
      <c r="E213" t="s">
        <v>16</v>
      </c>
      <c r="F213" t="s">
        <v>37</v>
      </c>
      <c r="G213" t="s">
        <v>37</v>
      </c>
      <c r="H213" t="s">
        <v>45</v>
      </c>
      <c r="I213" t="s">
        <v>36</v>
      </c>
      <c r="J213" s="5"/>
      <c r="K213" t="s">
        <v>56</v>
      </c>
      <c r="L213"/>
      <c r="M213" t="s">
        <v>62</v>
      </c>
      <c r="N213" t="s">
        <v>91</v>
      </c>
      <c r="O213" s="12">
        <v>49</v>
      </c>
      <c r="P213">
        <v>31</v>
      </c>
      <c r="Q213" s="2">
        <f>Table1[[#This Row],[Precio unitario]]*Table1[[#This Row],[Cantidad]]</f>
        <v>1519</v>
      </c>
      <c r="R213" s="12">
        <v>151.90000000000003</v>
      </c>
    </row>
    <row r="214" spans="2:18" x14ac:dyDescent="0.3">
      <c r="B214" s="8">
        <v>1230</v>
      </c>
      <c r="C214" s="5">
        <v>43323</v>
      </c>
      <c r="D214" s="8">
        <v>11</v>
      </c>
      <c r="E214" t="s">
        <v>16</v>
      </c>
      <c r="F214" t="s">
        <v>37</v>
      </c>
      <c r="G214" t="s">
        <v>37</v>
      </c>
      <c r="H214" t="s">
        <v>45</v>
      </c>
      <c r="I214" t="s">
        <v>36</v>
      </c>
      <c r="J214" s="5"/>
      <c r="K214" t="s">
        <v>56</v>
      </c>
      <c r="L214"/>
      <c r="M214" t="s">
        <v>77</v>
      </c>
      <c r="N214" t="s">
        <v>82</v>
      </c>
      <c r="O214" s="12">
        <v>41.86</v>
      </c>
      <c r="P214">
        <v>52</v>
      </c>
      <c r="Q214" s="2">
        <f>Table1[[#This Row],[Precio unitario]]*Table1[[#This Row],[Cantidad]]</f>
        <v>2176.7199999999998</v>
      </c>
      <c r="R214" s="12">
        <v>224.20216000000005</v>
      </c>
    </row>
    <row r="215" spans="2:18" x14ac:dyDescent="0.3">
      <c r="B215" s="8">
        <v>1241</v>
      </c>
      <c r="C215" s="5">
        <v>43337</v>
      </c>
      <c r="D215" s="8">
        <v>25</v>
      </c>
      <c r="E215" t="s">
        <v>19</v>
      </c>
      <c r="F215" t="s">
        <v>33</v>
      </c>
      <c r="G215" t="s">
        <v>34</v>
      </c>
      <c r="H215" t="s">
        <v>48</v>
      </c>
      <c r="I215" t="s">
        <v>32</v>
      </c>
      <c r="J215" s="5">
        <v>43339</v>
      </c>
      <c r="K215" t="s">
        <v>55</v>
      </c>
      <c r="L215" t="s">
        <v>60</v>
      </c>
      <c r="M215" t="s">
        <v>73</v>
      </c>
      <c r="N215" t="s">
        <v>92</v>
      </c>
      <c r="O215" s="12">
        <v>140</v>
      </c>
      <c r="P215">
        <v>55</v>
      </c>
      <c r="Q215" s="2">
        <f>Table1[[#This Row],[Precio unitario]]*Table1[[#This Row],[Cantidad]]</f>
        <v>7700</v>
      </c>
      <c r="R215" s="12">
        <v>731.5</v>
      </c>
    </row>
    <row r="216" spans="2:18" x14ac:dyDescent="0.3">
      <c r="B216" s="8">
        <v>1242</v>
      </c>
      <c r="C216" s="5">
        <v>43338</v>
      </c>
      <c r="D216" s="8">
        <v>26</v>
      </c>
      <c r="E216" t="s">
        <v>20</v>
      </c>
      <c r="F216" t="s">
        <v>37</v>
      </c>
      <c r="G216" t="s">
        <v>37</v>
      </c>
      <c r="H216" t="s">
        <v>45</v>
      </c>
      <c r="I216" t="s">
        <v>36</v>
      </c>
      <c r="J216" s="5">
        <v>43340</v>
      </c>
      <c r="K216" t="s">
        <v>56</v>
      </c>
      <c r="L216" t="s">
        <v>59</v>
      </c>
      <c r="M216" t="s">
        <v>80</v>
      </c>
      <c r="N216" t="s">
        <v>89</v>
      </c>
      <c r="O216" s="12">
        <v>298.90000000000003</v>
      </c>
      <c r="P216">
        <v>60</v>
      </c>
      <c r="Q216" s="2">
        <f>Table1[[#This Row],[Precio unitario]]*Table1[[#This Row],[Cantidad]]</f>
        <v>17934.000000000004</v>
      </c>
      <c r="R216" s="12">
        <v>1811.3340000000001</v>
      </c>
    </row>
    <row r="217" spans="2:18" x14ac:dyDescent="0.3">
      <c r="B217" s="8">
        <v>1243</v>
      </c>
      <c r="C217" s="5">
        <v>43338</v>
      </c>
      <c r="D217" s="8">
        <v>26</v>
      </c>
      <c r="E217" t="s">
        <v>20</v>
      </c>
      <c r="F217" t="s">
        <v>37</v>
      </c>
      <c r="G217" t="s">
        <v>37</v>
      </c>
      <c r="H217" t="s">
        <v>45</v>
      </c>
      <c r="I217" t="s">
        <v>36</v>
      </c>
      <c r="J217" s="5">
        <v>43340</v>
      </c>
      <c r="K217" t="s">
        <v>56</v>
      </c>
      <c r="L217" t="s">
        <v>59</v>
      </c>
      <c r="M217" t="s">
        <v>66</v>
      </c>
      <c r="N217" t="s">
        <v>83</v>
      </c>
      <c r="O217" s="12">
        <v>135.1</v>
      </c>
      <c r="P217">
        <v>19</v>
      </c>
      <c r="Q217" s="2">
        <f>Table1[[#This Row],[Precio unitario]]*Table1[[#This Row],[Cantidad]]</f>
        <v>2566.9</v>
      </c>
      <c r="R217" s="12">
        <v>243.85550000000001</v>
      </c>
    </row>
    <row r="218" spans="2:18" x14ac:dyDescent="0.3">
      <c r="B218" s="8">
        <v>1244</v>
      </c>
      <c r="C218" s="5">
        <v>43338</v>
      </c>
      <c r="D218" s="8">
        <v>26</v>
      </c>
      <c r="E218" t="s">
        <v>20</v>
      </c>
      <c r="F218" t="s">
        <v>37</v>
      </c>
      <c r="G218" t="s">
        <v>37</v>
      </c>
      <c r="H218" t="s">
        <v>45</v>
      </c>
      <c r="I218" t="s">
        <v>36</v>
      </c>
      <c r="J218" s="5">
        <v>43340</v>
      </c>
      <c r="K218" t="s">
        <v>56</v>
      </c>
      <c r="L218" t="s">
        <v>59</v>
      </c>
      <c r="M218" t="s">
        <v>68</v>
      </c>
      <c r="N218" t="s">
        <v>86</v>
      </c>
      <c r="O218" s="12">
        <v>257.59999999999997</v>
      </c>
      <c r="P218">
        <v>66</v>
      </c>
      <c r="Q218" s="2">
        <f>Table1[[#This Row],[Precio unitario]]*Table1[[#This Row],[Cantidad]]</f>
        <v>17001.599999999999</v>
      </c>
      <c r="R218" s="12">
        <v>1751.1648</v>
      </c>
    </row>
    <row r="219" spans="2:18" x14ac:dyDescent="0.3">
      <c r="B219" s="8">
        <v>1222</v>
      </c>
      <c r="C219" s="5">
        <v>43340</v>
      </c>
      <c r="D219" s="8">
        <v>28</v>
      </c>
      <c r="E219" t="s">
        <v>13</v>
      </c>
      <c r="F219" t="s">
        <v>24</v>
      </c>
      <c r="G219" t="s">
        <v>38</v>
      </c>
      <c r="H219" t="s">
        <v>45</v>
      </c>
      <c r="I219" t="s">
        <v>36</v>
      </c>
      <c r="J219" s="5">
        <v>43342</v>
      </c>
      <c r="K219" t="s">
        <v>56</v>
      </c>
      <c r="L219" t="s">
        <v>58</v>
      </c>
      <c r="M219" t="s">
        <v>65</v>
      </c>
      <c r="N219" t="s">
        <v>82</v>
      </c>
      <c r="O219" s="12">
        <v>644</v>
      </c>
      <c r="P219">
        <v>28</v>
      </c>
      <c r="Q219" s="2">
        <f>Table1[[#This Row],[Precio unitario]]*Table1[[#This Row],[Cantidad]]</f>
        <v>18032</v>
      </c>
      <c r="R219" s="12">
        <v>1875.3280000000004</v>
      </c>
    </row>
    <row r="220" spans="2:18" x14ac:dyDescent="0.3">
      <c r="B220" s="8">
        <v>1234</v>
      </c>
      <c r="C220" s="5">
        <v>43340</v>
      </c>
      <c r="D220" s="8">
        <v>28</v>
      </c>
      <c r="E220" t="s">
        <v>13</v>
      </c>
      <c r="F220" t="s">
        <v>24</v>
      </c>
      <c r="G220" t="s">
        <v>38</v>
      </c>
      <c r="H220" t="s">
        <v>45</v>
      </c>
      <c r="I220" t="s">
        <v>36</v>
      </c>
      <c r="J220" s="5">
        <v>43342</v>
      </c>
      <c r="K220" t="s">
        <v>56</v>
      </c>
      <c r="L220" t="s">
        <v>59</v>
      </c>
      <c r="M220" t="s">
        <v>66</v>
      </c>
      <c r="N220" t="s">
        <v>83</v>
      </c>
      <c r="O220" s="12">
        <v>135.1</v>
      </c>
      <c r="P220">
        <v>97</v>
      </c>
      <c r="Q220" s="2">
        <f>Table1[[#This Row],[Precio unitario]]*Table1[[#This Row],[Cantidad]]</f>
        <v>13104.699999999999</v>
      </c>
      <c r="R220" s="12">
        <v>1336.6794000000002</v>
      </c>
    </row>
    <row r="221" spans="2:18" x14ac:dyDescent="0.3">
      <c r="B221" s="8">
        <v>1235</v>
      </c>
      <c r="C221" s="5">
        <v>43340</v>
      </c>
      <c r="D221" s="8">
        <v>28</v>
      </c>
      <c r="E221" t="s">
        <v>13</v>
      </c>
      <c r="F221" t="s">
        <v>24</v>
      </c>
      <c r="G221" t="s">
        <v>38</v>
      </c>
      <c r="H221" t="s">
        <v>45</v>
      </c>
      <c r="I221" t="s">
        <v>36</v>
      </c>
      <c r="J221" s="5">
        <v>43342</v>
      </c>
      <c r="K221" t="s">
        <v>56</v>
      </c>
      <c r="L221" t="s">
        <v>59</v>
      </c>
      <c r="M221" t="s">
        <v>68</v>
      </c>
      <c r="N221" t="s">
        <v>86</v>
      </c>
      <c r="O221" s="12">
        <v>257.59999999999997</v>
      </c>
      <c r="P221">
        <v>80</v>
      </c>
      <c r="Q221" s="2">
        <f>Table1[[#This Row],[Precio unitario]]*Table1[[#This Row],[Cantidad]]</f>
        <v>20607.999999999996</v>
      </c>
      <c r="R221" s="12">
        <v>2102.0160000000005</v>
      </c>
    </row>
    <row r="222" spans="2:18" x14ac:dyDescent="0.3">
      <c r="B222" s="8">
        <v>1245</v>
      </c>
      <c r="C222" s="5">
        <v>43341</v>
      </c>
      <c r="D222" s="8">
        <v>29</v>
      </c>
      <c r="E222" t="s">
        <v>10</v>
      </c>
      <c r="F222" t="s">
        <v>40</v>
      </c>
      <c r="G222" t="s">
        <v>26</v>
      </c>
      <c r="H222" t="s">
        <v>47</v>
      </c>
      <c r="I222" t="s">
        <v>39</v>
      </c>
      <c r="J222" s="5">
        <v>43343</v>
      </c>
      <c r="K222" t="s">
        <v>54</v>
      </c>
      <c r="L222" t="s">
        <v>58</v>
      </c>
      <c r="M222" t="s">
        <v>61</v>
      </c>
      <c r="N222" t="s">
        <v>82</v>
      </c>
      <c r="O222" s="12">
        <v>196</v>
      </c>
      <c r="P222">
        <v>42</v>
      </c>
      <c r="Q222" s="2">
        <f>Table1[[#This Row],[Precio unitario]]*Table1[[#This Row],[Cantidad]]</f>
        <v>8232</v>
      </c>
      <c r="R222" s="12">
        <v>831.43200000000002</v>
      </c>
    </row>
    <row r="223" spans="2:18" x14ac:dyDescent="0.3">
      <c r="B223" s="8">
        <v>1253</v>
      </c>
      <c r="C223" s="5">
        <v>43344</v>
      </c>
      <c r="D223" s="8">
        <v>1</v>
      </c>
      <c r="E223" t="s">
        <v>17</v>
      </c>
      <c r="F223" t="s">
        <v>29</v>
      </c>
      <c r="G223" t="s">
        <v>30</v>
      </c>
      <c r="H223" t="s">
        <v>51</v>
      </c>
      <c r="I223" t="s">
        <v>31</v>
      </c>
      <c r="J223" s="5"/>
      <c r="L223"/>
      <c r="M223" t="s">
        <v>75</v>
      </c>
      <c r="N223" t="s">
        <v>82</v>
      </c>
      <c r="O223" s="12">
        <v>252</v>
      </c>
      <c r="P223">
        <v>58</v>
      </c>
      <c r="Q223" s="2">
        <f>Table1[[#This Row],[Precio unitario]]*Table1[[#This Row],[Cantidad]]</f>
        <v>14616</v>
      </c>
      <c r="R223" s="12">
        <v>1446.9840000000002</v>
      </c>
    </row>
    <row r="224" spans="2:18" x14ac:dyDescent="0.3">
      <c r="B224" s="8">
        <v>1254</v>
      </c>
      <c r="C224" s="5">
        <v>43344</v>
      </c>
      <c r="D224" s="8">
        <v>1</v>
      </c>
      <c r="E224" t="s">
        <v>17</v>
      </c>
      <c r="F224" t="s">
        <v>29</v>
      </c>
      <c r="G224" t="s">
        <v>30</v>
      </c>
      <c r="H224" t="s">
        <v>51</v>
      </c>
      <c r="I224" t="s">
        <v>31</v>
      </c>
      <c r="J224" s="5"/>
      <c r="L224"/>
      <c r="M224" t="s">
        <v>65</v>
      </c>
      <c r="N224" t="s">
        <v>82</v>
      </c>
      <c r="O224" s="12">
        <v>644</v>
      </c>
      <c r="P224">
        <v>97</v>
      </c>
      <c r="Q224" s="2">
        <f>Table1[[#This Row],[Precio unitario]]*Table1[[#This Row],[Cantidad]]</f>
        <v>62468</v>
      </c>
      <c r="R224" s="12">
        <v>6496.6720000000005</v>
      </c>
    </row>
    <row r="225" spans="2:18" x14ac:dyDescent="0.3">
      <c r="B225" s="8">
        <v>1255</v>
      </c>
      <c r="C225" s="5">
        <v>43344</v>
      </c>
      <c r="D225" s="8">
        <v>1</v>
      </c>
      <c r="E225" t="s">
        <v>17</v>
      </c>
      <c r="F225" t="s">
        <v>29</v>
      </c>
      <c r="G225" t="s">
        <v>30</v>
      </c>
      <c r="H225" t="s">
        <v>51</v>
      </c>
      <c r="I225" t="s">
        <v>31</v>
      </c>
      <c r="J225" s="5"/>
      <c r="L225"/>
      <c r="M225" t="s">
        <v>77</v>
      </c>
      <c r="N225" t="s">
        <v>82</v>
      </c>
      <c r="O225" s="12">
        <v>41.86</v>
      </c>
      <c r="P225">
        <v>14</v>
      </c>
      <c r="Q225" s="2">
        <f>Table1[[#This Row],[Precio unitario]]*Table1[[#This Row],[Cantidad]]</f>
        <v>586.04</v>
      </c>
      <c r="R225" s="12">
        <v>60.948160000000001</v>
      </c>
    </row>
    <row r="226" spans="2:18" x14ac:dyDescent="0.3">
      <c r="B226" s="8">
        <v>1276</v>
      </c>
      <c r="C226" s="5">
        <v>43346</v>
      </c>
      <c r="D226" s="8">
        <v>3</v>
      </c>
      <c r="E226" t="s">
        <v>11</v>
      </c>
      <c r="F226" t="s">
        <v>43</v>
      </c>
      <c r="G226" t="s">
        <v>44</v>
      </c>
      <c r="H226" t="s">
        <v>49</v>
      </c>
      <c r="I226" t="s">
        <v>39</v>
      </c>
      <c r="J226" s="5">
        <v>43348</v>
      </c>
      <c r="K226" t="s">
        <v>54</v>
      </c>
      <c r="L226" t="s">
        <v>60</v>
      </c>
      <c r="M226" t="s">
        <v>69</v>
      </c>
      <c r="N226" t="s">
        <v>85</v>
      </c>
      <c r="O226" s="12">
        <v>140</v>
      </c>
      <c r="P226">
        <v>71</v>
      </c>
      <c r="Q226" s="2">
        <f>Table1[[#This Row],[Precio unitario]]*Table1[[#This Row],[Cantidad]]</f>
        <v>9940</v>
      </c>
      <c r="R226" s="12">
        <v>1023.8199999999999</v>
      </c>
    </row>
    <row r="227" spans="2:18" x14ac:dyDescent="0.3">
      <c r="B227" s="8">
        <v>1277</v>
      </c>
      <c r="C227" s="5">
        <v>43346</v>
      </c>
      <c r="D227" s="8">
        <v>3</v>
      </c>
      <c r="E227" t="s">
        <v>11</v>
      </c>
      <c r="F227" t="s">
        <v>43</v>
      </c>
      <c r="G227" t="s">
        <v>44</v>
      </c>
      <c r="H227" t="s">
        <v>49</v>
      </c>
      <c r="I227" t="s">
        <v>39</v>
      </c>
      <c r="J227" s="5">
        <v>43348</v>
      </c>
      <c r="K227" t="s">
        <v>54</v>
      </c>
      <c r="L227" t="s">
        <v>60</v>
      </c>
      <c r="M227" t="s">
        <v>74</v>
      </c>
      <c r="N227" t="s">
        <v>84</v>
      </c>
      <c r="O227" s="12">
        <v>560</v>
      </c>
      <c r="P227">
        <v>88</v>
      </c>
      <c r="Q227" s="2">
        <f>Table1[[#This Row],[Precio unitario]]*Table1[[#This Row],[Cantidad]]</f>
        <v>49280</v>
      </c>
      <c r="R227" s="12">
        <v>5125.1200000000008</v>
      </c>
    </row>
    <row r="228" spans="2:18" x14ac:dyDescent="0.3">
      <c r="B228" s="8">
        <v>1270</v>
      </c>
      <c r="C228" s="5">
        <v>43347</v>
      </c>
      <c r="D228" s="8">
        <v>4</v>
      </c>
      <c r="E228" t="s">
        <v>7</v>
      </c>
      <c r="F228" t="s">
        <v>35</v>
      </c>
      <c r="G228" t="s">
        <v>35</v>
      </c>
      <c r="H228" t="s">
        <v>46</v>
      </c>
      <c r="I228" t="s">
        <v>32</v>
      </c>
      <c r="J228" s="5">
        <v>43349</v>
      </c>
      <c r="K228" t="s">
        <v>55</v>
      </c>
      <c r="L228" t="s">
        <v>59</v>
      </c>
      <c r="M228" t="s">
        <v>72</v>
      </c>
      <c r="N228" t="s">
        <v>94</v>
      </c>
      <c r="O228" s="12">
        <v>1134</v>
      </c>
      <c r="P228">
        <v>54</v>
      </c>
      <c r="Q228" s="2">
        <f>Table1[[#This Row],[Precio unitario]]*Table1[[#This Row],[Cantidad]]</f>
        <v>61236</v>
      </c>
      <c r="R228" s="12">
        <v>6123.6</v>
      </c>
    </row>
    <row r="229" spans="2:18" x14ac:dyDescent="0.3">
      <c r="B229" s="8">
        <v>1271</v>
      </c>
      <c r="C229" s="5">
        <v>43347</v>
      </c>
      <c r="D229" s="8">
        <v>4</v>
      </c>
      <c r="E229" t="s">
        <v>7</v>
      </c>
      <c r="F229" t="s">
        <v>35</v>
      </c>
      <c r="G229" t="s">
        <v>35</v>
      </c>
      <c r="H229" t="s">
        <v>46</v>
      </c>
      <c r="I229" t="s">
        <v>32</v>
      </c>
      <c r="J229" s="5">
        <v>43349</v>
      </c>
      <c r="K229" t="s">
        <v>55</v>
      </c>
      <c r="L229" t="s">
        <v>59</v>
      </c>
      <c r="M229" t="s">
        <v>81</v>
      </c>
      <c r="N229" t="s">
        <v>90</v>
      </c>
      <c r="O229" s="12">
        <v>98</v>
      </c>
      <c r="P229">
        <v>39</v>
      </c>
      <c r="Q229" s="2">
        <f>Table1[[#This Row],[Precio unitario]]*Table1[[#This Row],[Cantidad]]</f>
        <v>3822</v>
      </c>
      <c r="R229" s="12">
        <v>382.2</v>
      </c>
    </row>
    <row r="230" spans="2:18" x14ac:dyDescent="0.3">
      <c r="B230" s="8">
        <v>1260</v>
      </c>
      <c r="C230" s="5">
        <v>43349</v>
      </c>
      <c r="D230" s="8">
        <v>6</v>
      </c>
      <c r="E230" t="s">
        <v>12</v>
      </c>
      <c r="F230" t="s">
        <v>27</v>
      </c>
      <c r="G230" t="s">
        <v>28</v>
      </c>
      <c r="H230" t="s">
        <v>50</v>
      </c>
      <c r="I230" t="s">
        <v>31</v>
      </c>
      <c r="J230" s="5">
        <v>43351</v>
      </c>
      <c r="K230" t="s">
        <v>54</v>
      </c>
      <c r="L230" t="s">
        <v>59</v>
      </c>
      <c r="M230" t="s">
        <v>61</v>
      </c>
      <c r="N230" t="s">
        <v>82</v>
      </c>
      <c r="O230" s="12">
        <v>196</v>
      </c>
      <c r="P230">
        <v>67</v>
      </c>
      <c r="Q230" s="2">
        <f>Table1[[#This Row],[Precio unitario]]*Table1[[#This Row],[Cantidad]]</f>
        <v>13132</v>
      </c>
      <c r="R230" s="12">
        <v>1378.8600000000001</v>
      </c>
    </row>
    <row r="231" spans="2:18" x14ac:dyDescent="0.3">
      <c r="B231" s="8">
        <v>1268</v>
      </c>
      <c r="C231" s="5">
        <v>43349</v>
      </c>
      <c r="D231" s="8">
        <v>6</v>
      </c>
      <c r="E231" t="s">
        <v>12</v>
      </c>
      <c r="F231" t="s">
        <v>27</v>
      </c>
      <c r="G231" t="s">
        <v>28</v>
      </c>
      <c r="H231" t="s">
        <v>50</v>
      </c>
      <c r="I231" t="s">
        <v>31</v>
      </c>
      <c r="J231" s="5">
        <v>43351</v>
      </c>
      <c r="K231" t="s">
        <v>56</v>
      </c>
      <c r="L231" t="s">
        <v>58</v>
      </c>
      <c r="M231" t="s">
        <v>1</v>
      </c>
      <c r="N231" t="s">
        <v>93</v>
      </c>
      <c r="O231" s="12">
        <v>178.5</v>
      </c>
      <c r="P231">
        <v>96</v>
      </c>
      <c r="Q231" s="2">
        <f>Table1[[#This Row],[Precio unitario]]*Table1[[#This Row],[Cantidad]]</f>
        <v>17136</v>
      </c>
      <c r="R231" s="12">
        <v>1679.328</v>
      </c>
    </row>
    <row r="232" spans="2:18" x14ac:dyDescent="0.3">
      <c r="B232" s="8">
        <v>1261</v>
      </c>
      <c r="C232" s="5">
        <v>43351</v>
      </c>
      <c r="D232" s="8">
        <v>8</v>
      </c>
      <c r="E232" t="s">
        <v>9</v>
      </c>
      <c r="F232" t="s">
        <v>23</v>
      </c>
      <c r="G232" t="s">
        <v>22</v>
      </c>
      <c r="H232" t="s">
        <v>51</v>
      </c>
      <c r="I232" t="s">
        <v>31</v>
      </c>
      <c r="J232" s="5">
        <v>43353</v>
      </c>
      <c r="K232" t="s">
        <v>54</v>
      </c>
      <c r="L232" t="s">
        <v>58</v>
      </c>
      <c r="M232" t="s">
        <v>74</v>
      </c>
      <c r="N232" t="s">
        <v>84</v>
      </c>
      <c r="O232" s="12">
        <v>560</v>
      </c>
      <c r="P232">
        <v>48</v>
      </c>
      <c r="Q232" s="2">
        <f>Table1[[#This Row],[Precio unitario]]*Table1[[#This Row],[Cantidad]]</f>
        <v>26880</v>
      </c>
      <c r="R232" s="12">
        <v>2634.24</v>
      </c>
    </row>
    <row r="233" spans="2:18" x14ac:dyDescent="0.3">
      <c r="B233" s="8">
        <v>1262</v>
      </c>
      <c r="C233" s="5">
        <v>43351</v>
      </c>
      <c r="D233" s="8">
        <v>8</v>
      </c>
      <c r="E233" t="s">
        <v>9</v>
      </c>
      <c r="F233" t="s">
        <v>23</v>
      </c>
      <c r="G233" t="s">
        <v>22</v>
      </c>
      <c r="H233" t="s">
        <v>51</v>
      </c>
      <c r="I233" t="s">
        <v>31</v>
      </c>
      <c r="J233" s="5">
        <v>43353</v>
      </c>
      <c r="K233" t="s">
        <v>54</v>
      </c>
      <c r="L233" t="s">
        <v>58</v>
      </c>
      <c r="M233" t="s">
        <v>76</v>
      </c>
      <c r="N233" t="s">
        <v>92</v>
      </c>
      <c r="O233" s="12">
        <v>128.79999999999998</v>
      </c>
      <c r="P233">
        <v>77</v>
      </c>
      <c r="Q233" s="2">
        <f>Table1[[#This Row],[Precio unitario]]*Table1[[#This Row],[Cantidad]]</f>
        <v>9917.5999999999985</v>
      </c>
      <c r="R233" s="12">
        <v>1011.5952</v>
      </c>
    </row>
    <row r="234" spans="2:18" x14ac:dyDescent="0.3">
      <c r="B234" s="8">
        <v>1273</v>
      </c>
      <c r="C234" s="5">
        <v>43351</v>
      </c>
      <c r="D234" s="8">
        <v>8</v>
      </c>
      <c r="E234" t="s">
        <v>9</v>
      </c>
      <c r="F234" t="s">
        <v>23</v>
      </c>
      <c r="G234" t="s">
        <v>22</v>
      </c>
      <c r="H234" t="s">
        <v>51</v>
      </c>
      <c r="I234" t="s">
        <v>31</v>
      </c>
      <c r="J234" s="5">
        <v>43353</v>
      </c>
      <c r="K234" t="s">
        <v>56</v>
      </c>
      <c r="L234" t="s">
        <v>59</v>
      </c>
      <c r="M234" t="s">
        <v>4</v>
      </c>
      <c r="N234" t="s">
        <v>87</v>
      </c>
      <c r="O234" s="12">
        <v>487.19999999999993</v>
      </c>
      <c r="P234">
        <v>63</v>
      </c>
      <c r="Q234" s="2">
        <f>Table1[[#This Row],[Precio unitario]]*Table1[[#This Row],[Cantidad]]</f>
        <v>30693.599999999995</v>
      </c>
      <c r="R234" s="12">
        <v>3222.828</v>
      </c>
    </row>
    <row r="235" spans="2:18" x14ac:dyDescent="0.3">
      <c r="B235" s="8">
        <v>1258</v>
      </c>
      <c r="C235" s="5">
        <v>43352</v>
      </c>
      <c r="D235" s="8">
        <v>9</v>
      </c>
      <c r="E235" t="s">
        <v>18</v>
      </c>
      <c r="F235" t="s">
        <v>25</v>
      </c>
      <c r="G235" t="s">
        <v>26</v>
      </c>
      <c r="H235" t="s">
        <v>52</v>
      </c>
      <c r="I235" t="s">
        <v>39</v>
      </c>
      <c r="J235" s="5">
        <v>43354</v>
      </c>
      <c r="K235" t="s">
        <v>55</v>
      </c>
      <c r="L235" t="s">
        <v>58</v>
      </c>
      <c r="M235" t="s">
        <v>2</v>
      </c>
      <c r="N235" t="s">
        <v>3</v>
      </c>
      <c r="O235" s="12">
        <v>273</v>
      </c>
      <c r="P235">
        <v>48</v>
      </c>
      <c r="Q235" s="2">
        <f>Table1[[#This Row],[Precio unitario]]*Table1[[#This Row],[Cantidad]]</f>
        <v>13104</v>
      </c>
      <c r="R235" s="12">
        <v>1323.5040000000001</v>
      </c>
    </row>
    <row r="236" spans="2:18" x14ac:dyDescent="0.3">
      <c r="B236" s="8">
        <v>1259</v>
      </c>
      <c r="C236" s="5">
        <v>43352</v>
      </c>
      <c r="D236" s="8">
        <v>9</v>
      </c>
      <c r="E236" t="s">
        <v>18</v>
      </c>
      <c r="F236" t="s">
        <v>25</v>
      </c>
      <c r="G236" t="s">
        <v>26</v>
      </c>
      <c r="H236" t="s">
        <v>52</v>
      </c>
      <c r="I236" t="s">
        <v>39</v>
      </c>
      <c r="J236" s="5">
        <v>43354</v>
      </c>
      <c r="K236" t="s">
        <v>55</v>
      </c>
      <c r="L236" t="s">
        <v>58</v>
      </c>
      <c r="M236" t="s">
        <v>4</v>
      </c>
      <c r="N236" t="s">
        <v>87</v>
      </c>
      <c r="O236" s="12">
        <v>487.19999999999993</v>
      </c>
      <c r="P236">
        <v>57</v>
      </c>
      <c r="Q236" s="2">
        <f>Table1[[#This Row],[Precio unitario]]*Table1[[#This Row],[Cantidad]]</f>
        <v>27770.399999999998</v>
      </c>
      <c r="R236" s="12">
        <v>2721.4992000000002</v>
      </c>
    </row>
    <row r="237" spans="2:18" x14ac:dyDescent="0.3">
      <c r="B237" s="8">
        <v>1250</v>
      </c>
      <c r="C237" s="5">
        <v>43353</v>
      </c>
      <c r="D237" s="8">
        <v>10</v>
      </c>
      <c r="E237" t="s">
        <v>14</v>
      </c>
      <c r="F237" t="s">
        <v>33</v>
      </c>
      <c r="G237" t="s">
        <v>34</v>
      </c>
      <c r="H237" t="s">
        <v>48</v>
      </c>
      <c r="I237" t="s">
        <v>32</v>
      </c>
      <c r="J237" s="5">
        <v>43355</v>
      </c>
      <c r="K237" t="s">
        <v>55</v>
      </c>
      <c r="L237"/>
      <c r="M237" t="s">
        <v>76</v>
      </c>
      <c r="N237" t="s">
        <v>92</v>
      </c>
      <c r="O237" s="12">
        <v>128.79999999999998</v>
      </c>
      <c r="P237">
        <v>83</v>
      </c>
      <c r="Q237" s="2">
        <f>Table1[[#This Row],[Precio unitario]]*Table1[[#This Row],[Cantidad]]</f>
        <v>10690.399999999998</v>
      </c>
      <c r="R237" s="12">
        <v>1047.6591999999998</v>
      </c>
    </row>
    <row r="238" spans="2:18" x14ac:dyDescent="0.3">
      <c r="B238" s="8">
        <v>1281</v>
      </c>
      <c r="C238" s="5">
        <v>43353</v>
      </c>
      <c r="D238" s="8">
        <v>10</v>
      </c>
      <c r="E238" t="s">
        <v>14</v>
      </c>
      <c r="F238" t="s">
        <v>33</v>
      </c>
      <c r="G238" t="s">
        <v>34</v>
      </c>
      <c r="H238" t="s">
        <v>48</v>
      </c>
      <c r="I238" t="s">
        <v>32</v>
      </c>
      <c r="J238" s="5">
        <v>43355</v>
      </c>
      <c r="K238" t="s">
        <v>54</v>
      </c>
      <c r="L238" t="s">
        <v>59</v>
      </c>
      <c r="M238" t="s">
        <v>70</v>
      </c>
      <c r="N238" t="s">
        <v>91</v>
      </c>
      <c r="O238" s="12">
        <v>140</v>
      </c>
      <c r="P238">
        <v>59</v>
      </c>
      <c r="Q238" s="2">
        <f>Table1[[#This Row],[Precio unitario]]*Table1[[#This Row],[Cantidad]]</f>
        <v>8260</v>
      </c>
      <c r="R238" s="12">
        <v>834.26</v>
      </c>
    </row>
    <row r="239" spans="2:18" x14ac:dyDescent="0.3">
      <c r="B239" s="8">
        <v>1251</v>
      </c>
      <c r="C239" s="5">
        <v>43354</v>
      </c>
      <c r="D239" s="8">
        <v>11</v>
      </c>
      <c r="E239" t="s">
        <v>16</v>
      </c>
      <c r="F239" t="s">
        <v>37</v>
      </c>
      <c r="G239" t="s">
        <v>37</v>
      </c>
      <c r="H239" t="s">
        <v>45</v>
      </c>
      <c r="I239" t="s">
        <v>36</v>
      </c>
      <c r="J239" s="5"/>
      <c r="K239" t="s">
        <v>56</v>
      </c>
      <c r="L239"/>
      <c r="M239" t="s">
        <v>62</v>
      </c>
      <c r="N239" t="s">
        <v>91</v>
      </c>
      <c r="O239" s="12">
        <v>49</v>
      </c>
      <c r="P239">
        <v>91</v>
      </c>
      <c r="Q239" s="2">
        <f>Table1[[#This Row],[Precio unitario]]*Table1[[#This Row],[Cantidad]]</f>
        <v>4459</v>
      </c>
      <c r="R239" s="12">
        <v>436.98200000000003</v>
      </c>
    </row>
    <row r="240" spans="2:18" x14ac:dyDescent="0.3">
      <c r="B240" s="8">
        <v>1252</v>
      </c>
      <c r="C240" s="5">
        <v>43354</v>
      </c>
      <c r="D240" s="8">
        <v>11</v>
      </c>
      <c r="E240" t="s">
        <v>16</v>
      </c>
      <c r="F240" t="s">
        <v>37</v>
      </c>
      <c r="G240" t="s">
        <v>37</v>
      </c>
      <c r="H240" t="s">
        <v>45</v>
      </c>
      <c r="I240" t="s">
        <v>36</v>
      </c>
      <c r="J240" s="5"/>
      <c r="K240" t="s">
        <v>56</v>
      </c>
      <c r="L240"/>
      <c r="M240" t="s">
        <v>77</v>
      </c>
      <c r="N240" t="s">
        <v>82</v>
      </c>
      <c r="O240" s="12">
        <v>41.86</v>
      </c>
      <c r="P240">
        <v>64</v>
      </c>
      <c r="Q240" s="2">
        <f>Table1[[#This Row],[Precio unitario]]*Table1[[#This Row],[Cantidad]]</f>
        <v>2679.04</v>
      </c>
      <c r="R240" s="12">
        <v>273.26208000000003</v>
      </c>
    </row>
    <row r="241" spans="2:18" x14ac:dyDescent="0.3">
      <c r="B241" s="8">
        <v>1263</v>
      </c>
      <c r="C241" s="5">
        <v>43368</v>
      </c>
      <c r="D241" s="8">
        <v>25</v>
      </c>
      <c r="E241" t="s">
        <v>19</v>
      </c>
      <c r="F241" t="s">
        <v>33</v>
      </c>
      <c r="G241" t="s">
        <v>34</v>
      </c>
      <c r="H241" t="s">
        <v>48</v>
      </c>
      <c r="I241" t="s">
        <v>32</v>
      </c>
      <c r="J241" s="5">
        <v>43370</v>
      </c>
      <c r="K241" t="s">
        <v>55</v>
      </c>
      <c r="L241" t="s">
        <v>60</v>
      </c>
      <c r="M241" t="s">
        <v>73</v>
      </c>
      <c r="N241" t="s">
        <v>92</v>
      </c>
      <c r="O241" s="12">
        <v>140</v>
      </c>
      <c r="P241">
        <v>94</v>
      </c>
      <c r="Q241" s="2">
        <f>Table1[[#This Row],[Precio unitario]]*Table1[[#This Row],[Cantidad]]</f>
        <v>13160</v>
      </c>
      <c r="R241" s="12">
        <v>1368.64</v>
      </c>
    </row>
    <row r="242" spans="2:18" x14ac:dyDescent="0.3">
      <c r="B242" s="8">
        <v>1264</v>
      </c>
      <c r="C242" s="5">
        <v>43369</v>
      </c>
      <c r="D242" s="8">
        <v>26</v>
      </c>
      <c r="E242" t="s">
        <v>20</v>
      </c>
      <c r="F242" t="s">
        <v>37</v>
      </c>
      <c r="G242" t="s">
        <v>37</v>
      </c>
      <c r="H242" t="s">
        <v>45</v>
      </c>
      <c r="I242" t="s">
        <v>36</v>
      </c>
      <c r="J242" s="5">
        <v>43371</v>
      </c>
      <c r="K242" t="s">
        <v>56</v>
      </c>
      <c r="L242" t="s">
        <v>59</v>
      </c>
      <c r="M242" t="s">
        <v>80</v>
      </c>
      <c r="N242" t="s">
        <v>89</v>
      </c>
      <c r="O242" s="12">
        <v>298.90000000000003</v>
      </c>
      <c r="P242">
        <v>54</v>
      </c>
      <c r="Q242" s="2">
        <f>Table1[[#This Row],[Precio unitario]]*Table1[[#This Row],[Cantidad]]</f>
        <v>16140.600000000002</v>
      </c>
      <c r="R242" s="12">
        <v>1694.7630000000004</v>
      </c>
    </row>
    <row r="243" spans="2:18" x14ac:dyDescent="0.3">
      <c r="B243" s="8">
        <v>1265</v>
      </c>
      <c r="C243" s="5">
        <v>43369</v>
      </c>
      <c r="D243" s="8">
        <v>26</v>
      </c>
      <c r="E243" t="s">
        <v>20</v>
      </c>
      <c r="F243" t="s">
        <v>37</v>
      </c>
      <c r="G243" t="s">
        <v>37</v>
      </c>
      <c r="H243" t="s">
        <v>45</v>
      </c>
      <c r="I243" t="s">
        <v>36</v>
      </c>
      <c r="J243" s="5">
        <v>43371</v>
      </c>
      <c r="K243" t="s">
        <v>56</v>
      </c>
      <c r="L243" t="s">
        <v>59</v>
      </c>
      <c r="M243" t="s">
        <v>66</v>
      </c>
      <c r="N243" t="s">
        <v>83</v>
      </c>
      <c r="O243" s="12">
        <v>135.1</v>
      </c>
      <c r="P243">
        <v>43</v>
      </c>
      <c r="Q243" s="2">
        <f>Table1[[#This Row],[Precio unitario]]*Table1[[#This Row],[Cantidad]]</f>
        <v>5809.3</v>
      </c>
      <c r="R243" s="12">
        <v>563.50210000000004</v>
      </c>
    </row>
    <row r="244" spans="2:18" x14ac:dyDescent="0.3">
      <c r="B244" s="8">
        <v>1266</v>
      </c>
      <c r="C244" s="5">
        <v>43369</v>
      </c>
      <c r="D244" s="8">
        <v>26</v>
      </c>
      <c r="E244" t="s">
        <v>20</v>
      </c>
      <c r="F244" t="s">
        <v>37</v>
      </c>
      <c r="G244" t="s">
        <v>37</v>
      </c>
      <c r="H244" t="s">
        <v>45</v>
      </c>
      <c r="I244" t="s">
        <v>36</v>
      </c>
      <c r="J244" s="5">
        <v>43371</v>
      </c>
      <c r="K244" t="s">
        <v>56</v>
      </c>
      <c r="L244" t="s">
        <v>59</v>
      </c>
      <c r="M244" t="s">
        <v>68</v>
      </c>
      <c r="N244" t="s">
        <v>86</v>
      </c>
      <c r="O244" s="12">
        <v>257.59999999999997</v>
      </c>
      <c r="P244">
        <v>71</v>
      </c>
      <c r="Q244" s="2">
        <f>Table1[[#This Row],[Precio unitario]]*Table1[[#This Row],[Cantidad]]</f>
        <v>18289.599999999999</v>
      </c>
      <c r="R244" s="12">
        <v>1883.8287999999998</v>
      </c>
    </row>
    <row r="245" spans="2:18" x14ac:dyDescent="0.3">
      <c r="B245" s="8">
        <v>1256</v>
      </c>
      <c r="C245" s="5">
        <v>43371</v>
      </c>
      <c r="D245" s="8">
        <v>28</v>
      </c>
      <c r="E245" t="s">
        <v>13</v>
      </c>
      <c r="F245" t="s">
        <v>24</v>
      </c>
      <c r="G245" t="s">
        <v>38</v>
      </c>
      <c r="H245" t="s">
        <v>45</v>
      </c>
      <c r="I245" t="s">
        <v>36</v>
      </c>
      <c r="J245" s="5">
        <v>43373</v>
      </c>
      <c r="K245" t="s">
        <v>56</v>
      </c>
      <c r="L245" t="s">
        <v>59</v>
      </c>
      <c r="M245" t="s">
        <v>66</v>
      </c>
      <c r="N245" t="s">
        <v>83</v>
      </c>
      <c r="O245" s="12">
        <v>135.1</v>
      </c>
      <c r="P245">
        <v>68</v>
      </c>
      <c r="Q245" s="2">
        <f>Table1[[#This Row],[Precio unitario]]*Table1[[#This Row],[Cantidad]]</f>
        <v>9186.7999999999993</v>
      </c>
      <c r="R245" s="12">
        <v>900.30640000000017</v>
      </c>
    </row>
    <row r="246" spans="2:18" x14ac:dyDescent="0.3">
      <c r="B246" s="8">
        <v>1257</v>
      </c>
      <c r="C246" s="5">
        <v>43371</v>
      </c>
      <c r="D246" s="8">
        <v>28</v>
      </c>
      <c r="E246" t="s">
        <v>13</v>
      </c>
      <c r="F246" t="s">
        <v>24</v>
      </c>
      <c r="G246" t="s">
        <v>38</v>
      </c>
      <c r="H246" t="s">
        <v>45</v>
      </c>
      <c r="I246" t="s">
        <v>36</v>
      </c>
      <c r="J246" s="5">
        <v>43373</v>
      </c>
      <c r="K246" t="s">
        <v>56</v>
      </c>
      <c r="L246" t="s">
        <v>59</v>
      </c>
      <c r="M246" t="s">
        <v>68</v>
      </c>
      <c r="N246" t="s">
        <v>86</v>
      </c>
      <c r="O246" s="12">
        <v>257.59999999999997</v>
      </c>
      <c r="P246">
        <v>32</v>
      </c>
      <c r="Q246" s="2">
        <f>Table1[[#This Row],[Precio unitario]]*Table1[[#This Row],[Cantidad]]</f>
        <v>8243.1999999999989</v>
      </c>
      <c r="R246" s="12">
        <v>824.31999999999994</v>
      </c>
    </row>
    <row r="247" spans="2:18" x14ac:dyDescent="0.3">
      <c r="B247" s="8">
        <v>1267</v>
      </c>
      <c r="C247" s="5">
        <v>43372</v>
      </c>
      <c r="D247" s="8">
        <v>29</v>
      </c>
      <c r="E247" t="s">
        <v>10</v>
      </c>
      <c r="F247" t="s">
        <v>40</v>
      </c>
      <c r="G247" t="s">
        <v>26</v>
      </c>
      <c r="H247" t="s">
        <v>47</v>
      </c>
      <c r="I247" t="s">
        <v>39</v>
      </c>
      <c r="J247" s="5">
        <v>43374</v>
      </c>
      <c r="K247" t="s">
        <v>54</v>
      </c>
      <c r="L247" t="s">
        <v>58</v>
      </c>
      <c r="M247" t="s">
        <v>61</v>
      </c>
      <c r="N247" t="s">
        <v>82</v>
      </c>
      <c r="O247" s="12">
        <v>196</v>
      </c>
      <c r="P247">
        <v>50</v>
      </c>
      <c r="Q247" s="2">
        <f>Table1[[#This Row],[Precio unitario]]*Table1[[#This Row],[Cantidad]]</f>
        <v>9800</v>
      </c>
      <c r="R247" s="12">
        <v>940.80000000000007</v>
      </c>
    </row>
    <row r="248" spans="2:18" x14ac:dyDescent="0.3">
      <c r="B248" s="8">
        <v>1292</v>
      </c>
      <c r="C248" s="5">
        <v>43374</v>
      </c>
      <c r="D248" s="8">
        <v>1</v>
      </c>
      <c r="E248" t="s">
        <v>17</v>
      </c>
      <c r="F248" t="s">
        <v>29</v>
      </c>
      <c r="G248" t="s">
        <v>30</v>
      </c>
      <c r="H248" t="s">
        <v>51</v>
      </c>
      <c r="I248" t="s">
        <v>31</v>
      </c>
      <c r="J248" s="5"/>
      <c r="L248"/>
      <c r="M248" t="s">
        <v>75</v>
      </c>
      <c r="N248" t="s">
        <v>82</v>
      </c>
      <c r="O248" s="12">
        <v>252</v>
      </c>
      <c r="P248">
        <v>22</v>
      </c>
      <c r="Q248" s="2">
        <f>Table1[[#This Row],[Precio unitario]]*Table1[[#This Row],[Cantidad]]</f>
        <v>5544</v>
      </c>
      <c r="R248" s="12">
        <v>532.22399999999993</v>
      </c>
    </row>
    <row r="249" spans="2:18" x14ac:dyDescent="0.3">
      <c r="B249" s="8">
        <v>1293</v>
      </c>
      <c r="C249" s="5">
        <v>43374</v>
      </c>
      <c r="D249" s="8">
        <v>1</v>
      </c>
      <c r="E249" t="s">
        <v>17</v>
      </c>
      <c r="F249" t="s">
        <v>29</v>
      </c>
      <c r="G249" t="s">
        <v>30</v>
      </c>
      <c r="H249" t="s">
        <v>51</v>
      </c>
      <c r="I249" t="s">
        <v>31</v>
      </c>
      <c r="J249" s="5"/>
      <c r="L249"/>
      <c r="M249" t="s">
        <v>65</v>
      </c>
      <c r="N249" t="s">
        <v>82</v>
      </c>
      <c r="O249" s="12">
        <v>644</v>
      </c>
      <c r="P249">
        <v>73</v>
      </c>
      <c r="Q249" s="2">
        <f>Table1[[#This Row],[Precio unitario]]*Table1[[#This Row],[Cantidad]]</f>
        <v>47012</v>
      </c>
      <c r="R249" s="12">
        <v>4748.2120000000004</v>
      </c>
    </row>
    <row r="250" spans="2:18" x14ac:dyDescent="0.3">
      <c r="B250" s="8">
        <v>1294</v>
      </c>
      <c r="C250" s="5">
        <v>43374</v>
      </c>
      <c r="D250" s="8">
        <v>1</v>
      </c>
      <c r="E250" t="s">
        <v>17</v>
      </c>
      <c r="F250" t="s">
        <v>29</v>
      </c>
      <c r="G250" t="s">
        <v>30</v>
      </c>
      <c r="H250" t="s">
        <v>51</v>
      </c>
      <c r="I250" t="s">
        <v>31</v>
      </c>
      <c r="J250" s="5"/>
      <c r="L250"/>
      <c r="M250" t="s">
        <v>77</v>
      </c>
      <c r="N250" t="s">
        <v>82</v>
      </c>
      <c r="O250" s="12">
        <v>41.86</v>
      </c>
      <c r="P250">
        <v>85</v>
      </c>
      <c r="Q250" s="2">
        <f>Table1[[#This Row],[Precio unitario]]*Table1[[#This Row],[Cantidad]]</f>
        <v>3558.1</v>
      </c>
      <c r="R250" s="12">
        <v>345.13570000000004</v>
      </c>
    </row>
    <row r="251" spans="2:18" x14ac:dyDescent="0.3">
      <c r="B251" s="8">
        <v>1324</v>
      </c>
      <c r="C251" s="5">
        <v>43374</v>
      </c>
      <c r="D251" s="8">
        <v>1</v>
      </c>
      <c r="E251" t="s">
        <v>17</v>
      </c>
      <c r="F251" t="s">
        <v>29</v>
      </c>
      <c r="G251" t="s">
        <v>30</v>
      </c>
      <c r="H251" t="s">
        <v>51</v>
      </c>
      <c r="I251" t="s">
        <v>31</v>
      </c>
      <c r="J251" s="5"/>
      <c r="K251" t="s">
        <v>56</v>
      </c>
      <c r="L251"/>
      <c r="M251" t="s">
        <v>68</v>
      </c>
      <c r="N251" t="s">
        <v>86</v>
      </c>
      <c r="O251" s="12">
        <v>257.59999999999997</v>
      </c>
      <c r="P251">
        <v>23</v>
      </c>
      <c r="Q251" s="2">
        <f>Table1[[#This Row],[Precio unitario]]*Table1[[#This Row],[Cantidad]]</f>
        <v>5924.7999999999993</v>
      </c>
      <c r="R251" s="12">
        <v>610.25440000000003</v>
      </c>
    </row>
    <row r="252" spans="2:18" x14ac:dyDescent="0.3">
      <c r="B252" s="8">
        <v>1315</v>
      </c>
      <c r="C252" s="5">
        <v>43376</v>
      </c>
      <c r="D252" s="8">
        <v>3</v>
      </c>
      <c r="E252" t="s">
        <v>11</v>
      </c>
      <c r="F252" t="s">
        <v>43</v>
      </c>
      <c r="G252" t="s">
        <v>44</v>
      </c>
      <c r="H252" t="s">
        <v>49</v>
      </c>
      <c r="I252" t="s">
        <v>39</v>
      </c>
      <c r="J252" s="5">
        <v>43378</v>
      </c>
      <c r="K252" t="s">
        <v>54</v>
      </c>
      <c r="L252" t="s">
        <v>60</v>
      </c>
      <c r="M252" t="s">
        <v>69</v>
      </c>
      <c r="N252" t="s">
        <v>85</v>
      </c>
      <c r="O252" s="12">
        <v>140</v>
      </c>
      <c r="P252">
        <v>11</v>
      </c>
      <c r="Q252" s="2">
        <f>Table1[[#This Row],[Precio unitario]]*Table1[[#This Row],[Cantidad]]</f>
        <v>1540</v>
      </c>
      <c r="R252" s="12">
        <v>160.16000000000003</v>
      </c>
    </row>
    <row r="253" spans="2:18" x14ac:dyDescent="0.3">
      <c r="B253" s="8">
        <v>1316</v>
      </c>
      <c r="C253" s="5">
        <v>43376</v>
      </c>
      <c r="D253" s="8">
        <v>3</v>
      </c>
      <c r="E253" t="s">
        <v>11</v>
      </c>
      <c r="F253" t="s">
        <v>43</v>
      </c>
      <c r="G253" t="s">
        <v>44</v>
      </c>
      <c r="H253" t="s">
        <v>49</v>
      </c>
      <c r="I253" t="s">
        <v>39</v>
      </c>
      <c r="J253" s="5">
        <v>43378</v>
      </c>
      <c r="K253" t="s">
        <v>54</v>
      </c>
      <c r="L253" t="s">
        <v>60</v>
      </c>
      <c r="M253" t="s">
        <v>74</v>
      </c>
      <c r="N253" t="s">
        <v>84</v>
      </c>
      <c r="O253" s="12">
        <v>560</v>
      </c>
      <c r="P253">
        <v>91</v>
      </c>
      <c r="Q253" s="2">
        <f>Table1[[#This Row],[Precio unitario]]*Table1[[#This Row],[Cantidad]]</f>
        <v>50960</v>
      </c>
      <c r="R253" s="12">
        <v>5096</v>
      </c>
    </row>
    <row r="254" spans="2:18" x14ac:dyDescent="0.3">
      <c r="B254" s="8">
        <v>1309</v>
      </c>
      <c r="C254" s="5">
        <v>43377</v>
      </c>
      <c r="D254" s="8">
        <v>4</v>
      </c>
      <c r="E254" t="s">
        <v>7</v>
      </c>
      <c r="F254" t="s">
        <v>35</v>
      </c>
      <c r="G254" t="s">
        <v>35</v>
      </c>
      <c r="H254" t="s">
        <v>46</v>
      </c>
      <c r="I254" t="s">
        <v>32</v>
      </c>
      <c r="J254" s="5">
        <v>43379</v>
      </c>
      <c r="K254" t="s">
        <v>55</v>
      </c>
      <c r="L254" t="s">
        <v>59</v>
      </c>
      <c r="M254" t="s">
        <v>72</v>
      </c>
      <c r="N254" t="s">
        <v>94</v>
      </c>
      <c r="O254" s="12">
        <v>1134</v>
      </c>
      <c r="P254">
        <v>82</v>
      </c>
      <c r="Q254" s="2">
        <f>Table1[[#This Row],[Precio unitario]]*Table1[[#This Row],[Cantidad]]</f>
        <v>92988</v>
      </c>
      <c r="R254" s="12">
        <v>9763.7400000000016</v>
      </c>
    </row>
    <row r="255" spans="2:18" x14ac:dyDescent="0.3">
      <c r="B255" s="8">
        <v>1310</v>
      </c>
      <c r="C255" s="5">
        <v>43377</v>
      </c>
      <c r="D255" s="8">
        <v>4</v>
      </c>
      <c r="E255" t="s">
        <v>7</v>
      </c>
      <c r="F255" t="s">
        <v>35</v>
      </c>
      <c r="G255" t="s">
        <v>35</v>
      </c>
      <c r="H255" t="s">
        <v>46</v>
      </c>
      <c r="I255" t="s">
        <v>32</v>
      </c>
      <c r="J255" s="5">
        <v>43379</v>
      </c>
      <c r="K255" t="s">
        <v>55</v>
      </c>
      <c r="L255" t="s">
        <v>59</v>
      </c>
      <c r="M255" t="s">
        <v>81</v>
      </c>
      <c r="N255" t="s">
        <v>90</v>
      </c>
      <c r="O255" s="12">
        <v>98</v>
      </c>
      <c r="P255">
        <v>29</v>
      </c>
      <c r="Q255" s="2">
        <f>Table1[[#This Row],[Precio unitario]]*Table1[[#This Row],[Cantidad]]</f>
        <v>2842</v>
      </c>
      <c r="R255" s="12">
        <v>284.2</v>
      </c>
    </row>
    <row r="256" spans="2:18" x14ac:dyDescent="0.3">
      <c r="B256" s="8">
        <v>1282</v>
      </c>
      <c r="C256" s="5">
        <v>43379</v>
      </c>
      <c r="D256" s="8">
        <v>6</v>
      </c>
      <c r="E256" t="s">
        <v>12</v>
      </c>
      <c r="F256" t="s">
        <v>27</v>
      </c>
      <c r="G256" t="s">
        <v>28</v>
      </c>
      <c r="H256" t="s">
        <v>50</v>
      </c>
      <c r="I256" t="s">
        <v>31</v>
      </c>
      <c r="J256" s="5">
        <v>43381</v>
      </c>
      <c r="K256" t="s">
        <v>54</v>
      </c>
      <c r="L256" t="s">
        <v>59</v>
      </c>
      <c r="M256" t="s">
        <v>74</v>
      </c>
      <c r="N256" t="s">
        <v>84</v>
      </c>
      <c r="O256" s="12">
        <v>560</v>
      </c>
      <c r="P256">
        <v>94</v>
      </c>
      <c r="Q256" s="2">
        <f>Table1[[#This Row],[Precio unitario]]*Table1[[#This Row],[Cantidad]]</f>
        <v>52640</v>
      </c>
      <c r="R256" s="12">
        <v>5264</v>
      </c>
    </row>
    <row r="257" spans="2:18" x14ac:dyDescent="0.3">
      <c r="B257" s="8">
        <v>1299</v>
      </c>
      <c r="C257" s="5">
        <v>43379</v>
      </c>
      <c r="D257" s="8">
        <v>6</v>
      </c>
      <c r="E257" t="s">
        <v>12</v>
      </c>
      <c r="F257" t="s">
        <v>27</v>
      </c>
      <c r="G257" t="s">
        <v>28</v>
      </c>
      <c r="H257" t="s">
        <v>50</v>
      </c>
      <c r="I257" t="s">
        <v>31</v>
      </c>
      <c r="J257" s="5">
        <v>43381</v>
      </c>
      <c r="K257" t="s">
        <v>54</v>
      </c>
      <c r="L257" t="s">
        <v>59</v>
      </c>
      <c r="M257" t="s">
        <v>61</v>
      </c>
      <c r="N257" t="s">
        <v>82</v>
      </c>
      <c r="O257" s="12">
        <v>196</v>
      </c>
      <c r="P257">
        <v>98</v>
      </c>
      <c r="Q257" s="2">
        <f>Table1[[#This Row],[Precio unitario]]*Table1[[#This Row],[Cantidad]]</f>
        <v>19208</v>
      </c>
      <c r="R257" s="12">
        <v>1940.0080000000005</v>
      </c>
    </row>
    <row r="258" spans="2:18" x14ac:dyDescent="0.3">
      <c r="B258" s="8">
        <v>1307</v>
      </c>
      <c r="C258" s="5">
        <v>43379</v>
      </c>
      <c r="D258" s="8">
        <v>6</v>
      </c>
      <c r="E258" t="s">
        <v>12</v>
      </c>
      <c r="F258" t="s">
        <v>27</v>
      </c>
      <c r="G258" t="s">
        <v>28</v>
      </c>
      <c r="H258" t="s">
        <v>50</v>
      </c>
      <c r="I258" t="s">
        <v>31</v>
      </c>
      <c r="J258" s="5">
        <v>43381</v>
      </c>
      <c r="K258" t="s">
        <v>56</v>
      </c>
      <c r="L258" t="s">
        <v>58</v>
      </c>
      <c r="M258" t="s">
        <v>1</v>
      </c>
      <c r="N258" t="s">
        <v>93</v>
      </c>
      <c r="O258" s="12">
        <v>178.5</v>
      </c>
      <c r="P258">
        <v>44</v>
      </c>
      <c r="Q258" s="2">
        <f>Table1[[#This Row],[Precio unitario]]*Table1[[#This Row],[Cantidad]]</f>
        <v>7854</v>
      </c>
      <c r="R258" s="12">
        <v>753.98400000000004</v>
      </c>
    </row>
    <row r="259" spans="2:18" x14ac:dyDescent="0.3">
      <c r="B259" s="8">
        <v>1327</v>
      </c>
      <c r="C259" s="5">
        <v>43379</v>
      </c>
      <c r="D259" s="8">
        <v>6</v>
      </c>
      <c r="E259" t="s">
        <v>12</v>
      </c>
      <c r="F259" t="s">
        <v>27</v>
      </c>
      <c r="G259" t="s">
        <v>28</v>
      </c>
      <c r="H259" t="s">
        <v>50</v>
      </c>
      <c r="I259" t="s">
        <v>31</v>
      </c>
      <c r="J259" s="5">
        <v>43381</v>
      </c>
      <c r="K259" t="s">
        <v>54</v>
      </c>
      <c r="L259" t="s">
        <v>59</v>
      </c>
      <c r="M259" t="s">
        <v>1</v>
      </c>
      <c r="N259" t="s">
        <v>93</v>
      </c>
      <c r="O259" s="12">
        <v>178.5</v>
      </c>
      <c r="P259">
        <v>82</v>
      </c>
      <c r="Q259" s="2">
        <f>Table1[[#This Row],[Precio unitario]]*Table1[[#This Row],[Cantidad]]</f>
        <v>14637</v>
      </c>
      <c r="R259" s="12">
        <v>1449.0630000000001</v>
      </c>
    </row>
    <row r="260" spans="2:18" x14ac:dyDescent="0.3">
      <c r="B260" s="8">
        <v>1286</v>
      </c>
      <c r="C260" s="5">
        <v>43380</v>
      </c>
      <c r="D260" s="8">
        <v>7</v>
      </c>
      <c r="E260" t="s">
        <v>15</v>
      </c>
      <c r="F260" t="s">
        <v>107</v>
      </c>
      <c r="G260" t="s">
        <v>107</v>
      </c>
      <c r="H260" t="s">
        <v>51</v>
      </c>
      <c r="I260" t="s">
        <v>31</v>
      </c>
      <c r="J260" s="5"/>
      <c r="L260"/>
      <c r="M260" t="s">
        <v>65</v>
      </c>
      <c r="N260" t="s">
        <v>82</v>
      </c>
      <c r="O260" s="12">
        <v>644</v>
      </c>
      <c r="P260">
        <v>62</v>
      </c>
      <c r="Q260" s="2">
        <f>Table1[[#This Row],[Precio unitario]]*Table1[[#This Row],[Cantidad]]</f>
        <v>39928</v>
      </c>
      <c r="R260" s="12">
        <v>4072.6559999999999</v>
      </c>
    </row>
    <row r="261" spans="2:18" x14ac:dyDescent="0.3">
      <c r="B261" s="8">
        <v>1284</v>
      </c>
      <c r="C261" s="5">
        <v>43381</v>
      </c>
      <c r="D261" s="8">
        <v>8</v>
      </c>
      <c r="E261" t="s">
        <v>9</v>
      </c>
      <c r="F261" t="s">
        <v>23</v>
      </c>
      <c r="G261" t="s">
        <v>22</v>
      </c>
      <c r="H261" t="s">
        <v>51</v>
      </c>
      <c r="I261" t="s">
        <v>31</v>
      </c>
      <c r="J261" s="5">
        <v>43383</v>
      </c>
      <c r="K261" t="s">
        <v>56</v>
      </c>
      <c r="L261" t="s">
        <v>58</v>
      </c>
      <c r="M261" t="s">
        <v>1</v>
      </c>
      <c r="N261" t="s">
        <v>93</v>
      </c>
      <c r="O261" s="12">
        <v>178.5</v>
      </c>
      <c r="P261">
        <v>61</v>
      </c>
      <c r="Q261" s="2">
        <f>Table1[[#This Row],[Precio unitario]]*Table1[[#This Row],[Cantidad]]</f>
        <v>10888.5</v>
      </c>
      <c r="R261" s="12">
        <v>1099.7384999999999</v>
      </c>
    </row>
    <row r="262" spans="2:18" x14ac:dyDescent="0.3">
      <c r="B262" s="8">
        <v>1300</v>
      </c>
      <c r="C262" s="5">
        <v>43381</v>
      </c>
      <c r="D262" s="8">
        <v>8</v>
      </c>
      <c r="E262" t="s">
        <v>9</v>
      </c>
      <c r="F262" t="s">
        <v>23</v>
      </c>
      <c r="G262" t="s">
        <v>22</v>
      </c>
      <c r="H262" t="s">
        <v>51</v>
      </c>
      <c r="I262" t="s">
        <v>31</v>
      </c>
      <c r="J262" s="5">
        <v>43383</v>
      </c>
      <c r="K262" t="s">
        <v>54</v>
      </c>
      <c r="L262" t="s">
        <v>58</v>
      </c>
      <c r="M262" t="s">
        <v>74</v>
      </c>
      <c r="N262" t="s">
        <v>84</v>
      </c>
      <c r="O262" s="12">
        <v>560</v>
      </c>
      <c r="P262">
        <v>48</v>
      </c>
      <c r="Q262" s="2">
        <f>Table1[[#This Row],[Precio unitario]]*Table1[[#This Row],[Cantidad]]</f>
        <v>26880</v>
      </c>
      <c r="R262" s="12">
        <v>2634.24</v>
      </c>
    </row>
    <row r="263" spans="2:18" x14ac:dyDescent="0.3">
      <c r="B263" s="8">
        <v>1301</v>
      </c>
      <c r="C263" s="5">
        <v>43381</v>
      </c>
      <c r="D263" s="8">
        <v>8</v>
      </c>
      <c r="E263" t="s">
        <v>9</v>
      </c>
      <c r="F263" t="s">
        <v>23</v>
      </c>
      <c r="G263" t="s">
        <v>22</v>
      </c>
      <c r="H263" t="s">
        <v>51</v>
      </c>
      <c r="I263" t="s">
        <v>31</v>
      </c>
      <c r="J263" s="5">
        <v>43383</v>
      </c>
      <c r="K263" t="s">
        <v>54</v>
      </c>
      <c r="L263" t="s">
        <v>58</v>
      </c>
      <c r="M263" t="s">
        <v>76</v>
      </c>
      <c r="N263" t="s">
        <v>92</v>
      </c>
      <c r="O263" s="12">
        <v>128.79999999999998</v>
      </c>
      <c r="P263">
        <v>100</v>
      </c>
      <c r="Q263" s="2">
        <f>Table1[[#This Row],[Precio unitario]]*Table1[[#This Row],[Cantidad]]</f>
        <v>12879.999999999998</v>
      </c>
      <c r="R263" s="12">
        <v>1275.1199999999999</v>
      </c>
    </row>
    <row r="264" spans="2:18" x14ac:dyDescent="0.3">
      <c r="B264" s="8">
        <v>1312</v>
      </c>
      <c r="C264" s="5">
        <v>43381</v>
      </c>
      <c r="D264" s="8">
        <v>8</v>
      </c>
      <c r="E264" t="s">
        <v>9</v>
      </c>
      <c r="F264" t="s">
        <v>23</v>
      </c>
      <c r="G264" t="s">
        <v>22</v>
      </c>
      <c r="H264" t="s">
        <v>51</v>
      </c>
      <c r="I264" t="s">
        <v>31</v>
      </c>
      <c r="J264" s="5">
        <v>43383</v>
      </c>
      <c r="K264" t="s">
        <v>56</v>
      </c>
      <c r="L264" t="s">
        <v>59</v>
      </c>
      <c r="M264" t="s">
        <v>4</v>
      </c>
      <c r="N264" t="s">
        <v>87</v>
      </c>
      <c r="O264" s="12">
        <v>487.19999999999993</v>
      </c>
      <c r="P264">
        <v>93</v>
      </c>
      <c r="Q264" s="2">
        <f>Table1[[#This Row],[Precio unitario]]*Table1[[#This Row],[Cantidad]]</f>
        <v>45309.599999999991</v>
      </c>
      <c r="R264" s="12">
        <v>4395.0311999999994</v>
      </c>
    </row>
    <row r="265" spans="2:18" x14ac:dyDescent="0.3">
      <c r="B265" s="8">
        <v>1328</v>
      </c>
      <c r="C265" s="5">
        <v>43381</v>
      </c>
      <c r="D265" s="8">
        <v>8</v>
      </c>
      <c r="E265" t="s">
        <v>9</v>
      </c>
      <c r="F265" t="s">
        <v>23</v>
      </c>
      <c r="G265" t="s">
        <v>22</v>
      </c>
      <c r="H265" t="s">
        <v>51</v>
      </c>
      <c r="I265" t="s">
        <v>31</v>
      </c>
      <c r="J265" s="5">
        <v>43383</v>
      </c>
      <c r="K265" t="s">
        <v>54</v>
      </c>
      <c r="L265" t="s">
        <v>58</v>
      </c>
      <c r="M265" t="s">
        <v>1</v>
      </c>
      <c r="N265" t="s">
        <v>93</v>
      </c>
      <c r="O265" s="12">
        <v>178.5</v>
      </c>
      <c r="P265">
        <v>43</v>
      </c>
      <c r="Q265" s="2">
        <f>Table1[[#This Row],[Precio unitario]]*Table1[[#This Row],[Cantidad]]</f>
        <v>7675.5</v>
      </c>
      <c r="R265" s="12">
        <v>736.84799999999996</v>
      </c>
    </row>
    <row r="266" spans="2:18" x14ac:dyDescent="0.3">
      <c r="B266" s="8">
        <v>1297</v>
      </c>
      <c r="C266" s="5">
        <v>43382</v>
      </c>
      <c r="D266" s="8">
        <v>9</v>
      </c>
      <c r="E266" t="s">
        <v>18</v>
      </c>
      <c r="F266" t="s">
        <v>25</v>
      </c>
      <c r="G266" t="s">
        <v>26</v>
      </c>
      <c r="H266" t="s">
        <v>52</v>
      </c>
      <c r="I266" t="s">
        <v>39</v>
      </c>
      <c r="J266" s="5">
        <v>43384</v>
      </c>
      <c r="K266" t="s">
        <v>55</v>
      </c>
      <c r="L266" t="s">
        <v>58</v>
      </c>
      <c r="M266" t="s">
        <v>2</v>
      </c>
      <c r="N266" t="s">
        <v>3</v>
      </c>
      <c r="O266" s="12">
        <v>273</v>
      </c>
      <c r="P266">
        <v>64</v>
      </c>
      <c r="Q266" s="2">
        <f>Table1[[#This Row],[Precio unitario]]*Table1[[#This Row],[Cantidad]]</f>
        <v>17472</v>
      </c>
      <c r="R266" s="12">
        <v>1677.3120000000001</v>
      </c>
    </row>
    <row r="267" spans="2:18" x14ac:dyDescent="0.3">
      <c r="B267" s="8">
        <v>1298</v>
      </c>
      <c r="C267" s="5">
        <v>43382</v>
      </c>
      <c r="D267" s="8">
        <v>9</v>
      </c>
      <c r="E267" t="s">
        <v>18</v>
      </c>
      <c r="F267" t="s">
        <v>25</v>
      </c>
      <c r="G267" t="s">
        <v>26</v>
      </c>
      <c r="H267" t="s">
        <v>52</v>
      </c>
      <c r="I267" t="s">
        <v>39</v>
      </c>
      <c r="J267" s="5">
        <v>43384</v>
      </c>
      <c r="K267" t="s">
        <v>55</v>
      </c>
      <c r="L267" t="s">
        <v>58</v>
      </c>
      <c r="M267" t="s">
        <v>4</v>
      </c>
      <c r="N267" t="s">
        <v>87</v>
      </c>
      <c r="O267" s="12">
        <v>487.19999999999993</v>
      </c>
      <c r="P267">
        <v>70</v>
      </c>
      <c r="Q267" s="2">
        <f>Table1[[#This Row],[Precio unitario]]*Table1[[#This Row],[Cantidad]]</f>
        <v>34103.999999999993</v>
      </c>
      <c r="R267" s="12">
        <v>3444.5040000000004</v>
      </c>
    </row>
    <row r="268" spans="2:18" x14ac:dyDescent="0.3">
      <c r="B268" s="8">
        <v>1326</v>
      </c>
      <c r="C268" s="5">
        <v>43382</v>
      </c>
      <c r="D268" s="8">
        <v>9</v>
      </c>
      <c r="E268" t="s">
        <v>18</v>
      </c>
      <c r="F268" t="s">
        <v>25</v>
      </c>
      <c r="G268" t="s">
        <v>26</v>
      </c>
      <c r="H268" t="s">
        <v>52</v>
      </c>
      <c r="I268" t="s">
        <v>39</v>
      </c>
      <c r="J268" s="5">
        <v>43384</v>
      </c>
      <c r="K268" t="s">
        <v>55</v>
      </c>
      <c r="L268" t="s">
        <v>58</v>
      </c>
      <c r="M268" t="s">
        <v>66</v>
      </c>
      <c r="N268" t="s">
        <v>83</v>
      </c>
      <c r="O268" s="12">
        <v>135.1</v>
      </c>
      <c r="P268">
        <v>89</v>
      </c>
      <c r="Q268" s="2">
        <f>Table1[[#This Row],[Precio unitario]]*Table1[[#This Row],[Cantidad]]</f>
        <v>12023.9</v>
      </c>
      <c r="R268" s="12">
        <v>1214.4139</v>
      </c>
    </row>
    <row r="269" spans="2:18" x14ac:dyDescent="0.3">
      <c r="B269" s="8">
        <v>1285</v>
      </c>
      <c r="C269" s="5">
        <v>43383</v>
      </c>
      <c r="D269" s="8">
        <v>10</v>
      </c>
      <c r="E269" t="s">
        <v>14</v>
      </c>
      <c r="F269" t="s">
        <v>33</v>
      </c>
      <c r="G269" t="s">
        <v>34</v>
      </c>
      <c r="H269" t="s">
        <v>48</v>
      </c>
      <c r="I269" t="s">
        <v>32</v>
      </c>
      <c r="J269" s="5">
        <v>43385</v>
      </c>
      <c r="K269" t="s">
        <v>54</v>
      </c>
      <c r="L269" t="s">
        <v>59</v>
      </c>
      <c r="M269" t="s">
        <v>77</v>
      </c>
      <c r="N269" t="s">
        <v>82</v>
      </c>
      <c r="O269" s="12">
        <v>41.86</v>
      </c>
      <c r="P269">
        <v>32</v>
      </c>
      <c r="Q269" s="2">
        <f>Table1[[#This Row],[Precio unitario]]*Table1[[#This Row],[Cantidad]]</f>
        <v>1339.52</v>
      </c>
      <c r="R269" s="12">
        <v>136.63104000000001</v>
      </c>
    </row>
    <row r="270" spans="2:18" x14ac:dyDescent="0.3">
      <c r="B270" s="8">
        <v>1287</v>
      </c>
      <c r="C270" s="5">
        <v>43383</v>
      </c>
      <c r="D270" s="8">
        <v>10</v>
      </c>
      <c r="E270" t="s">
        <v>14</v>
      </c>
      <c r="F270" t="s">
        <v>33</v>
      </c>
      <c r="G270" t="s">
        <v>34</v>
      </c>
      <c r="H270" t="s">
        <v>48</v>
      </c>
      <c r="I270" t="s">
        <v>32</v>
      </c>
      <c r="J270" s="5">
        <v>43385</v>
      </c>
      <c r="K270" t="s">
        <v>55</v>
      </c>
      <c r="L270"/>
      <c r="M270" t="s">
        <v>78</v>
      </c>
      <c r="N270" t="s">
        <v>94</v>
      </c>
      <c r="O270" s="12">
        <v>350</v>
      </c>
      <c r="P270">
        <v>60</v>
      </c>
      <c r="Q270" s="2">
        <f>Table1[[#This Row],[Precio unitario]]*Table1[[#This Row],[Cantidad]]</f>
        <v>21000</v>
      </c>
      <c r="R270" s="12">
        <v>2163</v>
      </c>
    </row>
    <row r="271" spans="2:18" x14ac:dyDescent="0.3">
      <c r="B271" s="8">
        <v>1288</v>
      </c>
      <c r="C271" s="5">
        <v>43383</v>
      </c>
      <c r="D271" s="8">
        <v>10</v>
      </c>
      <c r="E271" t="s">
        <v>14</v>
      </c>
      <c r="F271" t="s">
        <v>33</v>
      </c>
      <c r="G271" t="s">
        <v>34</v>
      </c>
      <c r="H271" t="s">
        <v>48</v>
      </c>
      <c r="I271" t="s">
        <v>32</v>
      </c>
      <c r="J271" s="5">
        <v>43385</v>
      </c>
      <c r="K271" t="s">
        <v>55</v>
      </c>
      <c r="L271"/>
      <c r="M271" t="s">
        <v>67</v>
      </c>
      <c r="N271" t="s">
        <v>85</v>
      </c>
      <c r="O271" s="12">
        <v>308</v>
      </c>
      <c r="P271">
        <v>51</v>
      </c>
      <c r="Q271" s="2">
        <f>Table1[[#This Row],[Precio unitario]]*Table1[[#This Row],[Cantidad]]</f>
        <v>15708</v>
      </c>
      <c r="R271" s="12">
        <v>1539.384</v>
      </c>
    </row>
    <row r="272" spans="2:18" x14ac:dyDescent="0.3">
      <c r="B272" s="8">
        <v>1289</v>
      </c>
      <c r="C272" s="5">
        <v>43383</v>
      </c>
      <c r="D272" s="8">
        <v>10</v>
      </c>
      <c r="E272" t="s">
        <v>14</v>
      </c>
      <c r="F272" t="s">
        <v>33</v>
      </c>
      <c r="G272" t="s">
        <v>34</v>
      </c>
      <c r="H272" t="s">
        <v>48</v>
      </c>
      <c r="I272" t="s">
        <v>32</v>
      </c>
      <c r="J272" s="5">
        <v>43385</v>
      </c>
      <c r="K272" t="s">
        <v>55</v>
      </c>
      <c r="L272"/>
      <c r="M272" t="s">
        <v>76</v>
      </c>
      <c r="N272" t="s">
        <v>92</v>
      </c>
      <c r="O272" s="12">
        <v>128.79999999999998</v>
      </c>
      <c r="P272">
        <v>49</v>
      </c>
      <c r="Q272" s="2">
        <f>Table1[[#This Row],[Precio unitario]]*Table1[[#This Row],[Cantidad]]</f>
        <v>6311.1999999999989</v>
      </c>
      <c r="R272" s="12">
        <v>624.80880000000002</v>
      </c>
    </row>
    <row r="273" spans="2:18" x14ac:dyDescent="0.3">
      <c r="B273" s="8">
        <v>1320</v>
      </c>
      <c r="C273" s="5">
        <v>43383</v>
      </c>
      <c r="D273" s="8">
        <v>10</v>
      </c>
      <c r="E273" t="s">
        <v>14</v>
      </c>
      <c r="F273" t="s">
        <v>33</v>
      </c>
      <c r="G273" t="s">
        <v>34</v>
      </c>
      <c r="H273" t="s">
        <v>48</v>
      </c>
      <c r="I273" t="s">
        <v>32</v>
      </c>
      <c r="J273" s="5">
        <v>43385</v>
      </c>
      <c r="K273" t="s">
        <v>54</v>
      </c>
      <c r="L273" t="s">
        <v>59</v>
      </c>
      <c r="M273" t="s">
        <v>70</v>
      </c>
      <c r="N273" t="s">
        <v>91</v>
      </c>
      <c r="O273" s="12">
        <v>140</v>
      </c>
      <c r="P273">
        <v>12</v>
      </c>
      <c r="Q273" s="2">
        <f>Table1[[#This Row],[Precio unitario]]*Table1[[#This Row],[Cantidad]]</f>
        <v>1680</v>
      </c>
      <c r="R273" s="12">
        <v>173.04</v>
      </c>
    </row>
    <row r="274" spans="2:18" x14ac:dyDescent="0.3">
      <c r="B274" s="8">
        <v>1322</v>
      </c>
      <c r="C274" s="5">
        <v>43383</v>
      </c>
      <c r="D274" s="8">
        <v>10</v>
      </c>
      <c r="E274" t="s">
        <v>14</v>
      </c>
      <c r="F274" t="s">
        <v>33</v>
      </c>
      <c r="G274" t="s">
        <v>34</v>
      </c>
      <c r="H274" t="s">
        <v>48</v>
      </c>
      <c r="I274" t="s">
        <v>32</v>
      </c>
      <c r="J274" s="5"/>
      <c r="K274" t="s">
        <v>55</v>
      </c>
      <c r="L274"/>
      <c r="M274" t="s">
        <v>62</v>
      </c>
      <c r="N274" t="s">
        <v>91</v>
      </c>
      <c r="O274" s="12">
        <v>49</v>
      </c>
      <c r="P274">
        <v>78</v>
      </c>
      <c r="Q274" s="2">
        <f>Table1[[#This Row],[Precio unitario]]*Table1[[#This Row],[Cantidad]]</f>
        <v>3822</v>
      </c>
      <c r="R274" s="12">
        <v>382.2</v>
      </c>
    </row>
    <row r="275" spans="2:18" x14ac:dyDescent="0.3">
      <c r="B275" s="8">
        <v>1290</v>
      </c>
      <c r="C275" s="5">
        <v>43384</v>
      </c>
      <c r="D275" s="8">
        <v>11</v>
      </c>
      <c r="E275" t="s">
        <v>16</v>
      </c>
      <c r="F275" t="s">
        <v>37</v>
      </c>
      <c r="G275" t="s">
        <v>37</v>
      </c>
      <c r="H275" t="s">
        <v>45</v>
      </c>
      <c r="I275" t="s">
        <v>36</v>
      </c>
      <c r="J275" s="5"/>
      <c r="K275" t="s">
        <v>56</v>
      </c>
      <c r="L275"/>
      <c r="M275" t="s">
        <v>62</v>
      </c>
      <c r="N275" t="s">
        <v>91</v>
      </c>
      <c r="O275" s="12">
        <v>49</v>
      </c>
      <c r="P275">
        <v>20</v>
      </c>
      <c r="Q275" s="2">
        <f>Table1[[#This Row],[Precio unitario]]*Table1[[#This Row],[Cantidad]]</f>
        <v>980</v>
      </c>
      <c r="R275" s="12">
        <v>97.02</v>
      </c>
    </row>
    <row r="276" spans="2:18" x14ac:dyDescent="0.3">
      <c r="B276" s="8">
        <v>1291</v>
      </c>
      <c r="C276" s="5">
        <v>43384</v>
      </c>
      <c r="D276" s="8">
        <v>11</v>
      </c>
      <c r="E276" t="s">
        <v>16</v>
      </c>
      <c r="F276" t="s">
        <v>37</v>
      </c>
      <c r="G276" t="s">
        <v>37</v>
      </c>
      <c r="H276" t="s">
        <v>45</v>
      </c>
      <c r="I276" t="s">
        <v>36</v>
      </c>
      <c r="J276" s="5"/>
      <c r="K276" t="s">
        <v>56</v>
      </c>
      <c r="L276"/>
      <c r="M276" t="s">
        <v>77</v>
      </c>
      <c r="N276" t="s">
        <v>82</v>
      </c>
      <c r="O276" s="12">
        <v>41.86</v>
      </c>
      <c r="P276">
        <v>49</v>
      </c>
      <c r="Q276" s="2">
        <f>Table1[[#This Row],[Precio unitario]]*Table1[[#This Row],[Cantidad]]</f>
        <v>2051.14</v>
      </c>
      <c r="R276" s="12">
        <v>205.11400000000003</v>
      </c>
    </row>
    <row r="277" spans="2:18" x14ac:dyDescent="0.3">
      <c r="B277" s="8">
        <v>1323</v>
      </c>
      <c r="C277" s="5">
        <v>43384</v>
      </c>
      <c r="D277" s="8">
        <v>11</v>
      </c>
      <c r="E277" t="s">
        <v>16</v>
      </c>
      <c r="F277" t="s">
        <v>37</v>
      </c>
      <c r="G277" t="s">
        <v>37</v>
      </c>
      <c r="H277" t="s">
        <v>45</v>
      </c>
      <c r="I277" t="s">
        <v>36</v>
      </c>
      <c r="J277" s="5"/>
      <c r="K277" t="s">
        <v>56</v>
      </c>
      <c r="L277"/>
      <c r="M277" t="s">
        <v>74</v>
      </c>
      <c r="N277" t="s">
        <v>84</v>
      </c>
      <c r="O277" s="12">
        <v>560</v>
      </c>
      <c r="P277">
        <v>60</v>
      </c>
      <c r="Q277" s="2">
        <f>Table1[[#This Row],[Precio unitario]]*Table1[[#This Row],[Cantidad]]</f>
        <v>33600</v>
      </c>
      <c r="R277" s="12">
        <v>3192</v>
      </c>
    </row>
    <row r="278" spans="2:18" x14ac:dyDescent="0.3">
      <c r="B278" s="8">
        <v>1302</v>
      </c>
      <c r="C278" s="5">
        <v>43398</v>
      </c>
      <c r="D278" s="8">
        <v>25</v>
      </c>
      <c r="E278" t="s">
        <v>19</v>
      </c>
      <c r="F278" t="s">
        <v>33</v>
      </c>
      <c r="G278" t="s">
        <v>34</v>
      </c>
      <c r="H278" t="s">
        <v>48</v>
      </c>
      <c r="I278" t="s">
        <v>32</v>
      </c>
      <c r="J278" s="5">
        <v>43400</v>
      </c>
      <c r="K278" t="s">
        <v>55</v>
      </c>
      <c r="L278" t="s">
        <v>60</v>
      </c>
      <c r="M278" t="s">
        <v>73</v>
      </c>
      <c r="N278" t="s">
        <v>92</v>
      </c>
      <c r="O278" s="12">
        <v>140</v>
      </c>
      <c r="P278">
        <v>90</v>
      </c>
      <c r="Q278" s="2">
        <f>Table1[[#This Row],[Precio unitario]]*Table1[[#This Row],[Cantidad]]</f>
        <v>12600</v>
      </c>
      <c r="R278" s="12">
        <v>1222.2</v>
      </c>
    </row>
    <row r="279" spans="2:18" x14ac:dyDescent="0.3">
      <c r="B279" s="8">
        <v>1303</v>
      </c>
      <c r="C279" s="5">
        <v>43399</v>
      </c>
      <c r="D279" s="8">
        <v>26</v>
      </c>
      <c r="E279" t="s">
        <v>20</v>
      </c>
      <c r="F279" t="s">
        <v>37</v>
      </c>
      <c r="G279" t="s">
        <v>37</v>
      </c>
      <c r="H279" t="s">
        <v>45</v>
      </c>
      <c r="I279" t="s">
        <v>36</v>
      </c>
      <c r="J279" s="5">
        <v>43401</v>
      </c>
      <c r="K279" t="s">
        <v>56</v>
      </c>
      <c r="L279" t="s">
        <v>59</v>
      </c>
      <c r="M279" t="s">
        <v>80</v>
      </c>
      <c r="N279" t="s">
        <v>89</v>
      </c>
      <c r="O279" s="12">
        <v>298.90000000000003</v>
      </c>
      <c r="P279">
        <v>49</v>
      </c>
      <c r="Q279" s="2">
        <f>Table1[[#This Row],[Precio unitario]]*Table1[[#This Row],[Cantidad]]</f>
        <v>14646.100000000002</v>
      </c>
      <c r="R279" s="12">
        <v>1435.3178</v>
      </c>
    </row>
    <row r="280" spans="2:18" x14ac:dyDescent="0.3">
      <c r="B280" s="8">
        <v>1304</v>
      </c>
      <c r="C280" s="5">
        <v>43399</v>
      </c>
      <c r="D280" s="8">
        <v>26</v>
      </c>
      <c r="E280" t="s">
        <v>20</v>
      </c>
      <c r="F280" t="s">
        <v>37</v>
      </c>
      <c r="G280" t="s">
        <v>37</v>
      </c>
      <c r="H280" t="s">
        <v>45</v>
      </c>
      <c r="I280" t="s">
        <v>36</v>
      </c>
      <c r="J280" s="5">
        <v>43401</v>
      </c>
      <c r="K280" t="s">
        <v>56</v>
      </c>
      <c r="L280" t="s">
        <v>59</v>
      </c>
      <c r="M280" t="s">
        <v>66</v>
      </c>
      <c r="N280" t="s">
        <v>83</v>
      </c>
      <c r="O280" s="12">
        <v>135.1</v>
      </c>
      <c r="P280">
        <v>71</v>
      </c>
      <c r="Q280" s="2">
        <f>Table1[[#This Row],[Precio unitario]]*Table1[[#This Row],[Cantidad]]</f>
        <v>9592.1</v>
      </c>
      <c r="R280" s="12">
        <v>920.84159999999997</v>
      </c>
    </row>
    <row r="281" spans="2:18" x14ac:dyDescent="0.3">
      <c r="B281" s="8">
        <v>1305</v>
      </c>
      <c r="C281" s="5">
        <v>43399</v>
      </c>
      <c r="D281" s="8">
        <v>26</v>
      </c>
      <c r="E281" t="s">
        <v>20</v>
      </c>
      <c r="F281" t="s">
        <v>37</v>
      </c>
      <c r="G281" t="s">
        <v>37</v>
      </c>
      <c r="H281" t="s">
        <v>45</v>
      </c>
      <c r="I281" t="s">
        <v>36</v>
      </c>
      <c r="J281" s="5">
        <v>43401</v>
      </c>
      <c r="K281" t="s">
        <v>56</v>
      </c>
      <c r="L281" t="s">
        <v>59</v>
      </c>
      <c r="M281" t="s">
        <v>68</v>
      </c>
      <c r="N281" t="s">
        <v>86</v>
      </c>
      <c r="O281" s="12">
        <v>257.59999999999997</v>
      </c>
      <c r="P281">
        <v>10</v>
      </c>
      <c r="Q281" s="2">
        <f>Table1[[#This Row],[Precio unitario]]*Table1[[#This Row],[Cantidad]]</f>
        <v>2575.9999999999995</v>
      </c>
      <c r="R281" s="12">
        <v>267.90400000000005</v>
      </c>
    </row>
    <row r="282" spans="2:18" x14ac:dyDescent="0.3">
      <c r="B282" s="8">
        <v>1283</v>
      </c>
      <c r="C282" s="5">
        <v>43401</v>
      </c>
      <c r="D282" s="8">
        <v>28</v>
      </c>
      <c r="E282" t="s">
        <v>13</v>
      </c>
      <c r="F282" t="s">
        <v>24</v>
      </c>
      <c r="G282" t="s">
        <v>38</v>
      </c>
      <c r="H282" t="s">
        <v>45</v>
      </c>
      <c r="I282" t="s">
        <v>36</v>
      </c>
      <c r="J282" s="5">
        <v>43403</v>
      </c>
      <c r="K282" t="s">
        <v>56</v>
      </c>
      <c r="L282" t="s">
        <v>58</v>
      </c>
      <c r="M282" t="s">
        <v>65</v>
      </c>
      <c r="N282" t="s">
        <v>82</v>
      </c>
      <c r="O282" s="12">
        <v>644</v>
      </c>
      <c r="P282">
        <v>86</v>
      </c>
      <c r="Q282" s="2">
        <f>Table1[[#This Row],[Precio unitario]]*Table1[[#This Row],[Cantidad]]</f>
        <v>55384</v>
      </c>
      <c r="R282" s="12">
        <v>5316.8640000000005</v>
      </c>
    </row>
    <row r="283" spans="2:18" x14ac:dyDescent="0.3">
      <c r="B283" s="8">
        <v>1295</v>
      </c>
      <c r="C283" s="5">
        <v>43401</v>
      </c>
      <c r="D283" s="8">
        <v>28</v>
      </c>
      <c r="E283" t="s">
        <v>13</v>
      </c>
      <c r="F283" t="s">
        <v>24</v>
      </c>
      <c r="G283" t="s">
        <v>38</v>
      </c>
      <c r="H283" t="s">
        <v>45</v>
      </c>
      <c r="I283" t="s">
        <v>36</v>
      </c>
      <c r="J283" s="5">
        <v>43403</v>
      </c>
      <c r="K283" t="s">
        <v>56</v>
      </c>
      <c r="L283" t="s">
        <v>59</v>
      </c>
      <c r="M283" t="s">
        <v>66</v>
      </c>
      <c r="N283" t="s">
        <v>83</v>
      </c>
      <c r="O283" s="12">
        <v>135.1</v>
      </c>
      <c r="P283">
        <v>44</v>
      </c>
      <c r="Q283" s="2">
        <f>Table1[[#This Row],[Precio unitario]]*Table1[[#This Row],[Cantidad]]</f>
        <v>5944.4</v>
      </c>
      <c r="R283" s="12">
        <v>618.21760000000006</v>
      </c>
    </row>
    <row r="284" spans="2:18" x14ac:dyDescent="0.3">
      <c r="B284" s="8">
        <v>1296</v>
      </c>
      <c r="C284" s="5">
        <v>43401</v>
      </c>
      <c r="D284" s="8">
        <v>28</v>
      </c>
      <c r="E284" t="s">
        <v>13</v>
      </c>
      <c r="F284" t="s">
        <v>24</v>
      </c>
      <c r="G284" t="s">
        <v>38</v>
      </c>
      <c r="H284" t="s">
        <v>45</v>
      </c>
      <c r="I284" t="s">
        <v>36</v>
      </c>
      <c r="J284" s="5">
        <v>43403</v>
      </c>
      <c r="K284" t="s">
        <v>56</v>
      </c>
      <c r="L284" t="s">
        <v>59</v>
      </c>
      <c r="M284" t="s">
        <v>68</v>
      </c>
      <c r="N284" t="s">
        <v>86</v>
      </c>
      <c r="O284" s="12">
        <v>257.59999999999997</v>
      </c>
      <c r="P284">
        <v>24</v>
      </c>
      <c r="Q284" s="2">
        <f>Table1[[#This Row],[Precio unitario]]*Table1[[#This Row],[Cantidad]]</f>
        <v>6182.4</v>
      </c>
      <c r="R284" s="12">
        <v>599.69279999999992</v>
      </c>
    </row>
    <row r="285" spans="2:18" x14ac:dyDescent="0.3">
      <c r="B285" s="8">
        <v>1325</v>
      </c>
      <c r="C285" s="5">
        <v>43401</v>
      </c>
      <c r="D285" s="8">
        <v>28</v>
      </c>
      <c r="E285" t="s">
        <v>13</v>
      </c>
      <c r="F285" t="s">
        <v>24</v>
      </c>
      <c r="G285" t="s">
        <v>38</v>
      </c>
      <c r="H285" t="s">
        <v>45</v>
      </c>
      <c r="I285" t="s">
        <v>36</v>
      </c>
      <c r="J285" s="5">
        <v>43403</v>
      </c>
      <c r="K285" t="s">
        <v>56</v>
      </c>
      <c r="L285" t="s">
        <v>59</v>
      </c>
      <c r="M285" t="s">
        <v>65</v>
      </c>
      <c r="N285" t="s">
        <v>82</v>
      </c>
      <c r="O285" s="12">
        <v>644</v>
      </c>
      <c r="P285">
        <v>34</v>
      </c>
      <c r="Q285" s="2">
        <f>Table1[[#This Row],[Precio unitario]]*Table1[[#This Row],[Cantidad]]</f>
        <v>21896</v>
      </c>
      <c r="R285" s="12">
        <v>2211.4960000000001</v>
      </c>
    </row>
    <row r="286" spans="2:18" x14ac:dyDescent="0.3">
      <c r="B286" s="8">
        <v>1306</v>
      </c>
      <c r="C286" s="5">
        <v>43402</v>
      </c>
      <c r="D286" s="8">
        <v>29</v>
      </c>
      <c r="E286" t="s">
        <v>10</v>
      </c>
      <c r="F286" t="s">
        <v>40</v>
      </c>
      <c r="G286" t="s">
        <v>26</v>
      </c>
      <c r="H286" t="s">
        <v>47</v>
      </c>
      <c r="I286" t="s">
        <v>39</v>
      </c>
      <c r="J286" s="5">
        <v>43404</v>
      </c>
      <c r="K286" t="s">
        <v>54</v>
      </c>
      <c r="L286" t="s">
        <v>58</v>
      </c>
      <c r="M286" t="s">
        <v>61</v>
      </c>
      <c r="N286" t="s">
        <v>82</v>
      </c>
      <c r="O286" s="12">
        <v>196</v>
      </c>
      <c r="P286">
        <v>78</v>
      </c>
      <c r="Q286" s="2">
        <f>Table1[[#This Row],[Precio unitario]]*Table1[[#This Row],[Cantidad]]</f>
        <v>15288</v>
      </c>
      <c r="R286" s="12">
        <v>1574.664</v>
      </c>
    </row>
    <row r="287" spans="2:18" x14ac:dyDescent="0.3">
      <c r="B287" s="8">
        <v>1333</v>
      </c>
      <c r="C287" s="5">
        <v>43405</v>
      </c>
      <c r="D287" s="8">
        <v>1</v>
      </c>
      <c r="E287" t="s">
        <v>17</v>
      </c>
      <c r="F287" t="s">
        <v>29</v>
      </c>
      <c r="G287" t="s">
        <v>30</v>
      </c>
      <c r="H287" t="s">
        <v>51</v>
      </c>
      <c r="I287" t="s">
        <v>31</v>
      </c>
      <c r="J287" s="5"/>
      <c r="L287"/>
      <c r="M287" t="s">
        <v>75</v>
      </c>
      <c r="N287" t="s">
        <v>82</v>
      </c>
      <c r="O287" s="12">
        <v>252</v>
      </c>
      <c r="P287">
        <v>42</v>
      </c>
      <c r="Q287" s="2">
        <f>Table1[[#This Row],[Precio unitario]]*Table1[[#This Row],[Cantidad]]</f>
        <v>10584</v>
      </c>
      <c r="R287" s="12">
        <v>1068.9840000000002</v>
      </c>
    </row>
    <row r="288" spans="2:18" x14ac:dyDescent="0.3">
      <c r="B288" s="8">
        <v>1334</v>
      </c>
      <c r="C288" s="5">
        <v>43405</v>
      </c>
      <c r="D288" s="8">
        <v>1</v>
      </c>
      <c r="E288" t="s">
        <v>17</v>
      </c>
      <c r="F288" t="s">
        <v>29</v>
      </c>
      <c r="G288" t="s">
        <v>30</v>
      </c>
      <c r="H288" t="s">
        <v>51</v>
      </c>
      <c r="I288" t="s">
        <v>31</v>
      </c>
      <c r="J288" s="5"/>
      <c r="L288"/>
      <c r="M288" t="s">
        <v>65</v>
      </c>
      <c r="N288" t="s">
        <v>82</v>
      </c>
      <c r="O288" s="12">
        <v>644</v>
      </c>
      <c r="P288">
        <v>16</v>
      </c>
      <c r="Q288" s="2">
        <f>Table1[[#This Row],[Precio unitario]]*Table1[[#This Row],[Cantidad]]</f>
        <v>10304</v>
      </c>
      <c r="R288" s="12">
        <v>989.18400000000008</v>
      </c>
    </row>
    <row r="289" spans="2:18" x14ac:dyDescent="0.3">
      <c r="B289" s="8">
        <v>1335</v>
      </c>
      <c r="C289" s="5">
        <v>43405</v>
      </c>
      <c r="D289" s="8">
        <v>1</v>
      </c>
      <c r="E289" t="s">
        <v>17</v>
      </c>
      <c r="F289" t="s">
        <v>29</v>
      </c>
      <c r="G289" t="s">
        <v>30</v>
      </c>
      <c r="H289" t="s">
        <v>51</v>
      </c>
      <c r="I289" t="s">
        <v>31</v>
      </c>
      <c r="J289" s="5"/>
      <c r="L289"/>
      <c r="M289" t="s">
        <v>77</v>
      </c>
      <c r="N289" t="s">
        <v>82</v>
      </c>
      <c r="O289" s="12">
        <v>41.86</v>
      </c>
      <c r="P289">
        <v>22</v>
      </c>
      <c r="Q289" s="2">
        <f>Table1[[#This Row],[Precio unitario]]*Table1[[#This Row],[Cantidad]]</f>
        <v>920.92</v>
      </c>
      <c r="R289" s="12">
        <v>89.329239999999999</v>
      </c>
    </row>
    <row r="290" spans="2:18" x14ac:dyDescent="0.3">
      <c r="B290" s="8">
        <v>1365</v>
      </c>
      <c r="C290" s="5">
        <v>43405</v>
      </c>
      <c r="D290" s="8">
        <v>1</v>
      </c>
      <c r="E290" t="s">
        <v>17</v>
      </c>
      <c r="F290" t="s">
        <v>29</v>
      </c>
      <c r="G290" t="s">
        <v>30</v>
      </c>
      <c r="H290" t="s">
        <v>51</v>
      </c>
      <c r="I290" t="s">
        <v>31</v>
      </c>
      <c r="J290" s="5"/>
      <c r="K290" t="s">
        <v>56</v>
      </c>
      <c r="L290"/>
      <c r="M290" t="s">
        <v>68</v>
      </c>
      <c r="N290" t="s">
        <v>86</v>
      </c>
      <c r="O290" s="12">
        <v>257.59999999999997</v>
      </c>
      <c r="P290">
        <v>76</v>
      </c>
      <c r="Q290" s="2">
        <f>Table1[[#This Row],[Precio unitario]]*Table1[[#This Row],[Cantidad]]</f>
        <v>19577.599999999999</v>
      </c>
      <c r="R290" s="12">
        <v>2016.4928</v>
      </c>
    </row>
    <row r="291" spans="2:18" x14ac:dyDescent="0.3">
      <c r="B291" s="8">
        <v>1356</v>
      </c>
      <c r="C291" s="5">
        <v>43407</v>
      </c>
      <c r="D291" s="8">
        <v>3</v>
      </c>
      <c r="E291" t="s">
        <v>11</v>
      </c>
      <c r="F291" t="s">
        <v>43</v>
      </c>
      <c r="G291" t="s">
        <v>44</v>
      </c>
      <c r="H291" t="s">
        <v>49</v>
      </c>
      <c r="I291" t="s">
        <v>39</v>
      </c>
      <c r="J291" s="5">
        <v>43409</v>
      </c>
      <c r="K291" t="s">
        <v>54</v>
      </c>
      <c r="L291" t="s">
        <v>60</v>
      </c>
      <c r="M291" t="s">
        <v>69</v>
      </c>
      <c r="N291" t="s">
        <v>85</v>
      </c>
      <c r="O291" s="12">
        <v>140</v>
      </c>
      <c r="P291">
        <v>36</v>
      </c>
      <c r="Q291" s="2">
        <f>Table1[[#This Row],[Precio unitario]]*Table1[[#This Row],[Cantidad]]</f>
        <v>5040</v>
      </c>
      <c r="R291" s="12">
        <v>519.12</v>
      </c>
    </row>
    <row r="292" spans="2:18" x14ac:dyDescent="0.3">
      <c r="B292" s="8">
        <v>1357</v>
      </c>
      <c r="C292" s="5">
        <v>43407</v>
      </c>
      <c r="D292" s="8">
        <v>3</v>
      </c>
      <c r="E292" t="s">
        <v>11</v>
      </c>
      <c r="F292" t="s">
        <v>43</v>
      </c>
      <c r="G292" t="s">
        <v>44</v>
      </c>
      <c r="H292" t="s">
        <v>49</v>
      </c>
      <c r="I292" t="s">
        <v>39</v>
      </c>
      <c r="J292" s="5">
        <v>43409</v>
      </c>
      <c r="K292" t="s">
        <v>54</v>
      </c>
      <c r="L292" t="s">
        <v>60</v>
      </c>
      <c r="M292" t="s">
        <v>74</v>
      </c>
      <c r="N292" t="s">
        <v>84</v>
      </c>
      <c r="O292" s="12">
        <v>560</v>
      </c>
      <c r="P292">
        <v>24</v>
      </c>
      <c r="Q292" s="2">
        <f>Table1[[#This Row],[Precio unitario]]*Table1[[#This Row],[Cantidad]]</f>
        <v>13440</v>
      </c>
      <c r="R292" s="12">
        <v>1344</v>
      </c>
    </row>
    <row r="293" spans="2:18" x14ac:dyDescent="0.3">
      <c r="B293" s="8">
        <v>1350</v>
      </c>
      <c r="C293" s="5">
        <v>43408</v>
      </c>
      <c r="D293" s="8">
        <v>4</v>
      </c>
      <c r="E293" t="s">
        <v>7</v>
      </c>
      <c r="F293" t="s">
        <v>35</v>
      </c>
      <c r="G293" t="s">
        <v>35</v>
      </c>
      <c r="H293" t="s">
        <v>46</v>
      </c>
      <c r="I293" t="s">
        <v>32</v>
      </c>
      <c r="J293" s="5">
        <v>43410</v>
      </c>
      <c r="K293" t="s">
        <v>55</v>
      </c>
      <c r="L293" t="s">
        <v>59</v>
      </c>
      <c r="M293" t="s">
        <v>72</v>
      </c>
      <c r="N293" t="s">
        <v>94</v>
      </c>
      <c r="O293" s="12">
        <v>1134</v>
      </c>
      <c r="P293">
        <v>52</v>
      </c>
      <c r="Q293" s="2">
        <f>Table1[[#This Row],[Precio unitario]]*Table1[[#This Row],[Cantidad]]</f>
        <v>58968</v>
      </c>
      <c r="R293" s="12">
        <v>5778.8640000000005</v>
      </c>
    </row>
    <row r="294" spans="2:18" x14ac:dyDescent="0.3">
      <c r="B294" s="8">
        <v>1351</v>
      </c>
      <c r="C294" s="5">
        <v>43408</v>
      </c>
      <c r="D294" s="8">
        <v>4</v>
      </c>
      <c r="E294" t="s">
        <v>7</v>
      </c>
      <c r="F294" t="s">
        <v>35</v>
      </c>
      <c r="G294" t="s">
        <v>35</v>
      </c>
      <c r="H294" t="s">
        <v>46</v>
      </c>
      <c r="I294" t="s">
        <v>32</v>
      </c>
      <c r="J294" s="5">
        <v>43410</v>
      </c>
      <c r="K294" t="s">
        <v>55</v>
      </c>
      <c r="L294" t="s">
        <v>59</v>
      </c>
      <c r="M294" t="s">
        <v>81</v>
      </c>
      <c r="N294" t="s">
        <v>90</v>
      </c>
      <c r="O294" s="12">
        <v>98</v>
      </c>
      <c r="P294">
        <v>37</v>
      </c>
      <c r="Q294" s="2">
        <f>Table1[[#This Row],[Precio unitario]]*Table1[[#This Row],[Cantidad]]</f>
        <v>3626</v>
      </c>
      <c r="R294" s="12">
        <v>355.34800000000001</v>
      </c>
    </row>
    <row r="295" spans="2:18" x14ac:dyDescent="0.3">
      <c r="B295" s="8">
        <v>1340</v>
      </c>
      <c r="C295" s="5">
        <v>43410</v>
      </c>
      <c r="D295" s="8">
        <v>6</v>
      </c>
      <c r="E295" t="s">
        <v>12</v>
      </c>
      <c r="F295" t="s">
        <v>27</v>
      </c>
      <c r="G295" t="s">
        <v>28</v>
      </c>
      <c r="H295" t="s">
        <v>50</v>
      </c>
      <c r="I295" t="s">
        <v>31</v>
      </c>
      <c r="J295" s="5">
        <v>43412</v>
      </c>
      <c r="K295" t="s">
        <v>54</v>
      </c>
      <c r="L295" t="s">
        <v>59</v>
      </c>
      <c r="M295" t="s">
        <v>61</v>
      </c>
      <c r="N295" t="s">
        <v>82</v>
      </c>
      <c r="O295" s="12">
        <v>196</v>
      </c>
      <c r="P295">
        <v>85</v>
      </c>
      <c r="Q295" s="2">
        <f>Table1[[#This Row],[Precio unitario]]*Table1[[#This Row],[Cantidad]]</f>
        <v>16660</v>
      </c>
      <c r="R295" s="12">
        <v>1682.6599999999999</v>
      </c>
    </row>
    <row r="296" spans="2:18" x14ac:dyDescent="0.3">
      <c r="B296" s="8">
        <v>1348</v>
      </c>
      <c r="C296" s="5">
        <v>43410</v>
      </c>
      <c r="D296" s="8">
        <v>6</v>
      </c>
      <c r="E296" t="s">
        <v>12</v>
      </c>
      <c r="F296" t="s">
        <v>27</v>
      </c>
      <c r="G296" t="s">
        <v>28</v>
      </c>
      <c r="H296" t="s">
        <v>50</v>
      </c>
      <c r="I296" t="s">
        <v>31</v>
      </c>
      <c r="J296" s="5">
        <v>43412</v>
      </c>
      <c r="K296" t="s">
        <v>56</v>
      </c>
      <c r="L296" t="s">
        <v>58</v>
      </c>
      <c r="M296" t="s">
        <v>1</v>
      </c>
      <c r="N296" t="s">
        <v>93</v>
      </c>
      <c r="O296" s="12">
        <v>178.5</v>
      </c>
      <c r="P296">
        <v>15</v>
      </c>
      <c r="Q296" s="2">
        <f>Table1[[#This Row],[Precio unitario]]*Table1[[#This Row],[Cantidad]]</f>
        <v>2677.5</v>
      </c>
      <c r="R296" s="12">
        <v>259.71749999999997</v>
      </c>
    </row>
    <row r="297" spans="2:18" x14ac:dyDescent="0.3">
      <c r="B297" s="8">
        <v>1341</v>
      </c>
      <c r="C297" s="5">
        <v>43412</v>
      </c>
      <c r="D297" s="8">
        <v>8</v>
      </c>
      <c r="E297" t="s">
        <v>9</v>
      </c>
      <c r="F297" t="s">
        <v>23</v>
      </c>
      <c r="G297" t="s">
        <v>22</v>
      </c>
      <c r="H297" t="s">
        <v>51</v>
      </c>
      <c r="I297" t="s">
        <v>31</v>
      </c>
      <c r="J297" s="5">
        <v>43414</v>
      </c>
      <c r="K297" t="s">
        <v>54</v>
      </c>
      <c r="L297" t="s">
        <v>58</v>
      </c>
      <c r="M297" t="s">
        <v>74</v>
      </c>
      <c r="N297" t="s">
        <v>84</v>
      </c>
      <c r="O297" s="12">
        <v>560</v>
      </c>
      <c r="P297">
        <v>28</v>
      </c>
      <c r="Q297" s="2">
        <f>Table1[[#This Row],[Precio unitario]]*Table1[[#This Row],[Cantidad]]</f>
        <v>15680</v>
      </c>
      <c r="R297" s="12">
        <v>1552.32</v>
      </c>
    </row>
    <row r="298" spans="2:18" x14ac:dyDescent="0.3">
      <c r="B298" s="8">
        <v>1342</v>
      </c>
      <c r="C298" s="5">
        <v>43412</v>
      </c>
      <c r="D298" s="8">
        <v>8</v>
      </c>
      <c r="E298" t="s">
        <v>9</v>
      </c>
      <c r="F298" t="s">
        <v>23</v>
      </c>
      <c r="G298" t="s">
        <v>22</v>
      </c>
      <c r="H298" t="s">
        <v>51</v>
      </c>
      <c r="I298" t="s">
        <v>31</v>
      </c>
      <c r="J298" s="5">
        <v>43414</v>
      </c>
      <c r="K298" t="s">
        <v>54</v>
      </c>
      <c r="L298" t="s">
        <v>58</v>
      </c>
      <c r="M298" t="s">
        <v>76</v>
      </c>
      <c r="N298" t="s">
        <v>92</v>
      </c>
      <c r="O298" s="12">
        <v>128.79999999999998</v>
      </c>
      <c r="P298">
        <v>19</v>
      </c>
      <c r="Q298" s="2">
        <f>Table1[[#This Row],[Precio unitario]]*Table1[[#This Row],[Cantidad]]</f>
        <v>2447.1999999999998</v>
      </c>
      <c r="R298" s="12">
        <v>239.82560000000001</v>
      </c>
    </row>
    <row r="299" spans="2:18" x14ac:dyDescent="0.3">
      <c r="B299" s="8">
        <v>1353</v>
      </c>
      <c r="C299" s="5">
        <v>43412</v>
      </c>
      <c r="D299" s="8">
        <v>8</v>
      </c>
      <c r="E299" t="s">
        <v>9</v>
      </c>
      <c r="F299" t="s">
        <v>23</v>
      </c>
      <c r="G299" t="s">
        <v>22</v>
      </c>
      <c r="H299" t="s">
        <v>51</v>
      </c>
      <c r="I299" t="s">
        <v>31</v>
      </c>
      <c r="J299" s="5">
        <v>43414</v>
      </c>
      <c r="K299" t="s">
        <v>56</v>
      </c>
      <c r="L299" t="s">
        <v>59</v>
      </c>
      <c r="M299" t="s">
        <v>4</v>
      </c>
      <c r="N299" t="s">
        <v>87</v>
      </c>
      <c r="O299" s="12">
        <v>487.19999999999993</v>
      </c>
      <c r="P299">
        <v>24</v>
      </c>
      <c r="Q299" s="2">
        <f>Table1[[#This Row],[Precio unitario]]*Table1[[#This Row],[Cantidad]]</f>
        <v>11692.8</v>
      </c>
      <c r="R299" s="12">
        <v>1122.5087999999998</v>
      </c>
    </row>
    <row r="300" spans="2:18" x14ac:dyDescent="0.3">
      <c r="B300" s="8">
        <v>1338</v>
      </c>
      <c r="C300" s="5">
        <v>43413</v>
      </c>
      <c r="D300" s="8">
        <v>9</v>
      </c>
      <c r="E300" t="s">
        <v>18</v>
      </c>
      <c r="F300" t="s">
        <v>25</v>
      </c>
      <c r="G300" t="s">
        <v>26</v>
      </c>
      <c r="H300" t="s">
        <v>52</v>
      </c>
      <c r="I300" t="s">
        <v>39</v>
      </c>
      <c r="J300" s="5">
        <v>43415</v>
      </c>
      <c r="K300" t="s">
        <v>55</v>
      </c>
      <c r="L300" t="s">
        <v>58</v>
      </c>
      <c r="M300" t="s">
        <v>2</v>
      </c>
      <c r="N300" t="s">
        <v>3</v>
      </c>
      <c r="O300" s="12">
        <v>273</v>
      </c>
      <c r="P300">
        <v>87</v>
      </c>
      <c r="Q300" s="2">
        <f>Table1[[#This Row],[Precio unitario]]*Table1[[#This Row],[Cantidad]]</f>
        <v>23751</v>
      </c>
      <c r="R300" s="12">
        <v>2446.3530000000001</v>
      </c>
    </row>
    <row r="301" spans="2:18" x14ac:dyDescent="0.3">
      <c r="B301" s="8">
        <v>1339</v>
      </c>
      <c r="C301" s="5">
        <v>43413</v>
      </c>
      <c r="D301" s="8">
        <v>9</v>
      </c>
      <c r="E301" t="s">
        <v>18</v>
      </c>
      <c r="F301" t="s">
        <v>25</v>
      </c>
      <c r="G301" t="s">
        <v>26</v>
      </c>
      <c r="H301" t="s">
        <v>52</v>
      </c>
      <c r="I301" t="s">
        <v>39</v>
      </c>
      <c r="J301" s="5">
        <v>43415</v>
      </c>
      <c r="K301" t="s">
        <v>55</v>
      </c>
      <c r="L301" t="s">
        <v>58</v>
      </c>
      <c r="M301" t="s">
        <v>4</v>
      </c>
      <c r="N301" t="s">
        <v>87</v>
      </c>
      <c r="O301" s="12">
        <v>487.19999999999993</v>
      </c>
      <c r="P301">
        <v>58</v>
      </c>
      <c r="Q301" s="2">
        <f>Table1[[#This Row],[Precio unitario]]*Table1[[#This Row],[Cantidad]]</f>
        <v>28257.599999999995</v>
      </c>
      <c r="R301" s="12">
        <v>2882.2752</v>
      </c>
    </row>
    <row r="302" spans="2:18" x14ac:dyDescent="0.3">
      <c r="B302" s="8">
        <v>1367</v>
      </c>
      <c r="C302" s="5">
        <v>43413</v>
      </c>
      <c r="D302" s="8">
        <v>9</v>
      </c>
      <c r="E302" t="s">
        <v>18</v>
      </c>
      <c r="F302" t="s">
        <v>25</v>
      </c>
      <c r="G302" t="s">
        <v>26</v>
      </c>
      <c r="H302" t="s">
        <v>52</v>
      </c>
      <c r="I302" t="s">
        <v>39</v>
      </c>
      <c r="J302" s="5">
        <v>43415</v>
      </c>
      <c r="K302" t="s">
        <v>55</v>
      </c>
      <c r="L302" t="s">
        <v>58</v>
      </c>
      <c r="M302" t="s">
        <v>66</v>
      </c>
      <c r="N302" t="s">
        <v>83</v>
      </c>
      <c r="O302" s="12">
        <v>135.1</v>
      </c>
      <c r="P302">
        <v>14</v>
      </c>
      <c r="Q302" s="2">
        <f>Table1[[#This Row],[Precio unitario]]*Table1[[#This Row],[Cantidad]]</f>
        <v>1891.3999999999999</v>
      </c>
      <c r="R302" s="12">
        <v>181.5744</v>
      </c>
    </row>
    <row r="303" spans="2:18" x14ac:dyDescent="0.3">
      <c r="B303" s="8">
        <v>1329</v>
      </c>
      <c r="C303" s="5">
        <v>43414</v>
      </c>
      <c r="D303" s="8">
        <v>10</v>
      </c>
      <c r="E303" t="s">
        <v>14</v>
      </c>
      <c r="F303" t="s">
        <v>33</v>
      </c>
      <c r="G303" t="s">
        <v>34</v>
      </c>
      <c r="H303" t="s">
        <v>48</v>
      </c>
      <c r="I303" t="s">
        <v>32</v>
      </c>
      <c r="J303" s="5">
        <v>43416</v>
      </c>
      <c r="K303" t="s">
        <v>55</v>
      </c>
      <c r="L303"/>
      <c r="M303" t="s">
        <v>67</v>
      </c>
      <c r="N303" t="s">
        <v>85</v>
      </c>
      <c r="O303" s="12">
        <v>308</v>
      </c>
      <c r="P303">
        <v>96</v>
      </c>
      <c r="Q303" s="2">
        <f>Table1[[#This Row],[Precio unitario]]*Table1[[#This Row],[Cantidad]]</f>
        <v>29568</v>
      </c>
      <c r="R303" s="12">
        <v>3104.6400000000003</v>
      </c>
    </row>
    <row r="304" spans="2:18" x14ac:dyDescent="0.3">
      <c r="B304" s="8">
        <v>1330</v>
      </c>
      <c r="C304" s="5">
        <v>43414</v>
      </c>
      <c r="D304" s="8">
        <v>10</v>
      </c>
      <c r="E304" t="s">
        <v>14</v>
      </c>
      <c r="F304" t="s">
        <v>33</v>
      </c>
      <c r="G304" t="s">
        <v>34</v>
      </c>
      <c r="H304" t="s">
        <v>48</v>
      </c>
      <c r="I304" t="s">
        <v>32</v>
      </c>
      <c r="J304" s="5">
        <v>43416</v>
      </c>
      <c r="K304" t="s">
        <v>55</v>
      </c>
      <c r="L304"/>
      <c r="M304" t="s">
        <v>76</v>
      </c>
      <c r="N304" t="s">
        <v>92</v>
      </c>
      <c r="O304" s="12">
        <v>128.79999999999998</v>
      </c>
      <c r="P304">
        <v>34</v>
      </c>
      <c r="Q304" s="2">
        <f>Table1[[#This Row],[Precio unitario]]*Table1[[#This Row],[Cantidad]]</f>
        <v>4379.2</v>
      </c>
      <c r="R304" s="12">
        <v>437.91999999999996</v>
      </c>
    </row>
    <row r="305" spans="2:18" x14ac:dyDescent="0.3">
      <c r="B305" s="8">
        <v>1361</v>
      </c>
      <c r="C305" s="5">
        <v>43414</v>
      </c>
      <c r="D305" s="8">
        <v>10</v>
      </c>
      <c r="E305" t="s">
        <v>14</v>
      </c>
      <c r="F305" t="s">
        <v>33</v>
      </c>
      <c r="G305" t="s">
        <v>34</v>
      </c>
      <c r="H305" t="s">
        <v>48</v>
      </c>
      <c r="I305" t="s">
        <v>32</v>
      </c>
      <c r="J305" s="5">
        <v>43416</v>
      </c>
      <c r="K305" t="s">
        <v>54</v>
      </c>
      <c r="L305" t="s">
        <v>59</v>
      </c>
      <c r="M305" t="s">
        <v>70</v>
      </c>
      <c r="N305" t="s">
        <v>91</v>
      </c>
      <c r="O305" s="12">
        <v>140</v>
      </c>
      <c r="P305">
        <v>20</v>
      </c>
      <c r="Q305" s="2">
        <f>Table1[[#This Row],[Precio unitario]]*Table1[[#This Row],[Cantidad]]</f>
        <v>2800</v>
      </c>
      <c r="R305" s="12">
        <v>280</v>
      </c>
    </row>
    <row r="306" spans="2:18" x14ac:dyDescent="0.3">
      <c r="B306" s="8">
        <v>1363</v>
      </c>
      <c r="C306" s="5">
        <v>43414</v>
      </c>
      <c r="D306" s="8">
        <v>10</v>
      </c>
      <c r="E306" t="s">
        <v>14</v>
      </c>
      <c r="F306" t="s">
        <v>33</v>
      </c>
      <c r="G306" t="s">
        <v>34</v>
      </c>
      <c r="H306" t="s">
        <v>48</v>
      </c>
      <c r="I306" t="s">
        <v>32</v>
      </c>
      <c r="J306" s="5"/>
      <c r="K306" t="s">
        <v>55</v>
      </c>
      <c r="L306"/>
      <c r="M306" t="s">
        <v>62</v>
      </c>
      <c r="N306" t="s">
        <v>91</v>
      </c>
      <c r="O306" s="12">
        <v>49</v>
      </c>
      <c r="P306">
        <v>11</v>
      </c>
      <c r="Q306" s="2">
        <f>Table1[[#This Row],[Precio unitario]]*Table1[[#This Row],[Cantidad]]</f>
        <v>539</v>
      </c>
      <c r="R306" s="12">
        <v>52.283000000000001</v>
      </c>
    </row>
    <row r="307" spans="2:18" x14ac:dyDescent="0.3">
      <c r="B307" s="8">
        <v>1331</v>
      </c>
      <c r="C307" s="5">
        <v>43415</v>
      </c>
      <c r="D307" s="8">
        <v>11</v>
      </c>
      <c r="E307" t="s">
        <v>16</v>
      </c>
      <c r="F307" t="s">
        <v>37</v>
      </c>
      <c r="G307" t="s">
        <v>37</v>
      </c>
      <c r="H307" t="s">
        <v>45</v>
      </c>
      <c r="I307" t="s">
        <v>36</v>
      </c>
      <c r="J307" s="5"/>
      <c r="K307" t="s">
        <v>56</v>
      </c>
      <c r="L307"/>
      <c r="M307" t="s">
        <v>62</v>
      </c>
      <c r="N307" t="s">
        <v>91</v>
      </c>
      <c r="O307" s="12">
        <v>49</v>
      </c>
      <c r="P307">
        <v>42</v>
      </c>
      <c r="Q307" s="2">
        <f>Table1[[#This Row],[Precio unitario]]*Table1[[#This Row],[Cantidad]]</f>
        <v>2058</v>
      </c>
      <c r="R307" s="12">
        <v>211.97400000000002</v>
      </c>
    </row>
    <row r="308" spans="2:18" x14ac:dyDescent="0.3">
      <c r="B308" s="8">
        <v>1332</v>
      </c>
      <c r="C308" s="5">
        <v>43415</v>
      </c>
      <c r="D308" s="8">
        <v>11</v>
      </c>
      <c r="E308" t="s">
        <v>16</v>
      </c>
      <c r="F308" t="s">
        <v>37</v>
      </c>
      <c r="G308" t="s">
        <v>37</v>
      </c>
      <c r="H308" t="s">
        <v>45</v>
      </c>
      <c r="I308" t="s">
        <v>36</v>
      </c>
      <c r="J308" s="5"/>
      <c r="K308" t="s">
        <v>56</v>
      </c>
      <c r="L308"/>
      <c r="M308" t="s">
        <v>77</v>
      </c>
      <c r="N308" t="s">
        <v>82</v>
      </c>
      <c r="O308" s="12">
        <v>41.86</v>
      </c>
      <c r="P308">
        <v>100</v>
      </c>
      <c r="Q308" s="2">
        <f>Table1[[#This Row],[Precio unitario]]*Table1[[#This Row],[Cantidad]]</f>
        <v>4186</v>
      </c>
      <c r="R308" s="12">
        <v>426.97200000000004</v>
      </c>
    </row>
    <row r="309" spans="2:18" x14ac:dyDescent="0.3">
      <c r="B309" s="8">
        <v>1364</v>
      </c>
      <c r="C309" s="5">
        <v>43415</v>
      </c>
      <c r="D309" s="8">
        <v>11</v>
      </c>
      <c r="E309" t="s">
        <v>16</v>
      </c>
      <c r="F309" t="s">
        <v>37</v>
      </c>
      <c r="G309" t="s">
        <v>37</v>
      </c>
      <c r="H309" t="s">
        <v>45</v>
      </c>
      <c r="I309" t="s">
        <v>36</v>
      </c>
      <c r="J309" s="5"/>
      <c r="K309" t="s">
        <v>56</v>
      </c>
      <c r="L309"/>
      <c r="M309" t="s">
        <v>74</v>
      </c>
      <c r="N309" t="s">
        <v>84</v>
      </c>
      <c r="O309" s="12">
        <v>560</v>
      </c>
      <c r="P309">
        <v>78</v>
      </c>
      <c r="Q309" s="2">
        <f>Table1[[#This Row],[Precio unitario]]*Table1[[#This Row],[Cantidad]]</f>
        <v>43680</v>
      </c>
      <c r="R309" s="12">
        <v>4193.28</v>
      </c>
    </row>
    <row r="310" spans="2:18" x14ac:dyDescent="0.3">
      <c r="B310" s="8">
        <v>1343</v>
      </c>
      <c r="C310" s="5">
        <v>43429</v>
      </c>
      <c r="D310" s="8">
        <v>25</v>
      </c>
      <c r="E310" t="s">
        <v>19</v>
      </c>
      <c r="F310" t="s">
        <v>33</v>
      </c>
      <c r="G310" t="s">
        <v>34</v>
      </c>
      <c r="H310" t="s">
        <v>48</v>
      </c>
      <c r="I310" t="s">
        <v>32</v>
      </c>
      <c r="J310" s="5">
        <v>43431</v>
      </c>
      <c r="K310" t="s">
        <v>55</v>
      </c>
      <c r="L310" t="s">
        <v>60</v>
      </c>
      <c r="M310" t="s">
        <v>73</v>
      </c>
      <c r="N310" t="s">
        <v>92</v>
      </c>
      <c r="O310" s="12">
        <v>140</v>
      </c>
      <c r="P310">
        <v>99</v>
      </c>
      <c r="Q310" s="2">
        <f>Table1[[#This Row],[Precio unitario]]*Table1[[#This Row],[Cantidad]]</f>
        <v>13860</v>
      </c>
      <c r="R310" s="12">
        <v>1441.44</v>
      </c>
    </row>
    <row r="311" spans="2:18" x14ac:dyDescent="0.3">
      <c r="B311" s="8">
        <v>1344</v>
      </c>
      <c r="C311" s="5">
        <v>43430</v>
      </c>
      <c r="D311" s="8">
        <v>26</v>
      </c>
      <c r="E311" t="s">
        <v>20</v>
      </c>
      <c r="F311" t="s">
        <v>37</v>
      </c>
      <c r="G311" t="s">
        <v>37</v>
      </c>
      <c r="H311" t="s">
        <v>45</v>
      </c>
      <c r="I311" t="s">
        <v>36</v>
      </c>
      <c r="J311" s="5">
        <v>43432</v>
      </c>
      <c r="K311" t="s">
        <v>56</v>
      </c>
      <c r="L311" t="s">
        <v>59</v>
      </c>
      <c r="M311" t="s">
        <v>80</v>
      </c>
      <c r="N311" t="s">
        <v>89</v>
      </c>
      <c r="O311" s="12">
        <v>298.90000000000003</v>
      </c>
      <c r="P311">
        <v>69</v>
      </c>
      <c r="Q311" s="2">
        <f>Table1[[#This Row],[Precio unitario]]*Table1[[#This Row],[Cantidad]]</f>
        <v>20624.100000000002</v>
      </c>
      <c r="R311" s="12">
        <v>2144.9064000000008</v>
      </c>
    </row>
    <row r="312" spans="2:18" x14ac:dyDescent="0.3">
      <c r="B312" s="8">
        <v>1345</v>
      </c>
      <c r="C312" s="5">
        <v>43430</v>
      </c>
      <c r="D312" s="8">
        <v>26</v>
      </c>
      <c r="E312" t="s">
        <v>20</v>
      </c>
      <c r="F312" t="s">
        <v>37</v>
      </c>
      <c r="G312" t="s">
        <v>37</v>
      </c>
      <c r="H312" t="s">
        <v>45</v>
      </c>
      <c r="I312" t="s">
        <v>36</v>
      </c>
      <c r="J312" s="5">
        <v>43432</v>
      </c>
      <c r="K312" t="s">
        <v>56</v>
      </c>
      <c r="L312" t="s">
        <v>59</v>
      </c>
      <c r="M312" t="s">
        <v>66</v>
      </c>
      <c r="N312" t="s">
        <v>83</v>
      </c>
      <c r="O312" s="12">
        <v>135.1</v>
      </c>
      <c r="P312">
        <v>37</v>
      </c>
      <c r="Q312" s="2">
        <f>Table1[[#This Row],[Precio unitario]]*Table1[[#This Row],[Cantidad]]</f>
        <v>4998.7</v>
      </c>
      <c r="R312" s="12">
        <v>474.87650000000002</v>
      </c>
    </row>
    <row r="313" spans="2:18" x14ac:dyDescent="0.3">
      <c r="B313" s="8">
        <v>1346</v>
      </c>
      <c r="C313" s="5">
        <v>43430</v>
      </c>
      <c r="D313" s="8">
        <v>26</v>
      </c>
      <c r="E313" t="s">
        <v>20</v>
      </c>
      <c r="F313" t="s">
        <v>37</v>
      </c>
      <c r="G313" t="s">
        <v>37</v>
      </c>
      <c r="H313" t="s">
        <v>45</v>
      </c>
      <c r="I313" t="s">
        <v>36</v>
      </c>
      <c r="J313" s="5">
        <v>43432</v>
      </c>
      <c r="K313" t="s">
        <v>56</v>
      </c>
      <c r="L313" t="s">
        <v>59</v>
      </c>
      <c r="M313" t="s">
        <v>68</v>
      </c>
      <c r="N313" t="s">
        <v>86</v>
      </c>
      <c r="O313" s="12">
        <v>257.59999999999997</v>
      </c>
      <c r="P313">
        <v>64</v>
      </c>
      <c r="Q313" s="2">
        <f>Table1[[#This Row],[Precio unitario]]*Table1[[#This Row],[Cantidad]]</f>
        <v>16486.399999999998</v>
      </c>
      <c r="R313" s="12">
        <v>1665.1263999999999</v>
      </c>
    </row>
    <row r="314" spans="2:18" x14ac:dyDescent="0.3">
      <c r="B314" s="8">
        <v>1336</v>
      </c>
      <c r="C314" s="5">
        <v>43432</v>
      </c>
      <c r="D314" s="8">
        <v>28</v>
      </c>
      <c r="E314" t="s">
        <v>13</v>
      </c>
      <c r="F314" t="s">
        <v>24</v>
      </c>
      <c r="G314" t="s">
        <v>38</v>
      </c>
      <c r="H314" t="s">
        <v>45</v>
      </c>
      <c r="I314" t="s">
        <v>36</v>
      </c>
      <c r="J314" s="5">
        <v>43434</v>
      </c>
      <c r="K314" t="s">
        <v>56</v>
      </c>
      <c r="L314" t="s">
        <v>59</v>
      </c>
      <c r="M314" t="s">
        <v>66</v>
      </c>
      <c r="N314" t="s">
        <v>83</v>
      </c>
      <c r="O314" s="12">
        <v>135.1</v>
      </c>
      <c r="P314">
        <v>46</v>
      </c>
      <c r="Q314" s="2">
        <f>Table1[[#This Row],[Precio unitario]]*Table1[[#This Row],[Cantidad]]</f>
        <v>6214.5999999999995</v>
      </c>
      <c r="R314" s="12">
        <v>640.10380000000009</v>
      </c>
    </row>
    <row r="315" spans="2:18" x14ac:dyDescent="0.3">
      <c r="B315" s="8">
        <v>1337</v>
      </c>
      <c r="C315" s="5">
        <v>43432</v>
      </c>
      <c r="D315" s="8">
        <v>28</v>
      </c>
      <c r="E315" t="s">
        <v>13</v>
      </c>
      <c r="F315" t="s">
        <v>24</v>
      </c>
      <c r="G315" t="s">
        <v>38</v>
      </c>
      <c r="H315" t="s">
        <v>45</v>
      </c>
      <c r="I315" t="s">
        <v>36</v>
      </c>
      <c r="J315" s="5">
        <v>43434</v>
      </c>
      <c r="K315" t="s">
        <v>56</v>
      </c>
      <c r="L315" t="s">
        <v>59</v>
      </c>
      <c r="M315" t="s">
        <v>68</v>
      </c>
      <c r="N315" t="s">
        <v>86</v>
      </c>
      <c r="O315" s="12">
        <v>257.59999999999997</v>
      </c>
      <c r="P315">
        <v>100</v>
      </c>
      <c r="Q315" s="2">
        <f>Table1[[#This Row],[Precio unitario]]*Table1[[#This Row],[Cantidad]]</f>
        <v>25759.999999999996</v>
      </c>
      <c r="R315" s="12">
        <v>2576</v>
      </c>
    </row>
    <row r="316" spans="2:18" x14ac:dyDescent="0.3">
      <c r="B316" s="8">
        <v>1366</v>
      </c>
      <c r="C316" s="5">
        <v>43432</v>
      </c>
      <c r="D316" s="8">
        <v>28</v>
      </c>
      <c r="E316" t="s">
        <v>13</v>
      </c>
      <c r="F316" t="s">
        <v>24</v>
      </c>
      <c r="G316" t="s">
        <v>38</v>
      </c>
      <c r="H316" t="s">
        <v>45</v>
      </c>
      <c r="I316" t="s">
        <v>36</v>
      </c>
      <c r="J316" s="5">
        <v>43434</v>
      </c>
      <c r="K316" t="s">
        <v>56</v>
      </c>
      <c r="L316" t="s">
        <v>59</v>
      </c>
      <c r="M316" t="s">
        <v>65</v>
      </c>
      <c r="N316" t="s">
        <v>82</v>
      </c>
      <c r="O316" s="12">
        <v>644</v>
      </c>
      <c r="P316">
        <v>57</v>
      </c>
      <c r="Q316" s="2">
        <f>Table1[[#This Row],[Precio unitario]]*Table1[[#This Row],[Cantidad]]</f>
        <v>36708</v>
      </c>
      <c r="R316" s="12">
        <v>3817.6319999999996</v>
      </c>
    </row>
    <row r="317" spans="2:18" x14ac:dyDescent="0.3">
      <c r="B317" s="8">
        <v>1347</v>
      </c>
      <c r="C317" s="5">
        <v>43433</v>
      </c>
      <c r="D317" s="8">
        <v>29</v>
      </c>
      <c r="E317" t="s">
        <v>10</v>
      </c>
      <c r="F317" t="s">
        <v>40</v>
      </c>
      <c r="G317" t="s">
        <v>26</v>
      </c>
      <c r="H317" t="s">
        <v>47</v>
      </c>
      <c r="I317" t="s">
        <v>39</v>
      </c>
      <c r="J317" s="5">
        <v>43435</v>
      </c>
      <c r="K317" t="s">
        <v>54</v>
      </c>
      <c r="L317" t="s">
        <v>58</v>
      </c>
      <c r="M317" t="s">
        <v>61</v>
      </c>
      <c r="N317" t="s">
        <v>82</v>
      </c>
      <c r="O317" s="12">
        <v>196</v>
      </c>
      <c r="P317">
        <v>38</v>
      </c>
      <c r="Q317" s="2">
        <f>Table1[[#This Row],[Precio unitario]]*Table1[[#This Row],[Cantidad]]</f>
        <v>7448</v>
      </c>
      <c r="R317" s="12">
        <v>774.5920000000001</v>
      </c>
    </row>
    <row r="318" spans="2:18" x14ac:dyDescent="0.3">
      <c r="B318" s="8">
        <v>1389</v>
      </c>
      <c r="C318" s="5">
        <v>43435</v>
      </c>
      <c r="D318" s="8">
        <v>1</v>
      </c>
      <c r="E318" t="s">
        <v>17</v>
      </c>
      <c r="F318" t="s">
        <v>29</v>
      </c>
      <c r="G318" t="s">
        <v>30</v>
      </c>
      <c r="H318" t="s">
        <v>51</v>
      </c>
      <c r="I318" t="s">
        <v>31</v>
      </c>
      <c r="J318" s="5"/>
      <c r="L318"/>
      <c r="M318" t="s">
        <v>75</v>
      </c>
      <c r="N318" t="s">
        <v>82</v>
      </c>
      <c r="O318" s="12">
        <v>252</v>
      </c>
      <c r="P318">
        <v>99</v>
      </c>
      <c r="Q318" s="2">
        <f>Table1[[#This Row],[Precio unitario]]*Table1[[#This Row],[Cantidad]]</f>
        <v>24948</v>
      </c>
      <c r="R318" s="12">
        <v>2444.9040000000005</v>
      </c>
    </row>
    <row r="319" spans="2:18" x14ac:dyDescent="0.3">
      <c r="B319" s="8">
        <v>1390</v>
      </c>
      <c r="C319" s="5">
        <v>43435</v>
      </c>
      <c r="D319" s="8">
        <v>1</v>
      </c>
      <c r="E319" t="s">
        <v>17</v>
      </c>
      <c r="F319" t="s">
        <v>29</v>
      </c>
      <c r="G319" t="s">
        <v>30</v>
      </c>
      <c r="H319" t="s">
        <v>51</v>
      </c>
      <c r="I319" t="s">
        <v>31</v>
      </c>
      <c r="J319" s="5"/>
      <c r="L319"/>
      <c r="M319" t="s">
        <v>65</v>
      </c>
      <c r="N319" t="s">
        <v>82</v>
      </c>
      <c r="O319" s="12">
        <v>644</v>
      </c>
      <c r="P319">
        <v>89</v>
      </c>
      <c r="Q319" s="2">
        <f>Table1[[#This Row],[Precio unitario]]*Table1[[#This Row],[Cantidad]]</f>
        <v>57316</v>
      </c>
      <c r="R319" s="12">
        <v>5445.02</v>
      </c>
    </row>
    <row r="320" spans="2:18" x14ac:dyDescent="0.3">
      <c r="B320" s="8">
        <v>1391</v>
      </c>
      <c r="C320" s="5">
        <v>43435</v>
      </c>
      <c r="D320" s="8">
        <v>1</v>
      </c>
      <c r="E320" t="s">
        <v>17</v>
      </c>
      <c r="F320" t="s">
        <v>29</v>
      </c>
      <c r="G320" t="s">
        <v>30</v>
      </c>
      <c r="H320" t="s">
        <v>51</v>
      </c>
      <c r="I320" t="s">
        <v>31</v>
      </c>
      <c r="J320" s="5"/>
      <c r="L320"/>
      <c r="M320" t="s">
        <v>77</v>
      </c>
      <c r="N320" t="s">
        <v>82</v>
      </c>
      <c r="O320" s="12">
        <v>41.86</v>
      </c>
      <c r="P320">
        <v>64</v>
      </c>
      <c r="Q320" s="2">
        <f>Table1[[#This Row],[Precio unitario]]*Table1[[#This Row],[Cantidad]]</f>
        <v>2679.04</v>
      </c>
      <c r="R320" s="12">
        <v>273.26208000000003</v>
      </c>
    </row>
    <row r="321" spans="2:18" x14ac:dyDescent="0.3">
      <c r="B321" s="8">
        <v>1421</v>
      </c>
      <c r="C321" s="5">
        <v>43435</v>
      </c>
      <c r="D321" s="8">
        <v>1</v>
      </c>
      <c r="E321" t="s">
        <v>17</v>
      </c>
      <c r="F321" t="s">
        <v>29</v>
      </c>
      <c r="G321" t="s">
        <v>30</v>
      </c>
      <c r="H321" t="s">
        <v>51</v>
      </c>
      <c r="I321" t="s">
        <v>31</v>
      </c>
      <c r="J321" s="5"/>
      <c r="K321" t="s">
        <v>56</v>
      </c>
      <c r="L321"/>
      <c r="M321" t="s">
        <v>68</v>
      </c>
      <c r="N321" t="s">
        <v>86</v>
      </c>
      <c r="O321" s="12">
        <v>257.59999999999997</v>
      </c>
      <c r="P321">
        <v>45</v>
      </c>
      <c r="Q321" s="2">
        <f>Table1[[#This Row],[Precio unitario]]*Table1[[#This Row],[Cantidad]]</f>
        <v>11591.999999999998</v>
      </c>
      <c r="R321" s="12">
        <v>1136.0159999999998</v>
      </c>
    </row>
    <row r="322" spans="2:18" x14ac:dyDescent="0.3">
      <c r="B322" s="8">
        <v>1378</v>
      </c>
      <c r="C322" s="5">
        <v>43437</v>
      </c>
      <c r="D322" s="8">
        <v>3</v>
      </c>
      <c r="E322" t="s">
        <v>11</v>
      </c>
      <c r="F322" t="s">
        <v>43</v>
      </c>
      <c r="G322" t="s">
        <v>44</v>
      </c>
      <c r="H322" t="s">
        <v>49</v>
      </c>
      <c r="I322" t="s">
        <v>39</v>
      </c>
      <c r="J322" s="5">
        <v>43439</v>
      </c>
      <c r="K322" t="s">
        <v>54</v>
      </c>
      <c r="L322" t="s">
        <v>60</v>
      </c>
      <c r="M322" t="s">
        <v>66</v>
      </c>
      <c r="N322" t="s">
        <v>83</v>
      </c>
      <c r="O322" s="12">
        <v>135.1</v>
      </c>
      <c r="P322">
        <v>96</v>
      </c>
      <c r="Q322" s="2">
        <f>Table1[[#This Row],[Precio unitario]]*Table1[[#This Row],[Cantidad]]</f>
        <v>12969.599999999999</v>
      </c>
      <c r="R322" s="12">
        <v>1322.8992000000003</v>
      </c>
    </row>
    <row r="323" spans="2:18" x14ac:dyDescent="0.3">
      <c r="B323" s="8">
        <v>1412</v>
      </c>
      <c r="C323" s="5">
        <v>43437</v>
      </c>
      <c r="D323" s="8">
        <v>3</v>
      </c>
      <c r="E323" t="s">
        <v>11</v>
      </c>
      <c r="F323" t="s">
        <v>43</v>
      </c>
      <c r="G323" t="s">
        <v>44</v>
      </c>
      <c r="H323" t="s">
        <v>49</v>
      </c>
      <c r="I323" t="s">
        <v>39</v>
      </c>
      <c r="J323" s="5">
        <v>43439</v>
      </c>
      <c r="K323" t="s">
        <v>54</v>
      </c>
      <c r="L323" t="s">
        <v>60</v>
      </c>
      <c r="M323" t="s">
        <v>69</v>
      </c>
      <c r="N323" t="s">
        <v>85</v>
      </c>
      <c r="O323" s="12">
        <v>140</v>
      </c>
      <c r="P323">
        <v>89</v>
      </c>
      <c r="Q323" s="2">
        <f>Table1[[#This Row],[Precio unitario]]*Table1[[#This Row],[Cantidad]]</f>
        <v>12460</v>
      </c>
      <c r="R323" s="12">
        <v>1221.08</v>
      </c>
    </row>
    <row r="324" spans="2:18" x14ac:dyDescent="0.3">
      <c r="B324" s="8">
        <v>1413</v>
      </c>
      <c r="C324" s="5">
        <v>43437</v>
      </c>
      <c r="D324" s="8">
        <v>3</v>
      </c>
      <c r="E324" t="s">
        <v>11</v>
      </c>
      <c r="F324" t="s">
        <v>43</v>
      </c>
      <c r="G324" t="s">
        <v>44</v>
      </c>
      <c r="H324" t="s">
        <v>49</v>
      </c>
      <c r="I324" t="s">
        <v>39</v>
      </c>
      <c r="J324" s="5">
        <v>43439</v>
      </c>
      <c r="K324" t="s">
        <v>54</v>
      </c>
      <c r="L324" t="s">
        <v>60</v>
      </c>
      <c r="M324" t="s">
        <v>74</v>
      </c>
      <c r="N324" t="s">
        <v>84</v>
      </c>
      <c r="O324" s="12">
        <v>560</v>
      </c>
      <c r="P324">
        <v>12</v>
      </c>
      <c r="Q324" s="2">
        <f>Table1[[#This Row],[Precio unitario]]*Table1[[#This Row],[Cantidad]]</f>
        <v>6720</v>
      </c>
      <c r="R324" s="12">
        <v>651.84</v>
      </c>
    </row>
    <row r="325" spans="2:18" x14ac:dyDescent="0.3">
      <c r="B325" s="8">
        <v>1432</v>
      </c>
      <c r="C325" s="5">
        <v>43437</v>
      </c>
      <c r="D325" s="8">
        <v>3</v>
      </c>
      <c r="E325" t="s">
        <v>11</v>
      </c>
      <c r="F325" t="s">
        <v>43</v>
      </c>
      <c r="G325" t="s">
        <v>44</v>
      </c>
      <c r="H325" t="s">
        <v>49</v>
      </c>
      <c r="I325" t="s">
        <v>39</v>
      </c>
      <c r="J325" s="5"/>
      <c r="L325"/>
      <c r="M325" t="s">
        <v>77</v>
      </c>
      <c r="N325" t="s">
        <v>82</v>
      </c>
      <c r="O325" s="12">
        <v>41.86</v>
      </c>
      <c r="P325">
        <v>24</v>
      </c>
      <c r="Q325" s="2">
        <f>Table1[[#This Row],[Precio unitario]]*Table1[[#This Row],[Cantidad]]</f>
        <v>1004.64</v>
      </c>
      <c r="R325" s="12">
        <v>99.459360000000004</v>
      </c>
    </row>
    <row r="326" spans="2:18" x14ac:dyDescent="0.3">
      <c r="B326" s="8">
        <v>1370</v>
      </c>
      <c r="C326" s="5">
        <v>43438</v>
      </c>
      <c r="D326" s="8">
        <v>4</v>
      </c>
      <c r="E326" t="s">
        <v>7</v>
      </c>
      <c r="F326" t="s">
        <v>35</v>
      </c>
      <c r="G326" t="s">
        <v>35</v>
      </c>
      <c r="H326" t="s">
        <v>46</v>
      </c>
      <c r="I326" t="s">
        <v>32</v>
      </c>
      <c r="J326" s="5">
        <v>43440</v>
      </c>
      <c r="K326" t="s">
        <v>55</v>
      </c>
      <c r="L326" t="s">
        <v>59</v>
      </c>
      <c r="M326" t="s">
        <v>63</v>
      </c>
      <c r="N326" t="s">
        <v>91</v>
      </c>
      <c r="O326" s="12">
        <v>420</v>
      </c>
      <c r="P326">
        <v>100</v>
      </c>
      <c r="Q326" s="2">
        <f>Table1[[#This Row],[Precio unitario]]*Table1[[#This Row],[Cantidad]]</f>
        <v>42000</v>
      </c>
      <c r="R326" s="12">
        <v>4074</v>
      </c>
    </row>
    <row r="327" spans="2:18" x14ac:dyDescent="0.3">
      <c r="B327" s="8">
        <v>1371</v>
      </c>
      <c r="C327" s="5">
        <v>43438</v>
      </c>
      <c r="D327" s="8">
        <v>4</v>
      </c>
      <c r="E327" t="s">
        <v>7</v>
      </c>
      <c r="F327" t="s">
        <v>35</v>
      </c>
      <c r="G327" t="s">
        <v>35</v>
      </c>
      <c r="H327" t="s">
        <v>46</v>
      </c>
      <c r="I327" t="s">
        <v>32</v>
      </c>
      <c r="J327" s="5">
        <v>43440</v>
      </c>
      <c r="K327" t="s">
        <v>55</v>
      </c>
      <c r="L327" t="s">
        <v>59</v>
      </c>
      <c r="M327" t="s">
        <v>64</v>
      </c>
      <c r="N327" t="s">
        <v>91</v>
      </c>
      <c r="O327" s="12">
        <v>742</v>
      </c>
      <c r="P327">
        <v>27</v>
      </c>
      <c r="Q327" s="2">
        <f>Table1[[#This Row],[Precio unitario]]*Table1[[#This Row],[Cantidad]]</f>
        <v>20034</v>
      </c>
      <c r="R327" s="12">
        <v>2003.3999999999999</v>
      </c>
    </row>
    <row r="328" spans="2:18" x14ac:dyDescent="0.3">
      <c r="B328" s="8">
        <v>1372</v>
      </c>
      <c r="C328" s="5">
        <v>43438</v>
      </c>
      <c r="D328" s="8">
        <v>4</v>
      </c>
      <c r="E328" t="s">
        <v>7</v>
      </c>
      <c r="F328" t="s">
        <v>35</v>
      </c>
      <c r="G328" t="s">
        <v>35</v>
      </c>
      <c r="H328" t="s">
        <v>46</v>
      </c>
      <c r="I328" t="s">
        <v>32</v>
      </c>
      <c r="J328" s="5">
        <v>43440</v>
      </c>
      <c r="K328" t="s">
        <v>55</v>
      </c>
      <c r="L328" t="s">
        <v>59</v>
      </c>
      <c r="M328" t="s">
        <v>62</v>
      </c>
      <c r="N328" t="s">
        <v>91</v>
      </c>
      <c r="O328" s="12">
        <v>49</v>
      </c>
      <c r="P328">
        <v>70</v>
      </c>
      <c r="Q328" s="2">
        <f>Table1[[#This Row],[Precio unitario]]*Table1[[#This Row],[Cantidad]]</f>
        <v>3430</v>
      </c>
      <c r="R328" s="12">
        <v>336.14</v>
      </c>
    </row>
    <row r="329" spans="2:18" x14ac:dyDescent="0.3">
      <c r="B329" s="8">
        <v>1376</v>
      </c>
      <c r="C329" s="5">
        <v>43438</v>
      </c>
      <c r="D329" s="8">
        <v>4</v>
      </c>
      <c r="E329" t="s">
        <v>7</v>
      </c>
      <c r="F329" t="s">
        <v>35</v>
      </c>
      <c r="G329" t="s">
        <v>35</v>
      </c>
      <c r="H329" t="s">
        <v>46</v>
      </c>
      <c r="I329" t="s">
        <v>32</v>
      </c>
      <c r="J329" s="5">
        <v>43440</v>
      </c>
      <c r="K329" t="s">
        <v>56</v>
      </c>
      <c r="L329" t="s">
        <v>58</v>
      </c>
      <c r="M329" t="s">
        <v>76</v>
      </c>
      <c r="N329" t="s">
        <v>92</v>
      </c>
      <c r="O329" s="12">
        <v>128.79999999999998</v>
      </c>
      <c r="P329">
        <v>80</v>
      </c>
      <c r="Q329" s="2">
        <f>Table1[[#This Row],[Precio unitario]]*Table1[[#This Row],[Cantidad]]</f>
        <v>10303.999999999998</v>
      </c>
      <c r="R329" s="12">
        <v>1020.096</v>
      </c>
    </row>
    <row r="330" spans="2:18" x14ac:dyDescent="0.3">
      <c r="B330" s="8">
        <v>1406</v>
      </c>
      <c r="C330" s="5">
        <v>43438</v>
      </c>
      <c r="D330" s="8">
        <v>4</v>
      </c>
      <c r="E330" t="s">
        <v>7</v>
      </c>
      <c r="F330" t="s">
        <v>35</v>
      </c>
      <c r="G330" t="s">
        <v>35</v>
      </c>
      <c r="H330" t="s">
        <v>46</v>
      </c>
      <c r="I330" t="s">
        <v>32</v>
      </c>
      <c r="J330" s="5">
        <v>43440</v>
      </c>
      <c r="K330" t="s">
        <v>55</v>
      </c>
      <c r="L330" t="s">
        <v>59</v>
      </c>
      <c r="M330" t="s">
        <v>72</v>
      </c>
      <c r="N330" t="s">
        <v>94</v>
      </c>
      <c r="O330" s="12">
        <v>1134</v>
      </c>
      <c r="P330">
        <v>38</v>
      </c>
      <c r="Q330" s="2">
        <f>Table1[[#This Row],[Precio unitario]]*Table1[[#This Row],[Cantidad]]</f>
        <v>43092</v>
      </c>
      <c r="R330" s="12">
        <v>4093.7400000000002</v>
      </c>
    </row>
    <row r="331" spans="2:18" x14ac:dyDescent="0.3">
      <c r="B331" s="8">
        <v>1407</v>
      </c>
      <c r="C331" s="5">
        <v>43438</v>
      </c>
      <c r="D331" s="8">
        <v>4</v>
      </c>
      <c r="E331" t="s">
        <v>7</v>
      </c>
      <c r="F331" t="s">
        <v>35</v>
      </c>
      <c r="G331" t="s">
        <v>35</v>
      </c>
      <c r="H331" t="s">
        <v>46</v>
      </c>
      <c r="I331" t="s">
        <v>32</v>
      </c>
      <c r="J331" s="5">
        <v>43440</v>
      </c>
      <c r="K331" t="s">
        <v>55</v>
      </c>
      <c r="L331" t="s">
        <v>59</v>
      </c>
      <c r="M331" t="s">
        <v>81</v>
      </c>
      <c r="N331" t="s">
        <v>90</v>
      </c>
      <c r="O331" s="12">
        <v>98</v>
      </c>
      <c r="P331">
        <v>42</v>
      </c>
      <c r="Q331" s="2">
        <f>Table1[[#This Row],[Precio unitario]]*Table1[[#This Row],[Cantidad]]</f>
        <v>4116</v>
      </c>
      <c r="R331" s="12">
        <v>407.48400000000004</v>
      </c>
    </row>
    <row r="332" spans="2:18" x14ac:dyDescent="0.3">
      <c r="B332" s="8">
        <v>1431</v>
      </c>
      <c r="C332" s="5">
        <v>43438</v>
      </c>
      <c r="D332" s="8">
        <v>4</v>
      </c>
      <c r="E332" t="s">
        <v>7</v>
      </c>
      <c r="F332" t="s">
        <v>35</v>
      </c>
      <c r="G332" t="s">
        <v>35</v>
      </c>
      <c r="H332" t="s">
        <v>46</v>
      </c>
      <c r="I332" t="s">
        <v>32</v>
      </c>
      <c r="J332" s="5"/>
      <c r="L332"/>
      <c r="M332" t="s">
        <v>79</v>
      </c>
      <c r="N332" t="s">
        <v>3</v>
      </c>
      <c r="O332" s="12">
        <v>532</v>
      </c>
      <c r="P332">
        <v>59</v>
      </c>
      <c r="Q332" s="2">
        <f>Table1[[#This Row],[Precio unitario]]*Table1[[#This Row],[Cantidad]]</f>
        <v>31388</v>
      </c>
      <c r="R332" s="12">
        <v>3170.1880000000001</v>
      </c>
    </row>
    <row r="333" spans="2:18" x14ac:dyDescent="0.3">
      <c r="B333" s="8">
        <v>1379</v>
      </c>
      <c r="C333" s="5">
        <v>43440</v>
      </c>
      <c r="D333" s="8">
        <v>6</v>
      </c>
      <c r="E333" t="s">
        <v>12</v>
      </c>
      <c r="F333" t="s">
        <v>27</v>
      </c>
      <c r="G333" t="s">
        <v>28</v>
      </c>
      <c r="H333" t="s">
        <v>50</v>
      </c>
      <c r="I333" t="s">
        <v>31</v>
      </c>
      <c r="J333" s="5">
        <v>43442</v>
      </c>
      <c r="K333" t="s">
        <v>54</v>
      </c>
      <c r="L333" t="s">
        <v>59</v>
      </c>
      <c r="M333" t="s">
        <v>74</v>
      </c>
      <c r="N333" t="s">
        <v>84</v>
      </c>
      <c r="O333" s="12">
        <v>560</v>
      </c>
      <c r="P333">
        <v>32</v>
      </c>
      <c r="Q333" s="2">
        <f>Table1[[#This Row],[Precio unitario]]*Table1[[#This Row],[Cantidad]]</f>
        <v>17920</v>
      </c>
      <c r="R333" s="12">
        <v>1881.6000000000001</v>
      </c>
    </row>
    <row r="334" spans="2:18" x14ac:dyDescent="0.3">
      <c r="B334" s="8">
        <v>1396</v>
      </c>
      <c r="C334" s="5">
        <v>43440</v>
      </c>
      <c r="D334" s="8">
        <v>6</v>
      </c>
      <c r="E334" t="s">
        <v>12</v>
      </c>
      <c r="F334" t="s">
        <v>27</v>
      </c>
      <c r="G334" t="s">
        <v>28</v>
      </c>
      <c r="H334" t="s">
        <v>50</v>
      </c>
      <c r="I334" t="s">
        <v>31</v>
      </c>
      <c r="J334" s="5">
        <v>43442</v>
      </c>
      <c r="K334" t="s">
        <v>54</v>
      </c>
      <c r="L334" t="s">
        <v>59</v>
      </c>
      <c r="M334" t="s">
        <v>61</v>
      </c>
      <c r="N334" t="s">
        <v>82</v>
      </c>
      <c r="O334" s="12">
        <v>196</v>
      </c>
      <c r="P334">
        <v>68</v>
      </c>
      <c r="Q334" s="2">
        <f>Table1[[#This Row],[Precio unitario]]*Table1[[#This Row],[Cantidad]]</f>
        <v>13328</v>
      </c>
      <c r="R334" s="12">
        <v>1279.4879999999998</v>
      </c>
    </row>
    <row r="335" spans="2:18" x14ac:dyDescent="0.3">
      <c r="B335" s="8">
        <v>1404</v>
      </c>
      <c r="C335" s="5">
        <v>43440</v>
      </c>
      <c r="D335" s="8">
        <v>6</v>
      </c>
      <c r="E335" t="s">
        <v>12</v>
      </c>
      <c r="F335" t="s">
        <v>27</v>
      </c>
      <c r="G335" t="s">
        <v>28</v>
      </c>
      <c r="H335" t="s">
        <v>50</v>
      </c>
      <c r="I335" t="s">
        <v>31</v>
      </c>
      <c r="J335" s="5">
        <v>43442</v>
      </c>
      <c r="K335" t="s">
        <v>56</v>
      </c>
      <c r="L335" t="s">
        <v>58</v>
      </c>
      <c r="M335" t="s">
        <v>1</v>
      </c>
      <c r="N335" t="s">
        <v>93</v>
      </c>
      <c r="O335" s="12">
        <v>178.5</v>
      </c>
      <c r="P335">
        <v>12</v>
      </c>
      <c r="Q335" s="2">
        <f>Table1[[#This Row],[Precio unitario]]*Table1[[#This Row],[Cantidad]]</f>
        <v>2142</v>
      </c>
      <c r="R335" s="12">
        <v>224.91000000000003</v>
      </c>
    </row>
    <row r="336" spans="2:18" x14ac:dyDescent="0.3">
      <c r="B336" s="8">
        <v>1424</v>
      </c>
      <c r="C336" s="5">
        <v>43440</v>
      </c>
      <c r="D336" s="8">
        <v>6</v>
      </c>
      <c r="E336" t="s">
        <v>12</v>
      </c>
      <c r="F336" t="s">
        <v>27</v>
      </c>
      <c r="G336" t="s">
        <v>28</v>
      </c>
      <c r="H336" t="s">
        <v>50</v>
      </c>
      <c r="I336" t="s">
        <v>31</v>
      </c>
      <c r="J336" s="5">
        <v>43442</v>
      </c>
      <c r="K336" t="s">
        <v>54</v>
      </c>
      <c r="L336" t="s">
        <v>59</v>
      </c>
      <c r="M336" t="s">
        <v>1</v>
      </c>
      <c r="N336" t="s">
        <v>93</v>
      </c>
      <c r="O336" s="12">
        <v>178.5</v>
      </c>
      <c r="P336">
        <v>41</v>
      </c>
      <c r="Q336" s="2">
        <f>Table1[[#This Row],[Precio unitario]]*Table1[[#This Row],[Cantidad]]</f>
        <v>7318.5</v>
      </c>
      <c r="R336" s="12">
        <v>709.89450000000011</v>
      </c>
    </row>
    <row r="337" spans="2:18" x14ac:dyDescent="0.3">
      <c r="B337" s="8">
        <v>1429</v>
      </c>
      <c r="C337" s="5">
        <v>43440</v>
      </c>
      <c r="D337" s="8">
        <v>6</v>
      </c>
      <c r="E337" t="s">
        <v>12</v>
      </c>
      <c r="F337" t="s">
        <v>27</v>
      </c>
      <c r="G337" t="s">
        <v>28</v>
      </c>
      <c r="H337" t="s">
        <v>50</v>
      </c>
      <c r="I337" t="s">
        <v>31</v>
      </c>
      <c r="J337" s="5">
        <v>43442</v>
      </c>
      <c r="K337" t="s">
        <v>56</v>
      </c>
      <c r="L337" t="s">
        <v>58</v>
      </c>
      <c r="M337" t="s">
        <v>63</v>
      </c>
      <c r="N337" t="s">
        <v>91</v>
      </c>
      <c r="O337" s="12">
        <v>420</v>
      </c>
      <c r="P337">
        <v>33</v>
      </c>
      <c r="Q337" s="2">
        <f>Table1[[#This Row],[Precio unitario]]*Table1[[#This Row],[Cantidad]]</f>
        <v>13860</v>
      </c>
      <c r="R337" s="12">
        <v>1330.56</v>
      </c>
    </row>
    <row r="338" spans="2:18" x14ac:dyDescent="0.3">
      <c r="B338" s="8">
        <v>1430</v>
      </c>
      <c r="C338" s="5">
        <v>43440</v>
      </c>
      <c r="D338" s="8">
        <v>6</v>
      </c>
      <c r="E338" t="s">
        <v>12</v>
      </c>
      <c r="F338" t="s">
        <v>27</v>
      </c>
      <c r="G338" t="s">
        <v>28</v>
      </c>
      <c r="H338" t="s">
        <v>50</v>
      </c>
      <c r="I338" t="s">
        <v>31</v>
      </c>
      <c r="J338" s="5">
        <v>43442</v>
      </c>
      <c r="K338" t="s">
        <v>56</v>
      </c>
      <c r="L338" t="s">
        <v>58</v>
      </c>
      <c r="M338" t="s">
        <v>64</v>
      </c>
      <c r="N338" t="s">
        <v>91</v>
      </c>
      <c r="O338" s="12">
        <v>742</v>
      </c>
      <c r="P338">
        <v>34</v>
      </c>
      <c r="Q338" s="2">
        <f>Table1[[#This Row],[Precio unitario]]*Table1[[#This Row],[Cantidad]]</f>
        <v>25228</v>
      </c>
      <c r="R338" s="12">
        <v>2598.4840000000004</v>
      </c>
    </row>
    <row r="339" spans="2:18" x14ac:dyDescent="0.3">
      <c r="B339" s="8">
        <v>1383</v>
      </c>
      <c r="C339" s="5">
        <v>43441</v>
      </c>
      <c r="D339" s="8">
        <v>7</v>
      </c>
      <c r="E339" t="s">
        <v>15</v>
      </c>
      <c r="F339" t="s">
        <v>107</v>
      </c>
      <c r="G339" t="s">
        <v>107</v>
      </c>
      <c r="H339" t="s">
        <v>51</v>
      </c>
      <c r="I339" t="s">
        <v>31</v>
      </c>
      <c r="J339" s="5"/>
      <c r="L339"/>
      <c r="M339" t="s">
        <v>65</v>
      </c>
      <c r="N339" t="s">
        <v>82</v>
      </c>
      <c r="O339" s="12">
        <v>644</v>
      </c>
      <c r="P339">
        <v>41</v>
      </c>
      <c r="Q339" s="2">
        <f>Table1[[#This Row],[Precio unitario]]*Table1[[#This Row],[Cantidad]]</f>
        <v>26404</v>
      </c>
      <c r="R339" s="12">
        <v>2719.6120000000005</v>
      </c>
    </row>
    <row r="340" spans="2:18" x14ac:dyDescent="0.3">
      <c r="B340" s="8">
        <v>1375</v>
      </c>
      <c r="C340" s="5">
        <v>43442</v>
      </c>
      <c r="D340" s="8">
        <v>8</v>
      </c>
      <c r="E340" t="s">
        <v>9</v>
      </c>
      <c r="F340" t="s">
        <v>23</v>
      </c>
      <c r="G340" t="s">
        <v>22</v>
      </c>
      <c r="H340" t="s">
        <v>51</v>
      </c>
      <c r="I340" t="s">
        <v>31</v>
      </c>
      <c r="J340" s="5">
        <v>43444</v>
      </c>
      <c r="K340" t="s">
        <v>56</v>
      </c>
      <c r="L340" t="s">
        <v>59</v>
      </c>
      <c r="M340" t="s">
        <v>76</v>
      </c>
      <c r="N340" t="s">
        <v>92</v>
      </c>
      <c r="O340" s="12">
        <v>128.79999999999998</v>
      </c>
      <c r="P340">
        <v>76</v>
      </c>
      <c r="Q340" s="2">
        <f>Table1[[#This Row],[Precio unitario]]*Table1[[#This Row],[Cantidad]]</f>
        <v>9788.7999999999993</v>
      </c>
      <c r="R340" s="12">
        <v>939.72479999999996</v>
      </c>
    </row>
    <row r="341" spans="2:18" x14ac:dyDescent="0.3">
      <c r="B341" s="8">
        <v>1381</v>
      </c>
      <c r="C341" s="5">
        <v>43442</v>
      </c>
      <c r="D341" s="8">
        <v>8</v>
      </c>
      <c r="E341" t="s">
        <v>9</v>
      </c>
      <c r="F341" t="s">
        <v>23</v>
      </c>
      <c r="G341" t="s">
        <v>22</v>
      </c>
      <c r="H341" t="s">
        <v>51</v>
      </c>
      <c r="I341" t="s">
        <v>31</v>
      </c>
      <c r="J341" s="5">
        <v>43444</v>
      </c>
      <c r="K341" t="s">
        <v>56</v>
      </c>
      <c r="L341" t="s">
        <v>58</v>
      </c>
      <c r="M341" t="s">
        <v>1</v>
      </c>
      <c r="N341" t="s">
        <v>93</v>
      </c>
      <c r="O341" s="12">
        <v>178.5</v>
      </c>
      <c r="P341">
        <v>41</v>
      </c>
      <c r="Q341" s="2">
        <f>Table1[[#This Row],[Precio unitario]]*Table1[[#This Row],[Cantidad]]</f>
        <v>7318.5</v>
      </c>
      <c r="R341" s="12">
        <v>717.21299999999997</v>
      </c>
    </row>
    <row r="342" spans="2:18" x14ac:dyDescent="0.3">
      <c r="B342" s="8">
        <v>1397</v>
      </c>
      <c r="C342" s="5">
        <v>43442</v>
      </c>
      <c r="D342" s="8">
        <v>8</v>
      </c>
      <c r="E342" t="s">
        <v>9</v>
      </c>
      <c r="F342" t="s">
        <v>23</v>
      </c>
      <c r="G342" t="s">
        <v>22</v>
      </c>
      <c r="H342" t="s">
        <v>51</v>
      </c>
      <c r="I342" t="s">
        <v>31</v>
      </c>
      <c r="J342" s="5">
        <v>43444</v>
      </c>
      <c r="K342" t="s">
        <v>54</v>
      </c>
      <c r="L342" t="s">
        <v>58</v>
      </c>
      <c r="M342" t="s">
        <v>74</v>
      </c>
      <c r="N342" t="s">
        <v>84</v>
      </c>
      <c r="O342" s="12">
        <v>560</v>
      </c>
      <c r="P342">
        <v>52</v>
      </c>
      <c r="Q342" s="2">
        <f>Table1[[#This Row],[Precio unitario]]*Table1[[#This Row],[Cantidad]]</f>
        <v>29120</v>
      </c>
      <c r="R342" s="12">
        <v>2853.76</v>
      </c>
    </row>
    <row r="343" spans="2:18" x14ac:dyDescent="0.3">
      <c r="B343" s="8">
        <v>1398</v>
      </c>
      <c r="C343" s="5">
        <v>43442</v>
      </c>
      <c r="D343" s="8">
        <v>8</v>
      </c>
      <c r="E343" t="s">
        <v>9</v>
      </c>
      <c r="F343" t="s">
        <v>23</v>
      </c>
      <c r="G343" t="s">
        <v>22</v>
      </c>
      <c r="H343" t="s">
        <v>51</v>
      </c>
      <c r="I343" t="s">
        <v>31</v>
      </c>
      <c r="J343" s="5">
        <v>43444</v>
      </c>
      <c r="K343" t="s">
        <v>54</v>
      </c>
      <c r="L343" t="s">
        <v>58</v>
      </c>
      <c r="M343" t="s">
        <v>76</v>
      </c>
      <c r="N343" t="s">
        <v>92</v>
      </c>
      <c r="O343" s="12">
        <v>128.79999999999998</v>
      </c>
      <c r="P343">
        <v>40</v>
      </c>
      <c r="Q343" s="2">
        <f>Table1[[#This Row],[Precio unitario]]*Table1[[#This Row],[Cantidad]]</f>
        <v>5151.9999999999991</v>
      </c>
      <c r="R343" s="12">
        <v>540.96000000000015</v>
      </c>
    </row>
    <row r="344" spans="2:18" x14ac:dyDescent="0.3">
      <c r="B344" s="8">
        <v>1409</v>
      </c>
      <c r="C344" s="5">
        <v>43442</v>
      </c>
      <c r="D344" s="8">
        <v>8</v>
      </c>
      <c r="E344" t="s">
        <v>9</v>
      </c>
      <c r="F344" t="s">
        <v>23</v>
      </c>
      <c r="G344" t="s">
        <v>22</v>
      </c>
      <c r="H344" t="s">
        <v>51</v>
      </c>
      <c r="I344" t="s">
        <v>31</v>
      </c>
      <c r="J344" s="5">
        <v>43444</v>
      </c>
      <c r="K344" t="s">
        <v>56</v>
      </c>
      <c r="L344" t="s">
        <v>59</v>
      </c>
      <c r="M344" t="s">
        <v>4</v>
      </c>
      <c r="N344" t="s">
        <v>87</v>
      </c>
      <c r="O344" s="12">
        <v>487.19999999999993</v>
      </c>
      <c r="P344">
        <v>100</v>
      </c>
      <c r="Q344" s="2">
        <f>Table1[[#This Row],[Precio unitario]]*Table1[[#This Row],[Cantidad]]</f>
        <v>48719.999999999993</v>
      </c>
      <c r="R344" s="12">
        <v>4823.28</v>
      </c>
    </row>
    <row r="345" spans="2:18" x14ac:dyDescent="0.3">
      <c r="B345" s="8">
        <v>1425</v>
      </c>
      <c r="C345" s="5">
        <v>43442</v>
      </c>
      <c r="D345" s="8">
        <v>8</v>
      </c>
      <c r="E345" t="s">
        <v>9</v>
      </c>
      <c r="F345" t="s">
        <v>23</v>
      </c>
      <c r="G345" t="s">
        <v>22</v>
      </c>
      <c r="H345" t="s">
        <v>51</v>
      </c>
      <c r="I345" t="s">
        <v>31</v>
      </c>
      <c r="J345" s="5">
        <v>43444</v>
      </c>
      <c r="K345" t="s">
        <v>54</v>
      </c>
      <c r="L345" t="s">
        <v>58</v>
      </c>
      <c r="M345" t="s">
        <v>1</v>
      </c>
      <c r="N345" t="s">
        <v>93</v>
      </c>
      <c r="O345" s="12">
        <v>178.5</v>
      </c>
      <c r="P345">
        <v>19</v>
      </c>
      <c r="Q345" s="2">
        <f>Table1[[#This Row],[Precio unitario]]*Table1[[#This Row],[Cantidad]]</f>
        <v>3391.5</v>
      </c>
      <c r="R345" s="12">
        <v>335.75850000000003</v>
      </c>
    </row>
    <row r="346" spans="2:18" x14ac:dyDescent="0.3">
      <c r="B346" s="8">
        <v>1394</v>
      </c>
      <c r="C346" s="5">
        <v>43443</v>
      </c>
      <c r="D346" s="8">
        <v>9</v>
      </c>
      <c r="E346" t="s">
        <v>18</v>
      </c>
      <c r="F346" t="s">
        <v>25</v>
      </c>
      <c r="G346" t="s">
        <v>26</v>
      </c>
      <c r="H346" t="s">
        <v>52</v>
      </c>
      <c r="I346" t="s">
        <v>39</v>
      </c>
      <c r="J346" s="5">
        <v>43445</v>
      </c>
      <c r="K346" t="s">
        <v>55</v>
      </c>
      <c r="L346" t="s">
        <v>58</v>
      </c>
      <c r="M346" t="s">
        <v>2</v>
      </c>
      <c r="N346" t="s">
        <v>3</v>
      </c>
      <c r="O346" s="12">
        <v>273</v>
      </c>
      <c r="P346">
        <v>20</v>
      </c>
      <c r="Q346" s="2">
        <f>Table1[[#This Row],[Precio unitario]]*Table1[[#This Row],[Cantidad]]</f>
        <v>5460</v>
      </c>
      <c r="R346" s="12">
        <v>573.30000000000007</v>
      </c>
    </row>
    <row r="347" spans="2:18" x14ac:dyDescent="0.3">
      <c r="B347" s="8">
        <v>1395</v>
      </c>
      <c r="C347" s="5">
        <v>43443</v>
      </c>
      <c r="D347" s="8">
        <v>9</v>
      </c>
      <c r="E347" t="s">
        <v>18</v>
      </c>
      <c r="F347" t="s">
        <v>25</v>
      </c>
      <c r="G347" t="s">
        <v>26</v>
      </c>
      <c r="H347" t="s">
        <v>52</v>
      </c>
      <c r="I347" t="s">
        <v>39</v>
      </c>
      <c r="J347" s="5">
        <v>43445</v>
      </c>
      <c r="K347" t="s">
        <v>55</v>
      </c>
      <c r="L347" t="s">
        <v>58</v>
      </c>
      <c r="M347" t="s">
        <v>4</v>
      </c>
      <c r="N347" t="s">
        <v>87</v>
      </c>
      <c r="O347" s="12">
        <v>487.19999999999993</v>
      </c>
      <c r="P347">
        <v>69</v>
      </c>
      <c r="Q347" s="2">
        <f>Table1[[#This Row],[Precio unitario]]*Table1[[#This Row],[Cantidad]]</f>
        <v>33616.799999999996</v>
      </c>
      <c r="R347" s="12">
        <v>3361.6800000000003</v>
      </c>
    </row>
    <row r="348" spans="2:18" x14ac:dyDescent="0.3">
      <c r="B348" s="8">
        <v>1423</v>
      </c>
      <c r="C348" s="5">
        <v>43443</v>
      </c>
      <c r="D348" s="8">
        <v>9</v>
      </c>
      <c r="E348" t="s">
        <v>18</v>
      </c>
      <c r="F348" t="s">
        <v>25</v>
      </c>
      <c r="G348" t="s">
        <v>26</v>
      </c>
      <c r="H348" t="s">
        <v>52</v>
      </c>
      <c r="I348" t="s">
        <v>39</v>
      </c>
      <c r="J348" s="5">
        <v>43445</v>
      </c>
      <c r="K348" t="s">
        <v>55</v>
      </c>
      <c r="L348" t="s">
        <v>58</v>
      </c>
      <c r="M348" t="s">
        <v>66</v>
      </c>
      <c r="N348" t="s">
        <v>83</v>
      </c>
      <c r="O348" s="12">
        <v>135.1</v>
      </c>
      <c r="P348">
        <v>18</v>
      </c>
      <c r="Q348" s="2">
        <f>Table1[[#This Row],[Precio unitario]]*Table1[[#This Row],[Cantidad]]</f>
        <v>2431.7999999999997</v>
      </c>
      <c r="R348" s="12">
        <v>231.02100000000002</v>
      </c>
    </row>
    <row r="349" spans="2:18" x14ac:dyDescent="0.3">
      <c r="B349" s="8">
        <v>1382</v>
      </c>
      <c r="C349" s="5">
        <v>43444</v>
      </c>
      <c r="D349" s="8">
        <v>10</v>
      </c>
      <c r="E349" t="s">
        <v>14</v>
      </c>
      <c r="F349" t="s">
        <v>33</v>
      </c>
      <c r="G349" t="s">
        <v>34</v>
      </c>
      <c r="H349" t="s">
        <v>48</v>
      </c>
      <c r="I349" t="s">
        <v>32</v>
      </c>
      <c r="J349" s="5">
        <v>43446</v>
      </c>
      <c r="K349" t="s">
        <v>54</v>
      </c>
      <c r="L349" t="s">
        <v>59</v>
      </c>
      <c r="M349" t="s">
        <v>77</v>
      </c>
      <c r="N349" t="s">
        <v>82</v>
      </c>
      <c r="O349" s="12">
        <v>41.86</v>
      </c>
      <c r="P349">
        <v>41</v>
      </c>
      <c r="Q349" s="2">
        <f>Table1[[#This Row],[Precio unitario]]*Table1[[#This Row],[Cantidad]]</f>
        <v>1716.26</v>
      </c>
      <c r="R349" s="12">
        <v>180.20730000000003</v>
      </c>
    </row>
    <row r="350" spans="2:18" x14ac:dyDescent="0.3">
      <c r="B350" s="8">
        <v>1384</v>
      </c>
      <c r="C350" s="5">
        <v>43444</v>
      </c>
      <c r="D350" s="8">
        <v>10</v>
      </c>
      <c r="E350" t="s">
        <v>14</v>
      </c>
      <c r="F350" t="s">
        <v>33</v>
      </c>
      <c r="G350" t="s">
        <v>34</v>
      </c>
      <c r="H350" t="s">
        <v>48</v>
      </c>
      <c r="I350" t="s">
        <v>32</v>
      </c>
      <c r="J350" s="5">
        <v>43446</v>
      </c>
      <c r="K350" t="s">
        <v>55</v>
      </c>
      <c r="L350"/>
      <c r="M350" t="s">
        <v>78</v>
      </c>
      <c r="N350" t="s">
        <v>94</v>
      </c>
      <c r="O350" s="12">
        <v>350</v>
      </c>
      <c r="P350">
        <v>94</v>
      </c>
      <c r="Q350" s="2">
        <f>Table1[[#This Row],[Precio unitario]]*Table1[[#This Row],[Cantidad]]</f>
        <v>32900</v>
      </c>
      <c r="R350" s="12">
        <v>3290</v>
      </c>
    </row>
    <row r="351" spans="2:18" x14ac:dyDescent="0.3">
      <c r="B351" s="8">
        <v>1385</v>
      </c>
      <c r="C351" s="5">
        <v>43444</v>
      </c>
      <c r="D351" s="8">
        <v>10</v>
      </c>
      <c r="E351" t="s">
        <v>14</v>
      </c>
      <c r="F351" t="s">
        <v>33</v>
      </c>
      <c r="G351" t="s">
        <v>34</v>
      </c>
      <c r="H351" t="s">
        <v>48</v>
      </c>
      <c r="I351" t="s">
        <v>32</v>
      </c>
      <c r="J351" s="5">
        <v>43446</v>
      </c>
      <c r="K351" t="s">
        <v>55</v>
      </c>
      <c r="L351"/>
      <c r="M351" t="s">
        <v>67</v>
      </c>
      <c r="N351" t="s">
        <v>85</v>
      </c>
      <c r="O351" s="12">
        <v>308</v>
      </c>
      <c r="P351">
        <v>20</v>
      </c>
      <c r="Q351" s="2">
        <f>Table1[[#This Row],[Precio unitario]]*Table1[[#This Row],[Cantidad]]</f>
        <v>6160</v>
      </c>
      <c r="R351" s="12">
        <v>646.80000000000007</v>
      </c>
    </row>
    <row r="352" spans="2:18" x14ac:dyDescent="0.3">
      <c r="B352" s="8">
        <v>1386</v>
      </c>
      <c r="C352" s="5">
        <v>43444</v>
      </c>
      <c r="D352" s="8">
        <v>10</v>
      </c>
      <c r="E352" t="s">
        <v>14</v>
      </c>
      <c r="F352" t="s">
        <v>33</v>
      </c>
      <c r="G352" t="s">
        <v>34</v>
      </c>
      <c r="H352" t="s">
        <v>48</v>
      </c>
      <c r="I352" t="s">
        <v>32</v>
      </c>
      <c r="J352" s="5">
        <v>43446</v>
      </c>
      <c r="K352" t="s">
        <v>55</v>
      </c>
      <c r="L352"/>
      <c r="M352" t="s">
        <v>76</v>
      </c>
      <c r="N352" t="s">
        <v>92</v>
      </c>
      <c r="O352" s="12">
        <v>128.79999999999998</v>
      </c>
      <c r="P352">
        <v>13</v>
      </c>
      <c r="Q352" s="2">
        <f>Table1[[#This Row],[Precio unitario]]*Table1[[#This Row],[Cantidad]]</f>
        <v>1674.3999999999999</v>
      </c>
      <c r="R352" s="12">
        <v>174.13760000000002</v>
      </c>
    </row>
    <row r="353" spans="2:18" x14ac:dyDescent="0.3">
      <c r="B353" s="8">
        <v>1417</v>
      </c>
      <c r="C353" s="5">
        <v>43444</v>
      </c>
      <c r="D353" s="8">
        <v>10</v>
      </c>
      <c r="E353" t="s">
        <v>14</v>
      </c>
      <c r="F353" t="s">
        <v>33</v>
      </c>
      <c r="G353" t="s">
        <v>34</v>
      </c>
      <c r="H353" t="s">
        <v>48</v>
      </c>
      <c r="I353" t="s">
        <v>32</v>
      </c>
      <c r="J353" s="5">
        <v>43446</v>
      </c>
      <c r="K353" t="s">
        <v>54</v>
      </c>
      <c r="L353" t="s">
        <v>59</v>
      </c>
      <c r="M353" t="s">
        <v>70</v>
      </c>
      <c r="N353" t="s">
        <v>91</v>
      </c>
      <c r="O353" s="12">
        <v>140</v>
      </c>
      <c r="P353">
        <v>97</v>
      </c>
      <c r="Q353" s="2">
        <f>Table1[[#This Row],[Precio unitario]]*Table1[[#This Row],[Cantidad]]</f>
        <v>13580</v>
      </c>
      <c r="R353" s="12">
        <v>1412.3200000000002</v>
      </c>
    </row>
    <row r="354" spans="2:18" x14ac:dyDescent="0.3">
      <c r="B354" s="8">
        <v>1419</v>
      </c>
      <c r="C354" s="5">
        <v>43444</v>
      </c>
      <c r="D354" s="8">
        <v>10</v>
      </c>
      <c r="E354" t="s">
        <v>14</v>
      </c>
      <c r="F354" t="s">
        <v>33</v>
      </c>
      <c r="G354" t="s">
        <v>34</v>
      </c>
      <c r="H354" t="s">
        <v>48</v>
      </c>
      <c r="I354" t="s">
        <v>32</v>
      </c>
      <c r="J354" s="5"/>
      <c r="K354" t="s">
        <v>55</v>
      </c>
      <c r="L354"/>
      <c r="M354" t="s">
        <v>62</v>
      </c>
      <c r="N354" t="s">
        <v>91</v>
      </c>
      <c r="O354" s="12">
        <v>49</v>
      </c>
      <c r="P354">
        <v>53</v>
      </c>
      <c r="Q354" s="2">
        <f>Table1[[#This Row],[Precio unitario]]*Table1[[#This Row],[Cantidad]]</f>
        <v>2597</v>
      </c>
      <c r="R354" s="12">
        <v>246.71499999999997</v>
      </c>
    </row>
    <row r="355" spans="2:18" x14ac:dyDescent="0.3">
      <c r="B355" s="8">
        <v>1387</v>
      </c>
      <c r="C355" s="5">
        <v>43445</v>
      </c>
      <c r="D355" s="8">
        <v>11</v>
      </c>
      <c r="E355" t="s">
        <v>16</v>
      </c>
      <c r="F355" t="s">
        <v>37</v>
      </c>
      <c r="G355" t="s">
        <v>37</v>
      </c>
      <c r="H355" t="s">
        <v>45</v>
      </c>
      <c r="I355" t="s">
        <v>36</v>
      </c>
      <c r="J355" s="5"/>
      <c r="K355" t="s">
        <v>56</v>
      </c>
      <c r="L355"/>
      <c r="M355" t="s">
        <v>62</v>
      </c>
      <c r="N355" t="s">
        <v>91</v>
      </c>
      <c r="O355" s="12">
        <v>49</v>
      </c>
      <c r="P355">
        <v>74</v>
      </c>
      <c r="Q355" s="2">
        <f>Table1[[#This Row],[Precio unitario]]*Table1[[#This Row],[Cantidad]]</f>
        <v>3626</v>
      </c>
      <c r="R355" s="12">
        <v>377.10400000000004</v>
      </c>
    </row>
    <row r="356" spans="2:18" x14ac:dyDescent="0.3">
      <c r="B356" s="8">
        <v>1388</v>
      </c>
      <c r="C356" s="5">
        <v>43445</v>
      </c>
      <c r="D356" s="8">
        <v>11</v>
      </c>
      <c r="E356" t="s">
        <v>16</v>
      </c>
      <c r="F356" t="s">
        <v>37</v>
      </c>
      <c r="G356" t="s">
        <v>37</v>
      </c>
      <c r="H356" t="s">
        <v>45</v>
      </c>
      <c r="I356" t="s">
        <v>36</v>
      </c>
      <c r="J356" s="5"/>
      <c r="K356" t="s">
        <v>56</v>
      </c>
      <c r="L356"/>
      <c r="M356" t="s">
        <v>77</v>
      </c>
      <c r="N356" t="s">
        <v>82</v>
      </c>
      <c r="O356" s="12">
        <v>41.86</v>
      </c>
      <c r="P356">
        <v>53</v>
      </c>
      <c r="Q356" s="2">
        <f>Table1[[#This Row],[Precio unitario]]*Table1[[#This Row],[Cantidad]]</f>
        <v>2218.58</v>
      </c>
      <c r="R356" s="12">
        <v>224.07658000000004</v>
      </c>
    </row>
    <row r="357" spans="2:18" x14ac:dyDescent="0.3">
      <c r="B357" s="8">
        <v>1420</v>
      </c>
      <c r="C357" s="5">
        <v>43445</v>
      </c>
      <c r="D357" s="8">
        <v>11</v>
      </c>
      <c r="E357" t="s">
        <v>16</v>
      </c>
      <c r="F357" t="s">
        <v>37</v>
      </c>
      <c r="G357" t="s">
        <v>37</v>
      </c>
      <c r="H357" t="s">
        <v>45</v>
      </c>
      <c r="I357" t="s">
        <v>36</v>
      </c>
      <c r="J357" s="5"/>
      <c r="K357" t="s">
        <v>56</v>
      </c>
      <c r="L357"/>
      <c r="M357" t="s">
        <v>74</v>
      </c>
      <c r="N357" t="s">
        <v>84</v>
      </c>
      <c r="O357" s="12">
        <v>560</v>
      </c>
      <c r="P357">
        <v>61</v>
      </c>
      <c r="Q357" s="2">
        <f>Table1[[#This Row],[Precio unitario]]*Table1[[#This Row],[Cantidad]]</f>
        <v>34160</v>
      </c>
      <c r="R357" s="12">
        <v>3484.3199999999997</v>
      </c>
    </row>
    <row r="358" spans="2:18" x14ac:dyDescent="0.3">
      <c r="B358" s="8">
        <v>1373</v>
      </c>
      <c r="C358" s="5">
        <v>43446</v>
      </c>
      <c r="D358" s="8">
        <v>12</v>
      </c>
      <c r="E358" t="s">
        <v>8</v>
      </c>
      <c r="F358" t="s">
        <v>41</v>
      </c>
      <c r="G358" t="s">
        <v>42</v>
      </c>
      <c r="H358" t="s">
        <v>49</v>
      </c>
      <c r="I358" t="s">
        <v>39</v>
      </c>
      <c r="J358" s="5">
        <v>43448</v>
      </c>
      <c r="K358" t="s">
        <v>54</v>
      </c>
      <c r="L358" t="s">
        <v>59</v>
      </c>
      <c r="M358" t="s">
        <v>75</v>
      </c>
      <c r="N358" t="s">
        <v>82</v>
      </c>
      <c r="O358" s="12">
        <v>252</v>
      </c>
      <c r="P358">
        <v>57</v>
      </c>
      <c r="Q358" s="2">
        <f>Table1[[#This Row],[Precio unitario]]*Table1[[#This Row],[Cantidad]]</f>
        <v>14364</v>
      </c>
      <c r="R358" s="12">
        <v>1436.4</v>
      </c>
    </row>
    <row r="359" spans="2:18" x14ac:dyDescent="0.3">
      <c r="B359" s="8">
        <v>1374</v>
      </c>
      <c r="C359" s="5">
        <v>43446</v>
      </c>
      <c r="D359" s="8">
        <v>12</v>
      </c>
      <c r="E359" t="s">
        <v>8</v>
      </c>
      <c r="F359" t="s">
        <v>41</v>
      </c>
      <c r="G359" t="s">
        <v>42</v>
      </c>
      <c r="H359" t="s">
        <v>49</v>
      </c>
      <c r="I359" t="s">
        <v>39</v>
      </c>
      <c r="J359" s="5">
        <v>43448</v>
      </c>
      <c r="K359" t="s">
        <v>54</v>
      </c>
      <c r="L359" t="s">
        <v>59</v>
      </c>
      <c r="M359" t="s">
        <v>65</v>
      </c>
      <c r="N359" t="s">
        <v>82</v>
      </c>
      <c r="O359" s="12">
        <v>644</v>
      </c>
      <c r="P359">
        <v>83</v>
      </c>
      <c r="Q359" s="2">
        <f>Table1[[#This Row],[Precio unitario]]*Table1[[#This Row],[Cantidad]]</f>
        <v>53452</v>
      </c>
      <c r="R359" s="12">
        <v>5238.2960000000003</v>
      </c>
    </row>
    <row r="360" spans="2:18" x14ac:dyDescent="0.3">
      <c r="B360" s="8">
        <v>1399</v>
      </c>
      <c r="C360" s="5">
        <v>43459</v>
      </c>
      <c r="D360" s="8">
        <v>25</v>
      </c>
      <c r="E360" t="s">
        <v>19</v>
      </c>
      <c r="F360" t="s">
        <v>33</v>
      </c>
      <c r="G360" t="s">
        <v>34</v>
      </c>
      <c r="H360" t="s">
        <v>48</v>
      </c>
      <c r="I360" t="s">
        <v>32</v>
      </c>
      <c r="J360" s="5">
        <v>43461</v>
      </c>
      <c r="K360" t="s">
        <v>55</v>
      </c>
      <c r="L360" t="s">
        <v>60</v>
      </c>
      <c r="M360" t="s">
        <v>73</v>
      </c>
      <c r="N360" t="s">
        <v>92</v>
      </c>
      <c r="O360" s="12">
        <v>140</v>
      </c>
      <c r="P360">
        <v>100</v>
      </c>
      <c r="Q360" s="2">
        <f>Table1[[#This Row],[Precio unitario]]*Table1[[#This Row],[Cantidad]]</f>
        <v>14000</v>
      </c>
      <c r="R360" s="12">
        <v>1372</v>
      </c>
    </row>
    <row r="361" spans="2:18" x14ac:dyDescent="0.3">
      <c r="B361" s="8">
        <v>1426</v>
      </c>
      <c r="C361" s="5">
        <v>43459</v>
      </c>
      <c r="D361" s="8">
        <v>25</v>
      </c>
      <c r="E361" t="s">
        <v>19</v>
      </c>
      <c r="F361" t="s">
        <v>33</v>
      </c>
      <c r="G361" t="s">
        <v>34</v>
      </c>
      <c r="H361" t="s">
        <v>48</v>
      </c>
      <c r="I361" t="s">
        <v>32</v>
      </c>
      <c r="J361" s="5">
        <v>43461</v>
      </c>
      <c r="K361" t="s">
        <v>55</v>
      </c>
      <c r="L361" t="s">
        <v>60</v>
      </c>
      <c r="M361" t="s">
        <v>67</v>
      </c>
      <c r="N361" t="s">
        <v>85</v>
      </c>
      <c r="O361" s="12">
        <v>308</v>
      </c>
      <c r="P361">
        <v>65</v>
      </c>
      <c r="Q361" s="2">
        <f>Table1[[#This Row],[Precio unitario]]*Table1[[#This Row],[Cantidad]]</f>
        <v>20020</v>
      </c>
      <c r="R361" s="12">
        <v>1941.94</v>
      </c>
    </row>
    <row r="362" spans="2:18" x14ac:dyDescent="0.3">
      <c r="B362" s="8">
        <v>1400</v>
      </c>
      <c r="C362" s="5">
        <v>43460</v>
      </c>
      <c r="D362" s="8">
        <v>26</v>
      </c>
      <c r="E362" t="s">
        <v>20</v>
      </c>
      <c r="F362" t="s">
        <v>37</v>
      </c>
      <c r="G362" t="s">
        <v>37</v>
      </c>
      <c r="H362" t="s">
        <v>45</v>
      </c>
      <c r="I362" t="s">
        <v>36</v>
      </c>
      <c r="J362" s="5">
        <v>43462</v>
      </c>
      <c r="K362" t="s">
        <v>56</v>
      </c>
      <c r="L362" t="s">
        <v>59</v>
      </c>
      <c r="M362" t="s">
        <v>80</v>
      </c>
      <c r="N362" t="s">
        <v>89</v>
      </c>
      <c r="O362" s="12">
        <v>298.90000000000003</v>
      </c>
      <c r="P362">
        <v>88</v>
      </c>
      <c r="Q362" s="2">
        <f>Table1[[#This Row],[Precio unitario]]*Table1[[#This Row],[Cantidad]]</f>
        <v>26303.200000000004</v>
      </c>
      <c r="R362" s="12">
        <v>2577.7136000000005</v>
      </c>
    </row>
    <row r="363" spans="2:18" x14ac:dyDescent="0.3">
      <c r="B363" s="8">
        <v>1401</v>
      </c>
      <c r="C363" s="5">
        <v>43460</v>
      </c>
      <c r="D363" s="8">
        <v>26</v>
      </c>
      <c r="E363" t="s">
        <v>20</v>
      </c>
      <c r="F363" t="s">
        <v>37</v>
      </c>
      <c r="G363" t="s">
        <v>37</v>
      </c>
      <c r="H363" t="s">
        <v>45</v>
      </c>
      <c r="I363" t="s">
        <v>36</v>
      </c>
      <c r="J363" s="5">
        <v>43462</v>
      </c>
      <c r="K363" t="s">
        <v>56</v>
      </c>
      <c r="L363" t="s">
        <v>59</v>
      </c>
      <c r="M363" t="s">
        <v>66</v>
      </c>
      <c r="N363" t="s">
        <v>83</v>
      </c>
      <c r="O363" s="12">
        <v>135.1</v>
      </c>
      <c r="P363">
        <v>46</v>
      </c>
      <c r="Q363" s="2">
        <f>Table1[[#This Row],[Precio unitario]]*Table1[[#This Row],[Cantidad]]</f>
        <v>6214.5999999999995</v>
      </c>
      <c r="R363" s="12">
        <v>596.60160000000008</v>
      </c>
    </row>
    <row r="364" spans="2:18" x14ac:dyDescent="0.3">
      <c r="B364" s="8">
        <v>1402</v>
      </c>
      <c r="C364" s="5">
        <v>43460</v>
      </c>
      <c r="D364" s="8">
        <v>26</v>
      </c>
      <c r="E364" t="s">
        <v>20</v>
      </c>
      <c r="F364" t="s">
        <v>37</v>
      </c>
      <c r="G364" t="s">
        <v>37</v>
      </c>
      <c r="H364" t="s">
        <v>45</v>
      </c>
      <c r="I364" t="s">
        <v>36</v>
      </c>
      <c r="J364" s="5">
        <v>43462</v>
      </c>
      <c r="K364" t="s">
        <v>56</v>
      </c>
      <c r="L364" t="s">
        <v>59</v>
      </c>
      <c r="M364" t="s">
        <v>68</v>
      </c>
      <c r="N364" t="s">
        <v>86</v>
      </c>
      <c r="O364" s="12">
        <v>257.59999999999997</v>
      </c>
      <c r="P364">
        <v>93</v>
      </c>
      <c r="Q364" s="2">
        <f>Table1[[#This Row],[Precio unitario]]*Table1[[#This Row],[Cantidad]]</f>
        <v>23956.799999999996</v>
      </c>
      <c r="R364" s="12">
        <v>2347.7664</v>
      </c>
    </row>
    <row r="365" spans="2:18" x14ac:dyDescent="0.3">
      <c r="B365" s="8">
        <v>1427</v>
      </c>
      <c r="C365" s="5">
        <v>43460</v>
      </c>
      <c r="D365" s="8">
        <v>26</v>
      </c>
      <c r="E365" t="s">
        <v>20</v>
      </c>
      <c r="F365" t="s">
        <v>37</v>
      </c>
      <c r="G365" t="s">
        <v>37</v>
      </c>
      <c r="H365" t="s">
        <v>45</v>
      </c>
      <c r="I365" t="s">
        <v>36</v>
      </c>
      <c r="J365" s="5">
        <v>43462</v>
      </c>
      <c r="K365" t="s">
        <v>56</v>
      </c>
      <c r="L365" t="s">
        <v>59</v>
      </c>
      <c r="M365" t="s">
        <v>78</v>
      </c>
      <c r="N365" t="s">
        <v>94</v>
      </c>
      <c r="O365" s="12">
        <v>350</v>
      </c>
      <c r="P365">
        <v>13</v>
      </c>
      <c r="Q365" s="2">
        <f>Table1[[#This Row],[Precio unitario]]*Table1[[#This Row],[Cantidad]]</f>
        <v>4550</v>
      </c>
      <c r="R365" s="12">
        <v>450.44999999999993</v>
      </c>
    </row>
    <row r="366" spans="2:18" x14ac:dyDescent="0.3">
      <c r="B366" s="8">
        <v>1368</v>
      </c>
      <c r="C366" s="5">
        <v>43461</v>
      </c>
      <c r="D366" s="8">
        <v>27</v>
      </c>
      <c r="E366" t="s">
        <v>6</v>
      </c>
      <c r="F366" t="s">
        <v>41</v>
      </c>
      <c r="G366" t="s">
        <v>42</v>
      </c>
      <c r="H366" t="s">
        <v>49</v>
      </c>
      <c r="I366" t="s">
        <v>39</v>
      </c>
      <c r="J366" s="5">
        <v>43463</v>
      </c>
      <c r="K366" t="s">
        <v>54</v>
      </c>
      <c r="L366" t="s">
        <v>58</v>
      </c>
      <c r="M366" t="s">
        <v>61</v>
      </c>
      <c r="N366" t="s">
        <v>82</v>
      </c>
      <c r="O366" s="12">
        <v>196</v>
      </c>
      <c r="P366">
        <v>14</v>
      </c>
      <c r="Q366" s="2">
        <f>Table1[[#This Row],[Precio unitario]]*Table1[[#This Row],[Cantidad]]</f>
        <v>2744</v>
      </c>
      <c r="R366" s="12">
        <v>277.14400000000006</v>
      </c>
    </row>
    <row r="367" spans="2:18" x14ac:dyDescent="0.3">
      <c r="B367" s="8">
        <v>1369</v>
      </c>
      <c r="C367" s="5">
        <v>43461</v>
      </c>
      <c r="D367" s="8">
        <v>27</v>
      </c>
      <c r="E367" t="s">
        <v>6</v>
      </c>
      <c r="F367" t="s">
        <v>41</v>
      </c>
      <c r="G367" t="s">
        <v>42</v>
      </c>
      <c r="H367" t="s">
        <v>49</v>
      </c>
      <c r="I367" t="s">
        <v>39</v>
      </c>
      <c r="J367" s="5">
        <v>43463</v>
      </c>
      <c r="K367" t="s">
        <v>54</v>
      </c>
      <c r="L367" t="s">
        <v>58</v>
      </c>
      <c r="M367" t="s">
        <v>62</v>
      </c>
      <c r="N367" t="s">
        <v>91</v>
      </c>
      <c r="O367" s="12">
        <v>49</v>
      </c>
      <c r="P367">
        <v>70</v>
      </c>
      <c r="Q367" s="2">
        <f>Table1[[#This Row],[Precio unitario]]*Table1[[#This Row],[Cantidad]]</f>
        <v>3430</v>
      </c>
      <c r="R367" s="12">
        <v>353.28999999999996</v>
      </c>
    </row>
    <row r="368" spans="2:18" x14ac:dyDescent="0.3">
      <c r="B368" s="8">
        <v>1380</v>
      </c>
      <c r="C368" s="5">
        <v>43462</v>
      </c>
      <c r="D368" s="8">
        <v>28</v>
      </c>
      <c r="E368" t="s">
        <v>13</v>
      </c>
      <c r="F368" t="s">
        <v>24</v>
      </c>
      <c r="G368" t="s">
        <v>38</v>
      </c>
      <c r="H368" t="s">
        <v>45</v>
      </c>
      <c r="I368" t="s">
        <v>36</v>
      </c>
      <c r="J368" s="5">
        <v>43464</v>
      </c>
      <c r="K368" t="s">
        <v>56</v>
      </c>
      <c r="L368" t="s">
        <v>58</v>
      </c>
      <c r="M368" t="s">
        <v>65</v>
      </c>
      <c r="N368" t="s">
        <v>82</v>
      </c>
      <c r="O368" s="12">
        <v>644</v>
      </c>
      <c r="P368">
        <v>16</v>
      </c>
      <c r="Q368" s="2">
        <f>Table1[[#This Row],[Precio unitario]]*Table1[[#This Row],[Cantidad]]</f>
        <v>10304</v>
      </c>
      <c r="R368" s="12">
        <v>1030.4000000000001</v>
      </c>
    </row>
    <row r="369" spans="2:18" x14ac:dyDescent="0.3">
      <c r="B369" s="8">
        <v>1392</v>
      </c>
      <c r="C369" s="5">
        <v>43462</v>
      </c>
      <c r="D369" s="8">
        <v>28</v>
      </c>
      <c r="E369" t="s">
        <v>13</v>
      </c>
      <c r="F369" t="s">
        <v>24</v>
      </c>
      <c r="G369" t="s">
        <v>38</v>
      </c>
      <c r="H369" t="s">
        <v>45</v>
      </c>
      <c r="I369" t="s">
        <v>36</v>
      </c>
      <c r="J369" s="5">
        <v>43464</v>
      </c>
      <c r="K369" t="s">
        <v>56</v>
      </c>
      <c r="L369" t="s">
        <v>59</v>
      </c>
      <c r="M369" t="s">
        <v>66</v>
      </c>
      <c r="N369" t="s">
        <v>83</v>
      </c>
      <c r="O369" s="12">
        <v>135.1</v>
      </c>
      <c r="P369">
        <v>98</v>
      </c>
      <c r="Q369" s="2">
        <f>Table1[[#This Row],[Precio unitario]]*Table1[[#This Row],[Cantidad]]</f>
        <v>13239.8</v>
      </c>
      <c r="R369" s="12">
        <v>1350.4596000000001</v>
      </c>
    </row>
    <row r="370" spans="2:18" x14ac:dyDescent="0.3">
      <c r="B370" s="8">
        <v>1393</v>
      </c>
      <c r="C370" s="5">
        <v>43462</v>
      </c>
      <c r="D370" s="8">
        <v>28</v>
      </c>
      <c r="E370" t="s">
        <v>13</v>
      </c>
      <c r="F370" t="s">
        <v>24</v>
      </c>
      <c r="G370" t="s">
        <v>38</v>
      </c>
      <c r="H370" t="s">
        <v>45</v>
      </c>
      <c r="I370" t="s">
        <v>36</v>
      </c>
      <c r="J370" s="5">
        <v>43464</v>
      </c>
      <c r="K370" t="s">
        <v>56</v>
      </c>
      <c r="L370" t="s">
        <v>59</v>
      </c>
      <c r="M370" t="s">
        <v>68</v>
      </c>
      <c r="N370" t="s">
        <v>86</v>
      </c>
      <c r="O370" s="12">
        <v>257.59999999999997</v>
      </c>
      <c r="P370">
        <v>86</v>
      </c>
      <c r="Q370" s="2">
        <f>Table1[[#This Row],[Precio unitario]]*Table1[[#This Row],[Cantidad]]</f>
        <v>22153.599999999999</v>
      </c>
      <c r="R370" s="12">
        <v>2171.0527999999999</v>
      </c>
    </row>
    <row r="371" spans="2:18" x14ac:dyDescent="0.3">
      <c r="B371" s="8">
        <v>1422</v>
      </c>
      <c r="C371" s="5">
        <v>43462</v>
      </c>
      <c r="D371" s="8">
        <v>28</v>
      </c>
      <c r="E371" t="s">
        <v>13</v>
      </c>
      <c r="F371" t="s">
        <v>24</v>
      </c>
      <c r="G371" t="s">
        <v>38</v>
      </c>
      <c r="H371" t="s">
        <v>45</v>
      </c>
      <c r="I371" t="s">
        <v>36</v>
      </c>
      <c r="J371" s="5">
        <v>43464</v>
      </c>
      <c r="K371" t="s">
        <v>56</v>
      </c>
      <c r="L371" t="s">
        <v>59</v>
      </c>
      <c r="M371" t="s">
        <v>65</v>
      </c>
      <c r="N371" t="s">
        <v>82</v>
      </c>
      <c r="O371" s="12">
        <v>644</v>
      </c>
      <c r="P371">
        <v>43</v>
      </c>
      <c r="Q371" s="2">
        <f>Table1[[#This Row],[Precio unitario]]*Table1[[#This Row],[Cantidad]]</f>
        <v>27692</v>
      </c>
      <c r="R371" s="12">
        <v>2769.2000000000003</v>
      </c>
    </row>
    <row r="372" spans="2:18" x14ac:dyDescent="0.3">
      <c r="B372" s="8">
        <v>1377</v>
      </c>
      <c r="C372" s="5">
        <v>43463</v>
      </c>
      <c r="D372" s="8">
        <v>29</v>
      </c>
      <c r="E372" t="s">
        <v>10</v>
      </c>
      <c r="F372" t="s">
        <v>40</v>
      </c>
      <c r="G372" t="s">
        <v>26</v>
      </c>
      <c r="H372" t="s">
        <v>47</v>
      </c>
      <c r="I372" t="s">
        <v>39</v>
      </c>
      <c r="J372" s="5">
        <v>43465</v>
      </c>
      <c r="K372" t="s">
        <v>54</v>
      </c>
      <c r="L372" t="s">
        <v>58</v>
      </c>
      <c r="M372" t="s">
        <v>1</v>
      </c>
      <c r="N372" t="s">
        <v>93</v>
      </c>
      <c r="O372" s="12">
        <v>178.5</v>
      </c>
      <c r="P372">
        <v>47</v>
      </c>
      <c r="Q372" s="2">
        <f>Table1[[#This Row],[Precio unitario]]*Table1[[#This Row],[Cantidad]]</f>
        <v>8389.5</v>
      </c>
      <c r="R372" s="12">
        <v>830.56050000000005</v>
      </c>
    </row>
    <row r="373" spans="2:18" x14ac:dyDescent="0.3">
      <c r="B373" s="8">
        <v>1403</v>
      </c>
      <c r="C373" s="5">
        <v>43463</v>
      </c>
      <c r="D373" s="8">
        <v>29</v>
      </c>
      <c r="E373" t="s">
        <v>10</v>
      </c>
      <c r="F373" t="s">
        <v>40</v>
      </c>
      <c r="G373" t="s">
        <v>26</v>
      </c>
      <c r="H373" t="s">
        <v>47</v>
      </c>
      <c r="I373" t="s">
        <v>39</v>
      </c>
      <c r="J373" s="5">
        <v>43465</v>
      </c>
      <c r="K373" t="s">
        <v>54</v>
      </c>
      <c r="L373" t="s">
        <v>58</v>
      </c>
      <c r="M373" t="s">
        <v>61</v>
      </c>
      <c r="N373" t="s">
        <v>82</v>
      </c>
      <c r="O373" s="12">
        <v>196</v>
      </c>
      <c r="P373">
        <v>96</v>
      </c>
      <c r="Q373" s="2">
        <f>Table1[[#This Row],[Precio unitario]]*Table1[[#This Row],[Cantidad]]</f>
        <v>18816</v>
      </c>
      <c r="R373" s="12">
        <v>1975.68</v>
      </c>
    </row>
    <row r="374" spans="2:18" x14ac:dyDescent="0.3">
      <c r="B374" s="8">
        <v>1428</v>
      </c>
      <c r="C374" s="5">
        <v>43463</v>
      </c>
      <c r="D374" s="8">
        <v>29</v>
      </c>
      <c r="E374" t="s">
        <v>10</v>
      </c>
      <c r="F374" t="s">
        <v>40</v>
      </c>
      <c r="G374" t="s">
        <v>26</v>
      </c>
      <c r="H374" t="s">
        <v>47</v>
      </c>
      <c r="I374" t="s">
        <v>39</v>
      </c>
      <c r="J374" s="5">
        <v>43465</v>
      </c>
      <c r="K374" t="s">
        <v>54</v>
      </c>
      <c r="L374" t="s">
        <v>58</v>
      </c>
      <c r="M374" t="s">
        <v>71</v>
      </c>
      <c r="N374" t="s">
        <v>95</v>
      </c>
      <c r="O374" s="12">
        <v>546</v>
      </c>
      <c r="P374">
        <v>54</v>
      </c>
      <c r="Q374" s="2">
        <f>Table1[[#This Row],[Precio unitario]]*Table1[[#This Row],[Cantidad]]</f>
        <v>29484</v>
      </c>
      <c r="R374" s="12">
        <v>3007.3680000000004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7 0 d 4 0 1 - 1 3 9 9 - 4 d 2 4 - 9 c e 1 - b c d a e b d 3 b a 0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 G u i d = " f 3 7 5 0 f 9 6 - b 5 5 c - 4 b 5 d - 9 b 0 4 - 8 d 6 f f d 2 6 7 0 e f "   R e v = " 1 "   R e v G u i d = " 7 9 9 2 8 4 d 3 - 6 a e 9 - 4 8 4 7 - 9 f b c - c 6 7 a b 8 f b 6 1 3 8 " 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4 3 4 9 3 C 3 - 0 F D D - 4 0 D 7 - 9 4 9 0 - 3 7 F 4 8 B 5 8 C F D 6 } "   T o u r I d = " d f 2 f 1 a 4 e - c f c 3 - 4 d b 4 - b 0 6 3 - 7 4 2 d 4 0 e 0 6 7 1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443493C3-0FDD-40D7-9490-37F48B58CFD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9CD6BCD-0014-49CB-8012-5FAA5F32318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tablasDinamicas</vt:lpstr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juan garcia</cp:lastModifiedBy>
  <dcterms:created xsi:type="dcterms:W3CDTF">2019-07-08T06:12:44Z</dcterms:created>
  <dcterms:modified xsi:type="dcterms:W3CDTF">2020-03-22T19:21:57Z</dcterms:modified>
</cp:coreProperties>
</file>