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Tabelle1" sheetId="1" r:id="rId1"/>
    <sheet name="Tabelle2" sheetId="2" r:id="rId2"/>
    <sheet name="Tabelle3" sheetId="3" r:id="rId3"/>
  </sheets>
  <calcPr calcId="145621" calcMode="manual"/>
</workbook>
</file>

<file path=xl/calcChain.xml><?xml version="1.0" encoding="utf-8"?>
<calcChain xmlns="http://schemas.openxmlformats.org/spreadsheetml/2006/main">
  <c r="J28" i="1" l="1"/>
  <c r="I28" i="1"/>
  <c r="H28" i="1" l="1"/>
  <c r="AD29" i="1" l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I4" i="1" l="1"/>
  <c r="AI5" i="1"/>
  <c r="AI6" i="1"/>
  <c r="AI7" i="1"/>
  <c r="AI8" i="1"/>
  <c r="AI9" i="1"/>
  <c r="AI10" i="1"/>
  <c r="AI11" i="1"/>
  <c r="AI12" i="1"/>
  <c r="AI3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K28" i="1"/>
  <c r="O28" i="1" l="1"/>
  <c r="L42" i="1"/>
  <c r="L34" i="1"/>
  <c r="L41" i="1"/>
  <c r="L33" i="1"/>
  <c r="L29" i="1"/>
  <c r="L28" i="1"/>
  <c r="L44" i="1"/>
  <c r="L40" i="1"/>
  <c r="L36" i="1"/>
  <c r="L32" i="1"/>
  <c r="L46" i="1"/>
  <c r="L38" i="1"/>
  <c r="L30" i="1"/>
  <c r="L45" i="1"/>
  <c r="L37" i="1"/>
  <c r="L47" i="1"/>
  <c r="L43" i="1"/>
  <c r="L39" i="1"/>
  <c r="L35" i="1"/>
  <c r="L31" i="1"/>
  <c r="O45" i="1"/>
  <c r="O41" i="1"/>
  <c r="O37" i="1"/>
  <c r="O33" i="1"/>
  <c r="O29" i="1"/>
  <c r="O44" i="1"/>
  <c r="O40" i="1"/>
  <c r="O36" i="1"/>
  <c r="O32" i="1"/>
  <c r="O47" i="1"/>
  <c r="O43" i="1"/>
  <c r="O39" i="1"/>
  <c r="O35" i="1"/>
  <c r="O31" i="1"/>
  <c r="O46" i="1"/>
  <c r="O42" i="1"/>
  <c r="O38" i="1"/>
  <c r="O34" i="1"/>
  <c r="O30" i="1"/>
  <c r="K45" i="1"/>
  <c r="K41" i="1"/>
  <c r="K37" i="1"/>
  <c r="K33" i="1"/>
  <c r="K29" i="1"/>
  <c r="K44" i="1"/>
  <c r="K40" i="1"/>
  <c r="K36" i="1"/>
  <c r="K32" i="1"/>
  <c r="K47" i="1"/>
  <c r="K43" i="1"/>
  <c r="K39" i="1"/>
  <c r="K35" i="1"/>
  <c r="K31" i="1"/>
  <c r="K46" i="1"/>
  <c r="K42" i="1"/>
  <c r="K38" i="1"/>
  <c r="K34" i="1"/>
  <c r="K30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H29" i="1" l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8" i="1"/>
  <c r="N45" i="1" l="1"/>
  <c r="N41" i="1"/>
  <c r="N37" i="1"/>
  <c r="N33" i="1"/>
  <c r="N29" i="1"/>
  <c r="N28" i="1"/>
  <c r="N44" i="1"/>
  <c r="N40" i="1"/>
  <c r="N36" i="1"/>
  <c r="N32" i="1"/>
  <c r="N47" i="1"/>
  <c r="N43" i="1"/>
  <c r="N39" i="1"/>
  <c r="N35" i="1"/>
  <c r="N31" i="1"/>
  <c r="N46" i="1"/>
  <c r="N42" i="1"/>
  <c r="N38" i="1"/>
  <c r="N34" i="1"/>
  <c r="N30" i="1"/>
  <c r="R41" i="1"/>
  <c r="R37" i="1"/>
  <c r="R33" i="1"/>
  <c r="R29" i="1"/>
  <c r="R28" i="1"/>
  <c r="R44" i="1"/>
  <c r="R40" i="1"/>
  <c r="R36" i="1"/>
  <c r="R32" i="1"/>
  <c r="R45" i="1"/>
  <c r="R47" i="1"/>
  <c r="R43" i="1"/>
  <c r="R39" i="1"/>
  <c r="R35" i="1"/>
  <c r="R31" i="1"/>
  <c r="R46" i="1"/>
  <c r="R42" i="1"/>
  <c r="R38" i="1"/>
  <c r="R34" i="1"/>
  <c r="R30" i="1"/>
  <c r="Q6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D3" i="1"/>
  <c r="D4" i="1"/>
  <c r="G4" i="1" s="1"/>
  <c r="P29" i="1" s="1"/>
  <c r="D5" i="1"/>
  <c r="D6" i="1"/>
  <c r="G6" i="1" s="1"/>
  <c r="P31" i="1" s="1"/>
  <c r="D7" i="1"/>
  <c r="D8" i="1"/>
  <c r="G8" i="1" s="1"/>
  <c r="P33" i="1" s="1"/>
  <c r="D9" i="1"/>
  <c r="G9" i="1" s="1"/>
  <c r="P34" i="1" s="1"/>
  <c r="D10" i="1"/>
  <c r="G10" i="1" s="1"/>
  <c r="P35" i="1" s="1"/>
  <c r="D11" i="1"/>
  <c r="D12" i="1"/>
  <c r="G12" i="1" s="1"/>
  <c r="P37" i="1" s="1"/>
  <c r="D13" i="1"/>
  <c r="D14" i="1"/>
  <c r="D15" i="1"/>
  <c r="G15" i="1" s="1"/>
  <c r="P40" i="1" s="1"/>
  <c r="D16" i="1"/>
  <c r="G16" i="1" s="1"/>
  <c r="P41" i="1" s="1"/>
  <c r="D17" i="1"/>
  <c r="G17" i="1" s="1"/>
  <c r="P42" i="1" s="1"/>
  <c r="D18" i="1"/>
  <c r="G18" i="1" s="1"/>
  <c r="P43" i="1" s="1"/>
  <c r="D19" i="1"/>
  <c r="G19" i="1" s="1"/>
  <c r="P44" i="1" s="1"/>
  <c r="D20" i="1"/>
  <c r="G20" i="1" s="1"/>
  <c r="P45" i="1" s="1"/>
  <c r="D21" i="1"/>
  <c r="G21" i="1" s="1"/>
  <c r="P46" i="1" s="1"/>
  <c r="D22" i="1"/>
  <c r="G22" i="1" s="1"/>
  <c r="P47" i="1" s="1"/>
  <c r="Q46" i="1" l="1"/>
  <c r="S46" i="1"/>
  <c r="T46" i="1" s="1"/>
  <c r="Q40" i="1"/>
  <c r="S40" i="1"/>
  <c r="V40" i="1" s="1"/>
  <c r="Q47" i="1"/>
  <c r="S47" i="1"/>
  <c r="T47" i="1" s="1"/>
  <c r="Q43" i="1"/>
  <c r="S43" i="1"/>
  <c r="V43" i="1" s="1"/>
  <c r="Q35" i="1"/>
  <c r="S35" i="1"/>
  <c r="T35" i="1" s="1"/>
  <c r="Q31" i="1"/>
  <c r="S31" i="1"/>
  <c r="V31" i="1" s="1"/>
  <c r="Q34" i="1"/>
  <c r="S34" i="1"/>
  <c r="T34" i="1" s="1"/>
  <c r="Q42" i="1"/>
  <c r="S42" i="1"/>
  <c r="V42" i="1" s="1"/>
  <c r="Q45" i="1"/>
  <c r="S45" i="1"/>
  <c r="T45" i="1" s="1"/>
  <c r="Q41" i="1"/>
  <c r="S41" i="1"/>
  <c r="V41" i="1" s="1"/>
  <c r="Q37" i="1"/>
  <c r="S37" i="1"/>
  <c r="V37" i="1" s="1"/>
  <c r="Q33" i="1"/>
  <c r="S33" i="1"/>
  <c r="Q29" i="1"/>
  <c r="S29" i="1"/>
  <c r="V29" i="1" s="1"/>
  <c r="Q44" i="1"/>
  <c r="S44" i="1"/>
  <c r="V44" i="1" s="1"/>
  <c r="G14" i="1"/>
  <c r="P39" i="1" s="1"/>
  <c r="F29" i="1"/>
  <c r="G13" i="1"/>
  <c r="P38" i="1" s="1"/>
  <c r="G7" i="1"/>
  <c r="P32" i="1" s="1"/>
  <c r="G11" i="1"/>
  <c r="P36" i="1" s="1"/>
  <c r="F46" i="1"/>
  <c r="F42" i="1"/>
  <c r="F44" i="1"/>
  <c r="F40" i="1"/>
  <c r="F47" i="1"/>
  <c r="F34" i="1"/>
  <c r="F43" i="1"/>
  <c r="F39" i="1"/>
  <c r="F35" i="1"/>
  <c r="F31" i="1"/>
  <c r="F45" i="1"/>
  <c r="F41" i="1"/>
  <c r="F37" i="1"/>
  <c r="F33" i="1"/>
  <c r="G5" i="1"/>
  <c r="P30" i="1" s="1"/>
  <c r="G3" i="1"/>
  <c r="P28" i="1" s="1"/>
  <c r="S28" i="1" s="1"/>
  <c r="F28" i="1" l="1"/>
  <c r="U33" i="1"/>
  <c r="V33" i="1"/>
  <c r="T33" i="1"/>
  <c r="U45" i="1"/>
  <c r="V45" i="1"/>
  <c r="U34" i="1"/>
  <c r="V34" i="1"/>
  <c r="U35" i="1"/>
  <c r="V35" i="1"/>
  <c r="U47" i="1"/>
  <c r="V47" i="1"/>
  <c r="U46" i="1"/>
  <c r="V46" i="1"/>
  <c r="T44" i="1"/>
  <c r="U44" i="1"/>
  <c r="T41" i="1"/>
  <c r="U41" i="1"/>
  <c r="T42" i="1"/>
  <c r="U42" i="1"/>
  <c r="T31" i="1"/>
  <c r="U31" i="1"/>
  <c r="T43" i="1"/>
  <c r="U43" i="1"/>
  <c r="T40" i="1"/>
  <c r="U40" i="1"/>
  <c r="T29" i="1"/>
  <c r="U29" i="1"/>
  <c r="T37" i="1"/>
  <c r="U37" i="1"/>
  <c r="Q28" i="1"/>
  <c r="V28" i="1"/>
  <c r="Q30" i="1"/>
  <c r="S30" i="1"/>
  <c r="T30" i="1" s="1"/>
  <c r="Q36" i="1"/>
  <c r="S36" i="1"/>
  <c r="T36" i="1" s="1"/>
  <c r="Q39" i="1"/>
  <c r="S39" i="1"/>
  <c r="T39" i="1" s="1"/>
  <c r="Q32" i="1"/>
  <c r="S32" i="1"/>
  <c r="Q38" i="1"/>
  <c r="S38" i="1"/>
  <c r="F36" i="1"/>
  <c r="F30" i="1"/>
  <c r="F32" i="1"/>
  <c r="F38" i="1"/>
  <c r="X37" i="1" l="1"/>
  <c r="Y37" i="1" s="1"/>
  <c r="X40" i="1"/>
  <c r="Y40" i="1" s="1"/>
  <c r="X31" i="1"/>
  <c r="Y31" i="1" s="1"/>
  <c r="X41" i="1"/>
  <c r="Y41" i="1" s="1"/>
  <c r="X46" i="1"/>
  <c r="Y46" i="1" s="1"/>
  <c r="X35" i="1"/>
  <c r="Y35" i="1" s="1"/>
  <c r="X45" i="1"/>
  <c r="Y45" i="1" s="1"/>
  <c r="X33" i="1"/>
  <c r="Y33" i="1" s="1"/>
  <c r="X29" i="1"/>
  <c r="Y29" i="1" s="1"/>
  <c r="X43" i="1"/>
  <c r="Y43" i="1" s="1"/>
  <c r="X42" i="1"/>
  <c r="Y42" i="1" s="1"/>
  <c r="X44" i="1"/>
  <c r="Y44" i="1" s="1"/>
  <c r="X47" i="1"/>
  <c r="Y47" i="1" s="1"/>
  <c r="X34" i="1"/>
  <c r="Y34" i="1" s="1"/>
  <c r="U32" i="1"/>
  <c r="V32" i="1"/>
  <c r="U28" i="1"/>
  <c r="T28" i="1"/>
  <c r="U36" i="1"/>
  <c r="V36" i="1"/>
  <c r="T32" i="1"/>
  <c r="U38" i="1"/>
  <c r="V38" i="1"/>
  <c r="U39" i="1"/>
  <c r="V39" i="1"/>
  <c r="U30" i="1"/>
  <c r="V30" i="1"/>
  <c r="T38" i="1"/>
  <c r="X30" i="1" l="1"/>
  <c r="Y30" i="1" s="1"/>
  <c r="X28" i="1"/>
  <c r="Y28" i="1" s="1"/>
  <c r="X36" i="1"/>
  <c r="Y36" i="1" s="1"/>
  <c r="C36" i="1" s="1"/>
  <c r="AC36" i="1" s="1"/>
  <c r="X38" i="1"/>
  <c r="Y38" i="1" s="1"/>
  <c r="X39" i="1"/>
  <c r="Y39" i="1" s="1"/>
  <c r="X32" i="1"/>
  <c r="Y32" i="1" s="1"/>
  <c r="C39" i="1" l="1"/>
  <c r="AC39" i="1" s="1"/>
  <c r="C32" i="1"/>
  <c r="AC32" i="1" s="1"/>
  <c r="C28" i="1"/>
  <c r="AC28" i="1" s="1"/>
  <c r="AD28" i="1" s="1"/>
  <c r="C43" i="1"/>
  <c r="AC43" i="1" s="1"/>
  <c r="C42" i="1"/>
  <c r="AC42" i="1" s="1"/>
  <c r="C37" i="1"/>
  <c r="C34" i="1"/>
  <c r="AC34" i="1" s="1"/>
  <c r="C41" i="1"/>
  <c r="AC41" i="1" s="1"/>
  <c r="C46" i="1"/>
  <c r="AC46" i="1" s="1"/>
  <c r="C30" i="1"/>
  <c r="AC30" i="1" s="1"/>
  <c r="C38" i="1"/>
  <c r="AC38" i="1" s="1"/>
  <c r="C40" i="1"/>
  <c r="AC40" i="1" s="1"/>
  <c r="C31" i="1"/>
  <c r="AC31" i="1" s="1"/>
  <c r="C33" i="1"/>
  <c r="C29" i="1"/>
  <c r="AC29" i="1" s="1"/>
  <c r="C35" i="1"/>
  <c r="AC35" i="1" s="1"/>
  <c r="C45" i="1"/>
  <c r="AC45" i="1" s="1"/>
  <c r="C44" i="1"/>
  <c r="C47" i="1"/>
  <c r="AC47" i="1" s="1"/>
  <c r="AA36" i="1"/>
  <c r="AA39" i="1"/>
  <c r="AA41" i="1" l="1"/>
  <c r="AA35" i="1"/>
  <c r="AA43" i="1"/>
  <c r="AA40" i="1"/>
  <c r="AA29" i="1"/>
  <c r="AA47" i="1"/>
  <c r="AA31" i="1"/>
  <c r="AA38" i="1"/>
  <c r="AA46" i="1"/>
  <c r="AA42" i="1"/>
  <c r="AA34" i="1"/>
  <c r="AA33" i="1"/>
  <c r="AC33" i="1"/>
  <c r="AA32" i="1"/>
  <c r="AA44" i="1"/>
  <c r="AC44" i="1"/>
  <c r="AA45" i="1"/>
  <c r="AA30" i="1"/>
  <c r="AA37" i="1"/>
  <c r="AC37" i="1"/>
  <c r="R26" i="1"/>
  <c r="AA28" i="1"/>
</calcChain>
</file>

<file path=xl/sharedStrings.xml><?xml version="1.0" encoding="utf-8"?>
<sst xmlns="http://schemas.openxmlformats.org/spreadsheetml/2006/main" count="183" uniqueCount="100">
  <si>
    <t>Fahrer</t>
  </si>
  <si>
    <t>Alter</t>
  </si>
  <si>
    <t>Grunderfahrung</t>
  </si>
  <si>
    <t>Aggresivität</t>
  </si>
  <si>
    <t>Geschicktheit</t>
  </si>
  <si>
    <t>Grundkönnen</t>
  </si>
  <si>
    <t>Vorliebe für schnelle Strecken</t>
  </si>
  <si>
    <t>Fahrzeug</t>
  </si>
  <si>
    <t>Leistung</t>
  </si>
  <si>
    <t>Wendigkeit</t>
  </si>
  <si>
    <t>Durchschnittliche Platzierung</t>
  </si>
  <si>
    <t>Lord Fawl</t>
  </si>
  <si>
    <t>Oliver Saicon Neward</t>
  </si>
  <si>
    <t>Eric Neuenburg</t>
  </si>
  <si>
    <t>Emerrik Corn</t>
  </si>
  <si>
    <t>Tony Loewensdorff</t>
  </si>
  <si>
    <t>Lesney Torox</t>
  </si>
  <si>
    <t>Léwis Reventin</t>
  </si>
  <si>
    <t>Robin Karl</t>
  </si>
  <si>
    <t>Carlo Fritzen</t>
  </si>
  <si>
    <t>Sebastian Survelar</t>
  </si>
  <si>
    <t>Lothar Adrean von Lotusberg</t>
  </si>
  <si>
    <t>Antonio van Trebersdorff</t>
  </si>
  <si>
    <t>Sitenjo Galbator</t>
  </si>
  <si>
    <t>Manuel Leidros</t>
  </si>
  <si>
    <t>Fynn Becks</t>
  </si>
  <si>
    <t>William Grube</t>
  </si>
  <si>
    <t>Feriz Lyschko Tjalfe</t>
  </si>
  <si>
    <t>Luçian Johannes Tarabar</t>
  </si>
  <si>
    <t>Justus Maximilian Hènderson</t>
  </si>
  <si>
    <t>Fahrer seit</t>
  </si>
  <si>
    <t>SX</t>
  </si>
  <si>
    <t>Kontra</t>
  </si>
  <si>
    <t>SV</t>
  </si>
  <si>
    <t>wird gefahren seit:</t>
  </si>
  <si>
    <t>Strecke</t>
  </si>
  <si>
    <t>Länge</t>
  </si>
  <si>
    <t>Rekordzeit</t>
  </si>
  <si>
    <t>Rekordzeit aufgestellt von</t>
  </si>
  <si>
    <t>Streckentyp (je höher, desto schneller)</t>
  </si>
  <si>
    <t>Schwierigkeit</t>
  </si>
  <si>
    <t>Luna Alecto Storm</t>
  </si>
  <si>
    <t>Blitzring</t>
  </si>
  <si>
    <t>Philipp Szalai</t>
  </si>
  <si>
    <t>Strecke 6</t>
  </si>
  <si>
    <t>1,29,88</t>
  </si>
  <si>
    <t>0,31,12</t>
  </si>
  <si>
    <t>Königsring</t>
  </si>
  <si>
    <t>2,13,65</t>
  </si>
  <si>
    <t>Salventhal</t>
  </si>
  <si>
    <t>4,56,76</t>
  </si>
  <si>
    <t>Centavon</t>
  </si>
  <si>
    <t>Speedway Tastragon</t>
  </si>
  <si>
    <t>0,43,68</t>
  </si>
  <si>
    <t>1,18,34</t>
  </si>
  <si>
    <t>Taigon Speedway</t>
  </si>
  <si>
    <t>1,03,49</t>
  </si>
  <si>
    <t>Starwaldring</t>
  </si>
  <si>
    <t>1,05,72</t>
  </si>
  <si>
    <t>Wilhelm Xaver Wind</t>
  </si>
  <si>
    <t>DSR-Seehafen</t>
  </si>
  <si>
    <t>1,36,59</t>
  </si>
  <si>
    <t>Arthur Thorx</t>
  </si>
  <si>
    <t>Danor-Xoatas-Ring</t>
  </si>
  <si>
    <t>0,57,11</t>
  </si>
  <si>
    <t>Anton Pascal Drecner</t>
  </si>
  <si>
    <t>Mechanik Test</t>
  </si>
  <si>
    <t>Rang</t>
  </si>
  <si>
    <t>Zufallszahl</t>
  </si>
  <si>
    <t>Grundstärke</t>
  </si>
  <si>
    <t>Streckenbonus</t>
  </si>
  <si>
    <t>Vorliebe</t>
  </si>
  <si>
    <t>Wagenvorteil</t>
  </si>
  <si>
    <t>Glückstag</t>
  </si>
  <si>
    <t>Pechtag</t>
  </si>
  <si>
    <t>Zufallszahl 2</t>
  </si>
  <si>
    <t>Wetter (1-3=sonnig; 3-5=nass; 5-6=Regen)</t>
  </si>
  <si>
    <t>Ereignisse:</t>
  </si>
  <si>
    <t>Strafe</t>
  </si>
  <si>
    <t>Unfall</t>
  </si>
  <si>
    <t>Dreher</t>
  </si>
  <si>
    <t>Unfall mit einem anderen Fahrer</t>
  </si>
  <si>
    <t>Boxenfehler</t>
  </si>
  <si>
    <t>schwerer Unfall</t>
  </si>
  <si>
    <t>Aus</t>
  </si>
  <si>
    <t>Neustart</t>
  </si>
  <si>
    <t>Variante 1:</t>
  </si>
  <si>
    <t>Schwerer Unfall Zusatzfeld</t>
  </si>
  <si>
    <t>Tabellenplatz:</t>
  </si>
  <si>
    <t>Hilfsspalte</t>
  </si>
  <si>
    <t>x</t>
  </si>
  <si>
    <t>Punkte:</t>
  </si>
  <si>
    <t>Punktestand Tabelle</t>
  </si>
  <si>
    <t>Rundenzeiten:</t>
  </si>
  <si>
    <t>werden zum Schluss verteilt</t>
  </si>
  <si>
    <t>wie beschrieben eigentlich…</t>
  </si>
  <si>
    <t>Tabellenplatz mit Wertung des Platzes aus dem letzten Rennen mit dabei</t>
  </si>
  <si>
    <t>Enthony Lord Enterferrary</t>
  </si>
  <si>
    <t>2 ist schnell</t>
  </si>
  <si>
    <t>Schwierigkeit macht keinen Sinn: im Programm: Streckentyp*Aggressivität*Schwierigkeit-Grunderfahrung&lt;190, dann kein Unfall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</si>
</sst>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49"/>
  <sheetViews>
    <sheetView tabSelected="1" topLeftCell="AC1" zoomScale="80" zoomScaleNormal="80" workbookViewId="0">
      <selection activeCell="AC3" sqref="AC3"/>
    </sheetView>
  </sheetViews>
  <sheetFormatPr baseColWidth="10" defaultRowHeight="14.4" x14ac:dyDescent="0.3"/>
  <cols>
    <col min="2" max="2" width="24.77734375" customWidth="1"/>
    <col min="5" max="7" width="13.77734375" customWidth="1"/>
    <col min="11" max="11" width="24.77734375" customWidth="1"/>
    <col min="12" max="12" width="24.6640625" customWidth="1"/>
    <col min="15" max="15" width="12.109375" customWidth="1"/>
    <col min="16" max="16" width="15.77734375" customWidth="1"/>
    <col min="17" max="17" width="27.5546875" customWidth="1"/>
    <col min="19" max="19" width="14.109375" customWidth="1"/>
    <col min="22" max="22" width="22.6640625" customWidth="1"/>
    <col min="28" max="28" width="18.21875" customWidth="1"/>
    <col min="29" max="29" width="18" customWidth="1"/>
    <col min="30" max="30" width="13.109375" customWidth="1"/>
    <col min="32" max="32" width="23.6640625" customWidth="1"/>
    <col min="33" max="33" width="32.77734375" customWidth="1"/>
    <col min="35" max="35" width="35.44140625" customWidth="1"/>
  </cols>
  <sheetData>
    <row r="2" spans="2:35" x14ac:dyDescent="0.3">
      <c r="B2" t="s">
        <v>0</v>
      </c>
      <c r="C2" t="s">
        <v>1</v>
      </c>
      <c r="E2" t="s">
        <v>30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10</v>
      </c>
      <c r="M2" t="s">
        <v>7</v>
      </c>
      <c r="N2" t="s">
        <v>8</v>
      </c>
      <c r="O2" t="s">
        <v>9</v>
      </c>
      <c r="P2" t="s">
        <v>34</v>
      </c>
      <c r="AC2" t="s">
        <v>35</v>
      </c>
      <c r="AD2" t="s">
        <v>36</v>
      </c>
      <c r="AE2" t="s">
        <v>37</v>
      </c>
      <c r="AF2" t="s">
        <v>38</v>
      </c>
      <c r="AG2" t="s">
        <v>39</v>
      </c>
      <c r="AH2" t="s">
        <v>40</v>
      </c>
      <c r="AI2" t="s">
        <v>76</v>
      </c>
    </row>
    <row r="3" spans="2:35" x14ac:dyDescent="0.3">
      <c r="B3" t="s">
        <v>11</v>
      </c>
      <c r="C3" s="1">
        <v>32606</v>
      </c>
      <c r="D3" s="3">
        <f ca="1">DATEDIF(C3,TODAY(),"Y")</f>
        <v>33</v>
      </c>
      <c r="E3" s="1">
        <v>39083</v>
      </c>
      <c r="F3">
        <f ca="1">DATEDIF(E3,TODAY(),"Y")</f>
        <v>15</v>
      </c>
      <c r="G3">
        <f ca="1">SUM(D3+F3)</f>
        <v>48</v>
      </c>
      <c r="H3">
        <v>5</v>
      </c>
      <c r="I3">
        <v>10</v>
      </c>
      <c r="J3">
        <v>99</v>
      </c>
      <c r="K3">
        <v>1</v>
      </c>
      <c r="L3">
        <v>3.56</v>
      </c>
      <c r="M3" t="s">
        <v>32</v>
      </c>
      <c r="N3">
        <v>3</v>
      </c>
      <c r="O3">
        <v>1</v>
      </c>
      <c r="P3" s="1">
        <v>42370</v>
      </c>
      <c r="Q3">
        <f ca="1">DATEDIF(P3,TODAY(),"Y")</f>
        <v>6</v>
      </c>
      <c r="AC3" t="s">
        <v>42</v>
      </c>
      <c r="AD3">
        <v>1500</v>
      </c>
      <c r="AE3" t="s">
        <v>45</v>
      </c>
      <c r="AF3" t="s">
        <v>43</v>
      </c>
      <c r="AG3">
        <v>3</v>
      </c>
      <c r="AH3">
        <v>6</v>
      </c>
      <c r="AI3">
        <f ca="1">RANDBETWEEN(1, 6)</f>
        <v>5</v>
      </c>
    </row>
    <row r="4" spans="2:35" x14ac:dyDescent="0.3">
      <c r="B4" t="s">
        <v>12</v>
      </c>
      <c r="C4" s="1">
        <v>34947</v>
      </c>
      <c r="D4" s="3">
        <f t="shared" ref="D4:D22" ca="1" si="0">DATEDIF(C4,TODAY(),"Y")</f>
        <v>26</v>
      </c>
      <c r="E4" s="1">
        <v>42370</v>
      </c>
      <c r="F4">
        <f t="shared" ref="F4:F22" ca="1" si="1">DATEDIF(E4,TODAY(),"Y")</f>
        <v>6</v>
      </c>
      <c r="G4">
        <f t="shared" ref="G4:G22" ca="1" si="2">SUM(D4+F4)</f>
        <v>32</v>
      </c>
      <c r="H4">
        <v>4</v>
      </c>
      <c r="I4">
        <v>10</v>
      </c>
      <c r="J4">
        <v>95</v>
      </c>
      <c r="K4">
        <v>2</v>
      </c>
      <c r="L4">
        <v>4.8</v>
      </c>
      <c r="M4" t="s">
        <v>33</v>
      </c>
      <c r="N4">
        <v>1</v>
      </c>
      <c r="O4">
        <v>3</v>
      </c>
      <c r="P4" s="1">
        <v>42370</v>
      </c>
      <c r="Q4">
        <f t="shared" ref="Q4:Q22" ca="1" si="3">DATEDIF(P4,TODAY(),"Y")</f>
        <v>6</v>
      </c>
      <c r="AC4" t="s">
        <v>44</v>
      </c>
      <c r="AD4">
        <v>980</v>
      </c>
      <c r="AE4" t="s">
        <v>46</v>
      </c>
      <c r="AF4" t="s">
        <v>23</v>
      </c>
      <c r="AG4">
        <v>1</v>
      </c>
      <c r="AH4">
        <v>2</v>
      </c>
      <c r="AI4">
        <f t="shared" ref="AI4:AI12" ca="1" si="4">RANDBETWEEN(1, 6)</f>
        <v>4</v>
      </c>
    </row>
    <row r="5" spans="2:35" x14ac:dyDescent="0.3">
      <c r="B5" t="s">
        <v>13</v>
      </c>
      <c r="C5" s="1">
        <v>33475</v>
      </c>
      <c r="D5" s="3">
        <f t="shared" ca="1" si="0"/>
        <v>31</v>
      </c>
      <c r="E5" s="1">
        <v>40179</v>
      </c>
      <c r="F5">
        <f t="shared" ca="1" si="1"/>
        <v>12</v>
      </c>
      <c r="G5">
        <f t="shared" ca="1" si="2"/>
        <v>43</v>
      </c>
      <c r="H5">
        <v>10</v>
      </c>
      <c r="I5">
        <v>10</v>
      </c>
      <c r="J5">
        <v>97</v>
      </c>
      <c r="K5">
        <v>2</v>
      </c>
      <c r="L5">
        <v>4.5199999999999996</v>
      </c>
      <c r="M5" t="s">
        <v>32</v>
      </c>
      <c r="N5">
        <v>3</v>
      </c>
      <c r="O5">
        <v>1</v>
      </c>
      <c r="P5" s="1">
        <v>42370</v>
      </c>
      <c r="Q5">
        <f t="shared" ca="1" si="3"/>
        <v>6</v>
      </c>
      <c r="AC5" t="s">
        <v>47</v>
      </c>
      <c r="AD5">
        <v>2400</v>
      </c>
      <c r="AE5" t="s">
        <v>48</v>
      </c>
      <c r="AF5" t="s">
        <v>15</v>
      </c>
      <c r="AG5">
        <v>1</v>
      </c>
      <c r="AH5">
        <v>7</v>
      </c>
      <c r="AI5">
        <f t="shared" ca="1" si="4"/>
        <v>3</v>
      </c>
    </row>
    <row r="6" spans="2:35" x14ac:dyDescent="0.3">
      <c r="B6" t="s">
        <v>14</v>
      </c>
      <c r="C6" s="1">
        <v>34466</v>
      </c>
      <c r="D6" s="3">
        <f t="shared" ca="1" si="0"/>
        <v>28</v>
      </c>
      <c r="E6" s="1">
        <v>41275</v>
      </c>
      <c r="F6">
        <f t="shared" ca="1" si="1"/>
        <v>9</v>
      </c>
      <c r="G6">
        <f t="shared" ca="1" si="2"/>
        <v>37</v>
      </c>
      <c r="H6">
        <v>8</v>
      </c>
      <c r="I6">
        <v>8</v>
      </c>
      <c r="J6">
        <v>73</v>
      </c>
      <c r="K6">
        <v>2</v>
      </c>
      <c r="L6">
        <v>6</v>
      </c>
      <c r="M6" t="s">
        <v>33</v>
      </c>
      <c r="N6">
        <v>1</v>
      </c>
      <c r="O6">
        <v>3</v>
      </c>
      <c r="P6" s="1">
        <v>42370</v>
      </c>
      <c r="Q6">
        <f t="shared" ca="1" si="3"/>
        <v>6</v>
      </c>
      <c r="AC6" t="s">
        <v>49</v>
      </c>
      <c r="AD6">
        <v>7780</v>
      </c>
      <c r="AE6" t="s">
        <v>50</v>
      </c>
      <c r="AF6" t="s">
        <v>97</v>
      </c>
      <c r="AG6">
        <v>2</v>
      </c>
      <c r="AH6">
        <v>10</v>
      </c>
      <c r="AI6">
        <f t="shared" ca="1" si="4"/>
        <v>5</v>
      </c>
    </row>
    <row r="7" spans="2:35" x14ac:dyDescent="0.3">
      <c r="B7" t="s">
        <v>15</v>
      </c>
      <c r="C7" s="1">
        <v>35701</v>
      </c>
      <c r="D7" s="3">
        <f t="shared" ca="1" si="0"/>
        <v>24</v>
      </c>
      <c r="E7" s="1">
        <v>42005</v>
      </c>
      <c r="F7">
        <f t="shared" ca="1" si="1"/>
        <v>7</v>
      </c>
      <c r="G7">
        <f t="shared" ca="1" si="2"/>
        <v>31</v>
      </c>
      <c r="H7">
        <v>5</v>
      </c>
      <c r="I7">
        <v>8</v>
      </c>
      <c r="J7">
        <v>87</v>
      </c>
      <c r="K7">
        <v>1</v>
      </c>
      <c r="L7">
        <v>5.29</v>
      </c>
      <c r="M7" t="s">
        <v>31</v>
      </c>
      <c r="N7">
        <v>2</v>
      </c>
      <c r="O7">
        <v>2</v>
      </c>
      <c r="P7" s="1">
        <v>43831</v>
      </c>
      <c r="Q7">
        <f t="shared" ca="1" si="3"/>
        <v>2</v>
      </c>
      <c r="AC7" t="s">
        <v>52</v>
      </c>
      <c r="AD7">
        <v>1460</v>
      </c>
      <c r="AE7" t="s">
        <v>53</v>
      </c>
      <c r="AF7" t="s">
        <v>17</v>
      </c>
      <c r="AG7">
        <v>3</v>
      </c>
      <c r="AH7">
        <v>3</v>
      </c>
      <c r="AI7">
        <f t="shared" ca="1" si="4"/>
        <v>6</v>
      </c>
    </row>
    <row r="8" spans="2:35" x14ac:dyDescent="0.3">
      <c r="B8" t="s">
        <v>16</v>
      </c>
      <c r="C8" s="1">
        <v>34627</v>
      </c>
      <c r="D8" s="3">
        <f t="shared" ca="1" si="0"/>
        <v>27</v>
      </c>
      <c r="E8" s="1">
        <v>41275</v>
      </c>
      <c r="F8">
        <f t="shared" ca="1" si="1"/>
        <v>9</v>
      </c>
      <c r="G8">
        <f t="shared" ca="1" si="2"/>
        <v>36</v>
      </c>
      <c r="H8">
        <v>7</v>
      </c>
      <c r="I8">
        <v>7</v>
      </c>
      <c r="J8">
        <v>73</v>
      </c>
      <c r="K8">
        <v>1</v>
      </c>
      <c r="L8">
        <v>9.5399999999999991</v>
      </c>
      <c r="M8" t="s">
        <v>32</v>
      </c>
      <c r="N8">
        <v>3</v>
      </c>
      <c r="O8">
        <v>1</v>
      </c>
      <c r="P8" s="1">
        <v>42370</v>
      </c>
      <c r="Q8">
        <f t="shared" ca="1" si="3"/>
        <v>6</v>
      </c>
      <c r="AC8" t="s">
        <v>51</v>
      </c>
      <c r="AD8">
        <v>1240</v>
      </c>
      <c r="AE8" t="s">
        <v>54</v>
      </c>
      <c r="AF8" t="s">
        <v>12</v>
      </c>
      <c r="AG8">
        <v>3</v>
      </c>
      <c r="AH8">
        <v>3</v>
      </c>
      <c r="AI8">
        <f t="shared" ca="1" si="4"/>
        <v>5</v>
      </c>
    </row>
    <row r="9" spans="2:35" x14ac:dyDescent="0.3">
      <c r="B9" t="s">
        <v>17</v>
      </c>
      <c r="C9" s="1">
        <v>34083</v>
      </c>
      <c r="D9" s="3">
        <f t="shared" ca="1" si="0"/>
        <v>29</v>
      </c>
      <c r="E9" s="1">
        <v>40909</v>
      </c>
      <c r="F9">
        <f t="shared" ca="1" si="1"/>
        <v>10</v>
      </c>
      <c r="G9">
        <f t="shared" ca="1" si="2"/>
        <v>39</v>
      </c>
      <c r="H9">
        <v>7</v>
      </c>
      <c r="I9">
        <v>7</v>
      </c>
      <c r="J9">
        <v>70</v>
      </c>
      <c r="K9">
        <v>2</v>
      </c>
      <c r="L9">
        <v>9.24</v>
      </c>
      <c r="M9" t="s">
        <v>32</v>
      </c>
      <c r="N9">
        <v>3</v>
      </c>
      <c r="O9">
        <v>1</v>
      </c>
      <c r="P9" s="1">
        <v>42370</v>
      </c>
      <c r="Q9">
        <f t="shared" ca="1" si="3"/>
        <v>6</v>
      </c>
      <c r="AC9" t="s">
        <v>55</v>
      </c>
      <c r="AD9">
        <v>1040</v>
      </c>
      <c r="AE9" t="s">
        <v>56</v>
      </c>
      <c r="AF9" t="s">
        <v>11</v>
      </c>
      <c r="AG9">
        <v>3</v>
      </c>
      <c r="AH9">
        <v>2</v>
      </c>
      <c r="AI9">
        <f t="shared" ca="1" si="4"/>
        <v>2</v>
      </c>
    </row>
    <row r="10" spans="2:35" x14ac:dyDescent="0.3">
      <c r="B10" t="s">
        <v>18</v>
      </c>
      <c r="C10" s="1">
        <v>35451</v>
      </c>
      <c r="D10" s="3">
        <f t="shared" ca="1" si="0"/>
        <v>25</v>
      </c>
      <c r="E10" s="1">
        <v>42370</v>
      </c>
      <c r="F10">
        <f t="shared" ca="1" si="1"/>
        <v>6</v>
      </c>
      <c r="G10">
        <f t="shared" ca="1" si="2"/>
        <v>31</v>
      </c>
      <c r="H10">
        <v>2</v>
      </c>
      <c r="I10">
        <v>4</v>
      </c>
      <c r="J10">
        <v>30</v>
      </c>
      <c r="K10">
        <v>1</v>
      </c>
      <c r="L10">
        <v>13.48</v>
      </c>
      <c r="M10" t="s">
        <v>33</v>
      </c>
      <c r="N10">
        <v>1</v>
      </c>
      <c r="O10">
        <v>3</v>
      </c>
      <c r="P10" s="1">
        <v>42370</v>
      </c>
      <c r="Q10">
        <f t="shared" ca="1" si="3"/>
        <v>6</v>
      </c>
      <c r="AC10" t="s">
        <v>57</v>
      </c>
      <c r="AD10">
        <v>1460</v>
      </c>
      <c r="AE10" t="s">
        <v>58</v>
      </c>
      <c r="AF10" t="s">
        <v>59</v>
      </c>
      <c r="AG10">
        <v>1</v>
      </c>
      <c r="AH10">
        <v>7</v>
      </c>
      <c r="AI10">
        <f t="shared" ca="1" si="4"/>
        <v>4</v>
      </c>
    </row>
    <row r="11" spans="2:35" x14ac:dyDescent="0.3">
      <c r="B11" t="s">
        <v>19</v>
      </c>
      <c r="C11" s="1">
        <v>32250</v>
      </c>
      <c r="D11" s="3">
        <f t="shared" ca="1" si="0"/>
        <v>34</v>
      </c>
      <c r="E11" s="1">
        <v>38718</v>
      </c>
      <c r="F11">
        <f t="shared" ca="1" si="1"/>
        <v>16</v>
      </c>
      <c r="G11">
        <f t="shared" ca="1" si="2"/>
        <v>50</v>
      </c>
      <c r="H11">
        <v>6</v>
      </c>
      <c r="I11">
        <v>9</v>
      </c>
      <c r="J11">
        <v>83</v>
      </c>
      <c r="K11">
        <v>2</v>
      </c>
      <c r="L11">
        <v>10.96</v>
      </c>
      <c r="M11" t="s">
        <v>31</v>
      </c>
      <c r="N11">
        <v>2</v>
      </c>
      <c r="O11">
        <v>2</v>
      </c>
      <c r="P11" s="1">
        <v>43101</v>
      </c>
      <c r="Q11">
        <f t="shared" ca="1" si="3"/>
        <v>4</v>
      </c>
      <c r="AC11" t="s">
        <v>60</v>
      </c>
      <c r="AD11">
        <v>2220</v>
      </c>
      <c r="AE11" t="s">
        <v>61</v>
      </c>
      <c r="AF11" t="s">
        <v>62</v>
      </c>
      <c r="AG11">
        <v>2</v>
      </c>
      <c r="AH11">
        <v>7</v>
      </c>
      <c r="AI11">
        <f t="shared" ca="1" si="4"/>
        <v>3</v>
      </c>
    </row>
    <row r="12" spans="2:35" x14ac:dyDescent="0.3">
      <c r="B12" t="s">
        <v>20</v>
      </c>
      <c r="C12" s="1">
        <v>34525</v>
      </c>
      <c r="D12" s="3">
        <f t="shared" ca="1" si="0"/>
        <v>28</v>
      </c>
      <c r="E12" s="1">
        <v>41275</v>
      </c>
      <c r="F12">
        <f t="shared" ca="1" si="1"/>
        <v>9</v>
      </c>
      <c r="G12">
        <f t="shared" ca="1" si="2"/>
        <v>37</v>
      </c>
      <c r="H12">
        <v>7</v>
      </c>
      <c r="I12">
        <v>7</v>
      </c>
      <c r="J12">
        <v>69</v>
      </c>
      <c r="K12">
        <v>2</v>
      </c>
      <c r="L12">
        <v>11.88</v>
      </c>
      <c r="M12" t="s">
        <v>33</v>
      </c>
      <c r="N12">
        <v>1</v>
      </c>
      <c r="O12">
        <v>3</v>
      </c>
      <c r="P12" s="1">
        <v>42370</v>
      </c>
      <c r="Q12">
        <f t="shared" ca="1" si="3"/>
        <v>6</v>
      </c>
      <c r="AC12" t="s">
        <v>63</v>
      </c>
      <c r="AD12">
        <v>1440</v>
      </c>
      <c r="AE12" t="s">
        <v>64</v>
      </c>
      <c r="AF12" t="s">
        <v>65</v>
      </c>
      <c r="AG12">
        <v>1</v>
      </c>
      <c r="AH12">
        <v>9</v>
      </c>
      <c r="AI12">
        <f t="shared" ca="1" si="4"/>
        <v>4</v>
      </c>
    </row>
    <row r="13" spans="2:35" x14ac:dyDescent="0.3">
      <c r="B13" t="s">
        <v>21</v>
      </c>
      <c r="C13" s="1">
        <v>35622</v>
      </c>
      <c r="D13" s="3">
        <f t="shared" ca="1" si="0"/>
        <v>25</v>
      </c>
      <c r="E13" s="1">
        <v>42736</v>
      </c>
      <c r="F13">
        <f t="shared" ca="1" si="1"/>
        <v>5</v>
      </c>
      <c r="G13">
        <f t="shared" ca="1" si="2"/>
        <v>30</v>
      </c>
      <c r="H13">
        <v>4</v>
      </c>
      <c r="I13">
        <v>6</v>
      </c>
      <c r="J13">
        <v>60</v>
      </c>
      <c r="K13">
        <v>1</v>
      </c>
      <c r="L13">
        <v>14.4</v>
      </c>
      <c r="M13" t="s">
        <v>31</v>
      </c>
      <c r="N13">
        <v>2</v>
      </c>
      <c r="O13">
        <v>2</v>
      </c>
      <c r="P13" s="1">
        <v>43101</v>
      </c>
      <c r="Q13">
        <f t="shared" ca="1" si="3"/>
        <v>4</v>
      </c>
    </row>
    <row r="14" spans="2:35" x14ac:dyDescent="0.3">
      <c r="B14" t="s">
        <v>22</v>
      </c>
      <c r="C14" s="1">
        <v>35299</v>
      </c>
      <c r="D14" s="3">
        <f t="shared" ca="1" si="0"/>
        <v>26</v>
      </c>
      <c r="E14" s="1">
        <v>43101</v>
      </c>
      <c r="F14">
        <f t="shared" ca="1" si="1"/>
        <v>4</v>
      </c>
      <c r="G14">
        <f t="shared" ca="1" si="2"/>
        <v>30</v>
      </c>
      <c r="H14">
        <v>4</v>
      </c>
      <c r="I14">
        <v>5</v>
      </c>
      <c r="J14">
        <v>59</v>
      </c>
      <c r="K14">
        <v>1</v>
      </c>
      <c r="L14">
        <v>14.08</v>
      </c>
      <c r="M14" t="s">
        <v>31</v>
      </c>
      <c r="N14">
        <v>2</v>
      </c>
      <c r="O14">
        <v>2</v>
      </c>
      <c r="P14" s="1">
        <v>43101</v>
      </c>
      <c r="Q14">
        <f t="shared" ca="1" si="3"/>
        <v>4</v>
      </c>
    </row>
    <row r="15" spans="2:35" x14ac:dyDescent="0.3">
      <c r="B15" t="s">
        <v>23</v>
      </c>
      <c r="C15" s="1">
        <v>32828</v>
      </c>
      <c r="D15" s="3">
        <f t="shared" ca="1" si="0"/>
        <v>32</v>
      </c>
      <c r="E15" s="1">
        <v>39448</v>
      </c>
      <c r="F15">
        <f t="shared" ca="1" si="1"/>
        <v>14</v>
      </c>
      <c r="G15">
        <f t="shared" ca="1" si="2"/>
        <v>46</v>
      </c>
      <c r="H15">
        <v>8</v>
      </c>
      <c r="I15">
        <v>9</v>
      </c>
      <c r="J15">
        <v>75</v>
      </c>
      <c r="K15">
        <v>2</v>
      </c>
      <c r="L15">
        <v>11.04</v>
      </c>
      <c r="M15" t="s">
        <v>32</v>
      </c>
      <c r="N15">
        <v>3</v>
      </c>
      <c r="O15">
        <v>1</v>
      </c>
      <c r="P15" s="1">
        <v>42370</v>
      </c>
      <c r="Q15">
        <f t="shared" ca="1" si="3"/>
        <v>6</v>
      </c>
    </row>
    <row r="16" spans="2:35" x14ac:dyDescent="0.3">
      <c r="B16" t="s">
        <v>24</v>
      </c>
      <c r="C16" s="1">
        <v>35576</v>
      </c>
      <c r="D16" s="3">
        <f t="shared" ca="1" si="0"/>
        <v>25</v>
      </c>
      <c r="E16" s="1">
        <v>42370</v>
      </c>
      <c r="F16">
        <f t="shared" ca="1" si="1"/>
        <v>6</v>
      </c>
      <c r="G16">
        <f t="shared" ca="1" si="2"/>
        <v>31</v>
      </c>
      <c r="H16">
        <v>1</v>
      </c>
      <c r="I16">
        <v>3</v>
      </c>
      <c r="J16">
        <v>24</v>
      </c>
      <c r="K16">
        <v>1</v>
      </c>
      <c r="L16">
        <v>19.920000000000002</v>
      </c>
      <c r="M16" t="s">
        <v>31</v>
      </c>
      <c r="N16">
        <v>2</v>
      </c>
      <c r="O16">
        <v>2</v>
      </c>
      <c r="P16" s="1">
        <v>42370</v>
      </c>
      <c r="Q16">
        <f t="shared" ca="1" si="3"/>
        <v>6</v>
      </c>
    </row>
    <row r="17" spans="2:32" x14ac:dyDescent="0.3">
      <c r="B17" t="s">
        <v>25</v>
      </c>
      <c r="C17" s="1">
        <v>37000</v>
      </c>
      <c r="D17" s="3">
        <f t="shared" ca="1" si="0"/>
        <v>21</v>
      </c>
      <c r="E17" s="1">
        <v>43831</v>
      </c>
      <c r="F17">
        <f t="shared" ca="1" si="1"/>
        <v>2</v>
      </c>
      <c r="G17">
        <f t="shared" ca="1" si="2"/>
        <v>23</v>
      </c>
      <c r="H17">
        <v>5</v>
      </c>
      <c r="I17">
        <v>3</v>
      </c>
      <c r="J17">
        <v>21</v>
      </c>
      <c r="K17">
        <v>2</v>
      </c>
      <c r="L17">
        <v>15.22</v>
      </c>
      <c r="M17" t="s">
        <v>33</v>
      </c>
      <c r="N17">
        <v>1</v>
      </c>
      <c r="O17">
        <v>3</v>
      </c>
      <c r="P17" s="1">
        <v>43831</v>
      </c>
      <c r="Q17">
        <f t="shared" ca="1" si="3"/>
        <v>2</v>
      </c>
    </row>
    <row r="18" spans="2:32" x14ac:dyDescent="0.3">
      <c r="B18" t="s">
        <v>26</v>
      </c>
      <c r="C18" s="1">
        <v>35907</v>
      </c>
      <c r="D18" s="3">
        <f t="shared" ca="1" si="0"/>
        <v>24</v>
      </c>
      <c r="E18" s="1">
        <v>42736</v>
      </c>
      <c r="F18">
        <f t="shared" ca="1" si="1"/>
        <v>5</v>
      </c>
      <c r="G18">
        <f t="shared" ca="1" si="2"/>
        <v>29</v>
      </c>
      <c r="H18">
        <v>5</v>
      </c>
      <c r="I18">
        <v>6</v>
      </c>
      <c r="J18">
        <v>66</v>
      </c>
      <c r="K18">
        <v>2</v>
      </c>
      <c r="L18">
        <v>10.220000000000001</v>
      </c>
      <c r="M18" t="s">
        <v>31</v>
      </c>
      <c r="N18">
        <v>2</v>
      </c>
      <c r="O18">
        <v>2</v>
      </c>
      <c r="P18" s="1">
        <v>43831</v>
      </c>
      <c r="Q18">
        <f t="shared" ca="1" si="3"/>
        <v>2</v>
      </c>
    </row>
    <row r="19" spans="2:32" x14ac:dyDescent="0.3">
      <c r="B19" t="s">
        <v>41</v>
      </c>
      <c r="C19" s="1">
        <v>36996</v>
      </c>
      <c r="D19" s="3">
        <f t="shared" ca="1" si="0"/>
        <v>21</v>
      </c>
      <c r="E19" s="1">
        <v>43831</v>
      </c>
      <c r="F19">
        <f t="shared" ca="1" si="1"/>
        <v>2</v>
      </c>
      <c r="G19">
        <f t="shared" ca="1" si="2"/>
        <v>23</v>
      </c>
      <c r="H19">
        <v>6</v>
      </c>
      <c r="I19">
        <v>10</v>
      </c>
      <c r="J19">
        <v>73</v>
      </c>
      <c r="K19">
        <v>2</v>
      </c>
      <c r="L19">
        <v>5</v>
      </c>
      <c r="M19" t="s">
        <v>32</v>
      </c>
      <c r="N19">
        <v>3</v>
      </c>
      <c r="O19">
        <v>1</v>
      </c>
      <c r="P19" s="1">
        <v>43831</v>
      </c>
      <c r="Q19">
        <f t="shared" ca="1" si="3"/>
        <v>2</v>
      </c>
    </row>
    <row r="20" spans="2:32" x14ac:dyDescent="0.3">
      <c r="B20" t="s">
        <v>27</v>
      </c>
      <c r="C20" s="1">
        <v>36227</v>
      </c>
      <c r="D20" s="3">
        <f t="shared" ca="1" si="0"/>
        <v>23</v>
      </c>
      <c r="E20" s="1">
        <v>43831</v>
      </c>
      <c r="F20">
        <f t="shared" ca="1" si="1"/>
        <v>2</v>
      </c>
      <c r="G20">
        <f t="shared" ca="1" si="2"/>
        <v>25</v>
      </c>
      <c r="H20">
        <v>6</v>
      </c>
      <c r="I20">
        <v>4</v>
      </c>
      <c r="J20">
        <v>33</v>
      </c>
      <c r="K20">
        <v>1</v>
      </c>
      <c r="L20">
        <v>16</v>
      </c>
      <c r="M20" t="s">
        <v>32</v>
      </c>
      <c r="N20">
        <v>3</v>
      </c>
      <c r="O20">
        <v>1</v>
      </c>
      <c r="P20" s="1">
        <v>43831</v>
      </c>
      <c r="Q20">
        <f t="shared" ca="1" si="3"/>
        <v>2</v>
      </c>
    </row>
    <row r="21" spans="2:32" x14ac:dyDescent="0.3">
      <c r="B21" t="s">
        <v>28</v>
      </c>
      <c r="C21" s="1">
        <v>37016</v>
      </c>
      <c r="D21" s="3">
        <f t="shared" ca="1" si="0"/>
        <v>21</v>
      </c>
      <c r="E21" s="1">
        <v>43831</v>
      </c>
      <c r="F21">
        <f t="shared" ca="1" si="1"/>
        <v>2</v>
      </c>
      <c r="G21">
        <f t="shared" ca="1" si="2"/>
        <v>23</v>
      </c>
      <c r="H21">
        <v>7</v>
      </c>
      <c r="I21">
        <v>4</v>
      </c>
      <c r="J21">
        <v>37</v>
      </c>
      <c r="K21">
        <v>2</v>
      </c>
      <c r="L21">
        <v>15.22</v>
      </c>
      <c r="M21" t="s">
        <v>31</v>
      </c>
      <c r="N21">
        <v>2</v>
      </c>
      <c r="O21">
        <v>2</v>
      </c>
      <c r="P21" s="1">
        <v>43831</v>
      </c>
      <c r="Q21">
        <f t="shared" ca="1" si="3"/>
        <v>2</v>
      </c>
    </row>
    <row r="22" spans="2:32" x14ac:dyDescent="0.3">
      <c r="B22" t="s">
        <v>29</v>
      </c>
      <c r="C22" s="1">
        <v>35687</v>
      </c>
      <c r="D22" s="3">
        <f t="shared" ca="1" si="0"/>
        <v>24</v>
      </c>
      <c r="E22" s="1">
        <v>43831</v>
      </c>
      <c r="F22">
        <f t="shared" ca="1" si="1"/>
        <v>2</v>
      </c>
      <c r="G22">
        <f t="shared" ca="1" si="2"/>
        <v>26</v>
      </c>
      <c r="H22">
        <v>2</v>
      </c>
      <c r="I22">
        <v>3</v>
      </c>
      <c r="J22">
        <v>29</v>
      </c>
      <c r="K22">
        <v>1</v>
      </c>
      <c r="L22">
        <v>14.55</v>
      </c>
      <c r="M22" t="s">
        <v>33</v>
      </c>
      <c r="N22">
        <v>1</v>
      </c>
      <c r="O22">
        <v>3</v>
      </c>
      <c r="P22" s="1">
        <v>43831</v>
      </c>
      <c r="Q22">
        <f t="shared" ca="1" si="3"/>
        <v>2</v>
      </c>
    </row>
    <row r="23" spans="2:32" x14ac:dyDescent="0.3">
      <c r="K23" t="s">
        <v>98</v>
      </c>
    </row>
    <row r="25" spans="2:32" ht="15" x14ac:dyDescent="0.35">
      <c r="D25" s="2"/>
      <c r="R25" t="s">
        <v>86</v>
      </c>
    </row>
    <row r="26" spans="2:32" x14ac:dyDescent="0.3">
      <c r="B26" t="s">
        <v>66</v>
      </c>
      <c r="P26" t="s">
        <v>99</v>
      </c>
      <c r="R26">
        <f ca="1">IF(C28&lt;L3*4, 1, 0)</f>
        <v>1</v>
      </c>
    </row>
    <row r="27" spans="2:32" x14ac:dyDescent="0.3">
      <c r="B27" s="4" t="s">
        <v>0</v>
      </c>
      <c r="C27" s="4" t="s">
        <v>67</v>
      </c>
      <c r="D27" s="4" t="s">
        <v>35</v>
      </c>
      <c r="E27" s="4" t="s">
        <v>68</v>
      </c>
      <c r="F27" s="4" t="s">
        <v>69</v>
      </c>
      <c r="G27" s="4" t="s">
        <v>70</v>
      </c>
      <c r="H27" s="4" t="s">
        <v>71</v>
      </c>
      <c r="I27" s="4" t="s">
        <v>72</v>
      </c>
      <c r="J27" s="4" t="s">
        <v>75</v>
      </c>
      <c r="K27" s="4" t="s">
        <v>73</v>
      </c>
      <c r="L27" s="4" t="s">
        <v>74</v>
      </c>
      <c r="M27" s="4" t="s">
        <v>77</v>
      </c>
      <c r="N27" s="4" t="s">
        <v>78</v>
      </c>
      <c r="O27" s="4" t="s">
        <v>80</v>
      </c>
      <c r="P27" s="4" t="s">
        <v>79</v>
      </c>
      <c r="Q27" s="4" t="s">
        <v>81</v>
      </c>
      <c r="R27" s="4" t="s">
        <v>82</v>
      </c>
      <c r="S27" s="4" t="s">
        <v>83</v>
      </c>
      <c r="T27" s="4" t="s">
        <v>84</v>
      </c>
      <c r="U27" s="4" t="s">
        <v>85</v>
      </c>
      <c r="V27" s="4" t="s">
        <v>87</v>
      </c>
      <c r="AA27" t="s">
        <v>91</v>
      </c>
      <c r="AB27" t="s">
        <v>92</v>
      </c>
      <c r="AC27" t="s">
        <v>89</v>
      </c>
      <c r="AD27" t="s">
        <v>88</v>
      </c>
      <c r="AF27" t="s">
        <v>93</v>
      </c>
    </row>
    <row r="28" spans="2:32" x14ac:dyDescent="0.3">
      <c r="B28" s="4" t="s">
        <v>11</v>
      </c>
      <c r="C28">
        <f ca="1">_xlfn.RANK.EQ(Y28, $Y$28:$Y$47)</f>
        <v>3</v>
      </c>
      <c r="D28" t="s">
        <v>42</v>
      </c>
      <c r="E28">
        <f ca="1">RANDBETWEEN(1,100)</f>
        <v>53</v>
      </c>
      <c r="F28">
        <f ca="1">SUM(G3+J3+Q3*2)</f>
        <v>159</v>
      </c>
      <c r="G28">
        <f>IF(B28=AF3,5,0)</f>
        <v>0</v>
      </c>
      <c r="H28">
        <f>IF(K3=2, IF($AG$3=3, 5, 0), IF($AG$3=1, 5, 0))</f>
        <v>0</v>
      </c>
      <c r="I28">
        <f>IF(AND($AG$3=3, N3=3, O3=1), 5, IF(AND($AG$3=1, N3=1, O3=3), 5, IF(AND($AG$3=3, N3=1, O3=3), -5, IF(AND($AG$3=1, N3=3, O3=1), -5, 0))))</f>
        <v>5</v>
      </c>
      <c r="J28">
        <f ca="1">RANDBETWEEN(1,100)</f>
        <v>74</v>
      </c>
      <c r="K28">
        <f ca="1">IF(J28&gt;98, 50, 0)</f>
        <v>0</v>
      </c>
      <c r="L28">
        <f ca="1">IF(J28&lt;4, -50, 0)</f>
        <v>0</v>
      </c>
      <c r="N28">
        <f ca="1">IF(E28+J28&lt;H3*2, -20, 0)</f>
        <v>0</v>
      </c>
      <c r="O28">
        <f ca="1">IF(AND(J28/10+I3&lt;AI3+AI3/2.5), -40, 0)</f>
        <v>0</v>
      </c>
      <c r="P28">
        <f ca="1">IF(AND(J28=1, H3*AI3*10&lt;AH3*G3), -70, 0)</f>
        <v>0</v>
      </c>
      <c r="Q28">
        <f ca="1">IF($P$28:$P$47=-140, 1, 0)</f>
        <v>0</v>
      </c>
      <c r="R28">
        <f ca="1">IF(E28&lt;3, -50, 0)</f>
        <v>0</v>
      </c>
      <c r="S28">
        <f ca="1">IF(AND(P28=-70, E28=1), -100, 0)</f>
        <v>0</v>
      </c>
      <c r="T28">
        <f ca="1">IF(S28=-100, IF(RANDBETWEEN(0, 100)&lt;11, -500, 0), 0)</f>
        <v>0</v>
      </c>
      <c r="U28">
        <f ca="1">IF(AND($S$28:$S$47&lt;-101, S28=0), RANDBETWEEN(10, 50), 0)</f>
        <v>0</v>
      </c>
      <c r="V28">
        <f ca="1">IF(S28&gt;0, 50, 0)</f>
        <v>0</v>
      </c>
      <c r="X28">
        <f ca="1">SUM(E28:V28)</f>
        <v>291</v>
      </c>
      <c r="Y28">
        <f ca="1">X28*100000+F28</f>
        <v>29100159</v>
      </c>
      <c r="AA28">
        <f t="shared" ref="AA28:AA47" ca="1" si="5">IF(C28=1, 20, IF(C28=2, 18, IF(C28=3, 15, IF(C28=4, 14, IF(C28=5, 12, IF(C28=6, 10, IF(C28=7, 8, IF(C28=8, 5, IF(C28=9, 4, IF(C28=10, 2, IF(C28=11, 1, 0)))))))))))</f>
        <v>15</v>
      </c>
      <c r="AB28" t="s">
        <v>90</v>
      </c>
      <c r="AC28" t="e">
        <f ca="1">AB28*100000-C28</f>
        <v>#VALUE!</v>
      </c>
      <c r="AD28" t="e">
        <f ca="1">_xlfn.RANK.EQ(AC28, $AC$28:$AC$47)</f>
        <v>#VALUE!</v>
      </c>
      <c r="AF28" t="s">
        <v>94</v>
      </c>
    </row>
    <row r="29" spans="2:32" x14ac:dyDescent="0.3">
      <c r="B29" s="4" t="s">
        <v>12</v>
      </c>
      <c r="C29">
        <f t="shared" ref="C29:C47" ca="1" si="6">_xlfn.RANK.EQ(Y29, $Y$28:$Y$47)</f>
        <v>5</v>
      </c>
      <c r="D29" t="s">
        <v>42</v>
      </c>
      <c r="E29">
        <f t="shared" ref="E29:E47" ca="1" si="7">RANDBETWEEN(1,100)</f>
        <v>27</v>
      </c>
      <c r="F29">
        <f t="shared" ref="F29:F47" ca="1" si="8">SUM(G4+J4+Q4*2)</f>
        <v>139</v>
      </c>
      <c r="G29">
        <f>IF(B29=AF3,5,0)</f>
        <v>0</v>
      </c>
      <c r="H29">
        <f t="shared" ref="H29:H47" si="9">IF(K4=2, IF($AG$3=3, 5, 0), IF($AG$3=1, 5, 0))</f>
        <v>5</v>
      </c>
      <c r="I29">
        <f t="shared" ref="I29:I47" si="10">IF(AND($AG$3=3, N4=3, O4=1), 5, IF(AND($AG$3=1, N4=1, O4=3), 5, IF(AND($AG$3=3, N4=1, O4=3), -5, IF(AND($AG$3=1, N4=3, O4=1), -5, 0))))</f>
        <v>-5</v>
      </c>
      <c r="J29">
        <f t="shared" ref="J29:J47" ca="1" si="11">RANDBETWEEN(1,100)</f>
        <v>76</v>
      </c>
      <c r="K29">
        <f t="shared" ref="K29:K47" ca="1" si="12">IF(J29&gt;98, 50, 0)</f>
        <v>0</v>
      </c>
      <c r="L29">
        <f t="shared" ref="L29:L47" ca="1" si="13">IF(J29&lt;4, -50, 0)</f>
        <v>0</v>
      </c>
      <c r="N29">
        <f t="shared" ref="N29:N47" ca="1" si="14">IF(E29+J29&lt;H4*2, -20, 0)</f>
        <v>0</v>
      </c>
      <c r="O29">
        <f t="shared" ref="O29:O47" ca="1" si="15">IF(AND(J29/10+I4&lt;AI4+AI4/2.5), -40, 0)</f>
        <v>0</v>
      </c>
      <c r="P29">
        <f t="shared" ref="P29:P47" ca="1" si="16">IF(AND(J29=1, H4*AI4*10&lt;AH4*G4), -70, 0)</f>
        <v>0</v>
      </c>
      <c r="Q29">
        <f t="shared" ref="Q29:Q47" ca="1" si="17">IF($P$28:$P$47=-140, 1, 0)</f>
        <v>0</v>
      </c>
      <c r="R29">
        <f t="shared" ref="R29:R47" ca="1" si="18">IF(E29&lt;3, -50, 0)</f>
        <v>0</v>
      </c>
      <c r="S29">
        <f t="shared" ref="S29:S47" ca="1" si="19">IF(AND(P29=-70, E29=1), -100, 0)</f>
        <v>0</v>
      </c>
      <c r="T29">
        <f t="shared" ref="T29:T47" ca="1" si="20">IF(S29=-100, IF(RANDBETWEEN(0, 100)&lt;11, -500, 0), 0)</f>
        <v>0</v>
      </c>
      <c r="U29">
        <f t="shared" ref="U29:U47" ca="1" si="21">IF(AND($S$28:$S$47&lt;-101, S29=0), RANDBETWEEN(10, 50), 0)</f>
        <v>0</v>
      </c>
      <c r="V29">
        <f t="shared" ref="V29:V47" ca="1" si="22">IF(S29&gt;0, 1, 0)</f>
        <v>0</v>
      </c>
      <c r="X29">
        <f t="shared" ref="X29:X47" ca="1" si="23">SUM(E29:V29)</f>
        <v>242</v>
      </c>
      <c r="Y29">
        <f t="shared" ref="Y29:Y47" ca="1" si="24">X29*100000+F29</f>
        <v>24200139</v>
      </c>
      <c r="AA29">
        <f t="shared" ca="1" si="5"/>
        <v>12</v>
      </c>
      <c r="AB29" t="s">
        <v>90</v>
      </c>
      <c r="AC29" t="e">
        <f t="shared" ref="AC29:AC47" ca="1" si="25">AB29*100000-C29</f>
        <v>#VALUE!</v>
      </c>
      <c r="AD29" t="e">
        <f t="shared" ref="AD29:AD47" si="26">_xlfn.RANK.EQ(AB29, $AB$28:$AB$47)</f>
        <v>#VALUE!</v>
      </c>
      <c r="AF29" t="s">
        <v>95</v>
      </c>
    </row>
    <row r="30" spans="2:32" x14ac:dyDescent="0.3">
      <c r="B30" s="4" t="s">
        <v>13</v>
      </c>
      <c r="C30">
        <f t="shared" ca="1" si="6"/>
        <v>12</v>
      </c>
      <c r="D30" t="s">
        <v>42</v>
      </c>
      <c r="E30">
        <f t="shared" ca="1" si="7"/>
        <v>31</v>
      </c>
      <c r="F30">
        <f t="shared" ca="1" si="8"/>
        <v>152</v>
      </c>
      <c r="G30">
        <f>IF(B30=AF3,5,0)</f>
        <v>0</v>
      </c>
      <c r="H30">
        <f t="shared" si="9"/>
        <v>5</v>
      </c>
      <c r="I30">
        <f t="shared" si="10"/>
        <v>5</v>
      </c>
      <c r="J30">
        <f t="shared" ca="1" si="11"/>
        <v>13</v>
      </c>
      <c r="K30">
        <f t="shared" ca="1" si="12"/>
        <v>0</v>
      </c>
      <c r="L30">
        <f t="shared" ca="1" si="13"/>
        <v>0</v>
      </c>
      <c r="N30">
        <f t="shared" ca="1" si="14"/>
        <v>0</v>
      </c>
      <c r="O30">
        <f t="shared" ca="1" si="15"/>
        <v>0</v>
      </c>
      <c r="P30">
        <f t="shared" ca="1" si="16"/>
        <v>0</v>
      </c>
      <c r="Q30">
        <f t="shared" ca="1" si="17"/>
        <v>0</v>
      </c>
      <c r="R30">
        <f t="shared" ca="1" si="18"/>
        <v>0</v>
      </c>
      <c r="S30">
        <f t="shared" ca="1" si="19"/>
        <v>0</v>
      </c>
      <c r="T30">
        <f t="shared" ca="1" si="20"/>
        <v>0</v>
      </c>
      <c r="U30">
        <f t="shared" ca="1" si="21"/>
        <v>0</v>
      </c>
      <c r="V30">
        <f t="shared" ca="1" si="22"/>
        <v>0</v>
      </c>
      <c r="X30">
        <f t="shared" ca="1" si="23"/>
        <v>206</v>
      </c>
      <c r="Y30">
        <f t="shared" ca="1" si="24"/>
        <v>20600152</v>
      </c>
      <c r="AA30">
        <f t="shared" ca="1" si="5"/>
        <v>0</v>
      </c>
      <c r="AB30" t="s">
        <v>90</v>
      </c>
      <c r="AC30" t="e">
        <f t="shared" ca="1" si="25"/>
        <v>#VALUE!</v>
      </c>
      <c r="AD30" t="e">
        <f t="shared" si="26"/>
        <v>#VALUE!</v>
      </c>
    </row>
    <row r="31" spans="2:32" x14ac:dyDescent="0.3">
      <c r="B31" s="4" t="s">
        <v>14</v>
      </c>
      <c r="C31">
        <f t="shared" ca="1" si="6"/>
        <v>9</v>
      </c>
      <c r="D31" t="s">
        <v>42</v>
      </c>
      <c r="E31">
        <f t="shared" ca="1" si="7"/>
        <v>1</v>
      </c>
      <c r="F31">
        <f t="shared" ca="1" si="8"/>
        <v>122</v>
      </c>
      <c r="G31">
        <f>IF(B31=AF3,5,0)</f>
        <v>0</v>
      </c>
      <c r="H31">
        <f t="shared" si="9"/>
        <v>5</v>
      </c>
      <c r="I31">
        <f t="shared" si="10"/>
        <v>-5</v>
      </c>
      <c r="J31">
        <f t="shared" ca="1" si="11"/>
        <v>99</v>
      </c>
      <c r="K31">
        <f t="shared" ca="1" si="12"/>
        <v>50</v>
      </c>
      <c r="L31">
        <f t="shared" ca="1" si="13"/>
        <v>0</v>
      </c>
      <c r="N31">
        <f t="shared" ca="1" si="14"/>
        <v>0</v>
      </c>
      <c r="O31">
        <f t="shared" ca="1" si="15"/>
        <v>0</v>
      </c>
      <c r="P31">
        <f t="shared" ca="1" si="16"/>
        <v>0</v>
      </c>
      <c r="Q31">
        <f t="shared" ca="1" si="17"/>
        <v>0</v>
      </c>
      <c r="R31">
        <f t="shared" ca="1" si="18"/>
        <v>-50</v>
      </c>
      <c r="S31">
        <f t="shared" ca="1" si="19"/>
        <v>0</v>
      </c>
      <c r="T31">
        <f t="shared" ca="1" si="20"/>
        <v>0</v>
      </c>
      <c r="U31">
        <f t="shared" ca="1" si="21"/>
        <v>0</v>
      </c>
      <c r="V31">
        <f t="shared" ca="1" si="22"/>
        <v>0</v>
      </c>
      <c r="X31">
        <f t="shared" ca="1" si="23"/>
        <v>222</v>
      </c>
      <c r="Y31">
        <f t="shared" ca="1" si="24"/>
        <v>22200122</v>
      </c>
      <c r="AA31">
        <f t="shared" ca="1" si="5"/>
        <v>4</v>
      </c>
      <c r="AB31" t="s">
        <v>90</v>
      </c>
      <c r="AC31" t="e">
        <f t="shared" ca="1" si="25"/>
        <v>#VALUE!</v>
      </c>
      <c r="AD31" t="e">
        <f t="shared" si="26"/>
        <v>#VALUE!</v>
      </c>
    </row>
    <row r="32" spans="2:32" x14ac:dyDescent="0.3">
      <c r="B32" s="4" t="s">
        <v>15</v>
      </c>
      <c r="C32">
        <f t="shared" ca="1" si="6"/>
        <v>11</v>
      </c>
      <c r="D32" t="s">
        <v>42</v>
      </c>
      <c r="E32">
        <f t="shared" ca="1" si="7"/>
        <v>57</v>
      </c>
      <c r="F32">
        <f t="shared" ca="1" si="8"/>
        <v>122</v>
      </c>
      <c r="G32">
        <f>IF(B32=AF3,5,0)</f>
        <v>0</v>
      </c>
      <c r="H32">
        <f t="shared" si="9"/>
        <v>0</v>
      </c>
      <c r="I32">
        <f t="shared" si="10"/>
        <v>0</v>
      </c>
      <c r="J32">
        <f t="shared" ca="1" si="11"/>
        <v>39</v>
      </c>
      <c r="K32">
        <f t="shared" ca="1" si="12"/>
        <v>0</v>
      </c>
      <c r="L32">
        <f t="shared" ca="1" si="13"/>
        <v>0</v>
      </c>
      <c r="N32">
        <f t="shared" ca="1" si="14"/>
        <v>0</v>
      </c>
      <c r="O32">
        <f t="shared" ca="1" si="15"/>
        <v>0</v>
      </c>
      <c r="P32">
        <f t="shared" ca="1" si="16"/>
        <v>0</v>
      </c>
      <c r="Q32">
        <f t="shared" ca="1" si="17"/>
        <v>0</v>
      </c>
      <c r="R32">
        <f t="shared" ca="1" si="18"/>
        <v>0</v>
      </c>
      <c r="S32">
        <f t="shared" ca="1" si="19"/>
        <v>0</v>
      </c>
      <c r="T32">
        <f t="shared" ca="1" si="20"/>
        <v>0</v>
      </c>
      <c r="U32">
        <f t="shared" ca="1" si="21"/>
        <v>0</v>
      </c>
      <c r="V32">
        <f t="shared" ca="1" si="22"/>
        <v>0</v>
      </c>
      <c r="X32">
        <f t="shared" ca="1" si="23"/>
        <v>218</v>
      </c>
      <c r="Y32">
        <f t="shared" ca="1" si="24"/>
        <v>21800122</v>
      </c>
      <c r="AA32">
        <f t="shared" ca="1" si="5"/>
        <v>1</v>
      </c>
      <c r="AB32" t="s">
        <v>90</v>
      </c>
      <c r="AC32" t="e">
        <f t="shared" ca="1" si="25"/>
        <v>#VALUE!</v>
      </c>
      <c r="AD32" t="e">
        <f t="shared" si="26"/>
        <v>#VALUE!</v>
      </c>
    </row>
    <row r="33" spans="2:30" x14ac:dyDescent="0.3">
      <c r="B33" s="4" t="s">
        <v>16</v>
      </c>
      <c r="C33">
        <f t="shared" ca="1" si="6"/>
        <v>1</v>
      </c>
      <c r="D33" t="s">
        <v>42</v>
      </c>
      <c r="E33">
        <f t="shared" ca="1" si="7"/>
        <v>92</v>
      </c>
      <c r="F33">
        <f t="shared" ca="1" si="8"/>
        <v>121</v>
      </c>
      <c r="G33">
        <f>IF(B33=AF3,5,0)</f>
        <v>0</v>
      </c>
      <c r="H33">
        <f t="shared" si="9"/>
        <v>0</v>
      </c>
      <c r="I33">
        <f t="shared" si="10"/>
        <v>5</v>
      </c>
      <c r="J33">
        <f t="shared" ca="1" si="11"/>
        <v>92</v>
      </c>
      <c r="K33">
        <f t="shared" ca="1" si="12"/>
        <v>0</v>
      </c>
      <c r="L33">
        <f t="shared" ca="1" si="13"/>
        <v>0</v>
      </c>
      <c r="N33">
        <f t="shared" ca="1" si="14"/>
        <v>0</v>
      </c>
      <c r="O33">
        <f t="shared" ca="1" si="15"/>
        <v>0</v>
      </c>
      <c r="P33">
        <f t="shared" ca="1" si="16"/>
        <v>0</v>
      </c>
      <c r="Q33">
        <f t="shared" ca="1" si="17"/>
        <v>0</v>
      </c>
      <c r="R33">
        <f t="shared" ca="1" si="18"/>
        <v>0</v>
      </c>
      <c r="S33">
        <f t="shared" ca="1" si="19"/>
        <v>0</v>
      </c>
      <c r="T33">
        <f t="shared" ca="1" si="20"/>
        <v>0</v>
      </c>
      <c r="U33">
        <f t="shared" ca="1" si="21"/>
        <v>0</v>
      </c>
      <c r="V33">
        <f t="shared" ca="1" si="22"/>
        <v>0</v>
      </c>
      <c r="X33">
        <f t="shared" ca="1" si="23"/>
        <v>310</v>
      </c>
      <c r="Y33">
        <f t="shared" ca="1" si="24"/>
        <v>31000121</v>
      </c>
      <c r="AA33">
        <f t="shared" ca="1" si="5"/>
        <v>20</v>
      </c>
      <c r="AB33" t="s">
        <v>90</v>
      </c>
      <c r="AC33" t="e">
        <f t="shared" ca="1" si="25"/>
        <v>#VALUE!</v>
      </c>
      <c r="AD33" t="e">
        <f t="shared" si="26"/>
        <v>#VALUE!</v>
      </c>
    </row>
    <row r="34" spans="2:30" x14ac:dyDescent="0.3">
      <c r="B34" s="4" t="s">
        <v>17</v>
      </c>
      <c r="C34">
        <f t="shared" ca="1" si="6"/>
        <v>4</v>
      </c>
      <c r="D34" t="s">
        <v>42</v>
      </c>
      <c r="E34">
        <f t="shared" ca="1" si="7"/>
        <v>39</v>
      </c>
      <c r="F34">
        <f t="shared" ca="1" si="8"/>
        <v>121</v>
      </c>
      <c r="G34">
        <f>IF(B34=AF3,5,0)</f>
        <v>0</v>
      </c>
      <c r="H34">
        <f t="shared" si="9"/>
        <v>5</v>
      </c>
      <c r="I34">
        <f t="shared" si="10"/>
        <v>5</v>
      </c>
      <c r="J34">
        <f t="shared" ca="1" si="11"/>
        <v>84</v>
      </c>
      <c r="K34">
        <f t="shared" ca="1" si="12"/>
        <v>0</v>
      </c>
      <c r="L34">
        <f t="shared" ca="1" si="13"/>
        <v>0</v>
      </c>
      <c r="N34">
        <f t="shared" ca="1" si="14"/>
        <v>0</v>
      </c>
      <c r="O34">
        <f t="shared" ca="1" si="15"/>
        <v>0</v>
      </c>
      <c r="P34">
        <f t="shared" ca="1" si="16"/>
        <v>0</v>
      </c>
      <c r="Q34">
        <f t="shared" ca="1" si="17"/>
        <v>0</v>
      </c>
      <c r="R34">
        <f t="shared" ca="1" si="18"/>
        <v>0</v>
      </c>
      <c r="S34">
        <f t="shared" ca="1" si="19"/>
        <v>0</v>
      </c>
      <c r="T34">
        <f t="shared" ca="1" si="20"/>
        <v>0</v>
      </c>
      <c r="U34">
        <f t="shared" ca="1" si="21"/>
        <v>0</v>
      </c>
      <c r="V34">
        <f t="shared" ca="1" si="22"/>
        <v>0</v>
      </c>
      <c r="X34">
        <f t="shared" ca="1" si="23"/>
        <v>254</v>
      </c>
      <c r="Y34">
        <f t="shared" ca="1" si="24"/>
        <v>25400121</v>
      </c>
      <c r="AA34">
        <f t="shared" ca="1" si="5"/>
        <v>14</v>
      </c>
      <c r="AB34" t="s">
        <v>90</v>
      </c>
      <c r="AC34" t="e">
        <f t="shared" ca="1" si="25"/>
        <v>#VALUE!</v>
      </c>
      <c r="AD34" t="e">
        <f t="shared" si="26"/>
        <v>#VALUE!</v>
      </c>
    </row>
    <row r="35" spans="2:30" x14ac:dyDescent="0.3">
      <c r="B35" s="4" t="s">
        <v>18</v>
      </c>
      <c r="C35">
        <f t="shared" ca="1" si="6"/>
        <v>18</v>
      </c>
      <c r="D35" t="s">
        <v>42</v>
      </c>
      <c r="E35">
        <f t="shared" ca="1" si="7"/>
        <v>16</v>
      </c>
      <c r="F35">
        <f t="shared" ca="1" si="8"/>
        <v>73</v>
      </c>
      <c r="G35">
        <f>IF(B35=AF3,5,0)</f>
        <v>0</v>
      </c>
      <c r="H35">
        <f t="shared" si="9"/>
        <v>0</v>
      </c>
      <c r="I35">
        <f t="shared" si="10"/>
        <v>-5</v>
      </c>
      <c r="J35">
        <f t="shared" ca="1" si="11"/>
        <v>42</v>
      </c>
      <c r="K35">
        <f t="shared" ca="1" si="12"/>
        <v>0</v>
      </c>
      <c r="L35">
        <f t="shared" ca="1" si="13"/>
        <v>0</v>
      </c>
      <c r="N35">
        <f t="shared" ca="1" si="14"/>
        <v>0</v>
      </c>
      <c r="O35">
        <f t="shared" ca="1" si="15"/>
        <v>0</v>
      </c>
      <c r="P35">
        <f t="shared" ca="1" si="16"/>
        <v>0</v>
      </c>
      <c r="Q35">
        <f t="shared" ca="1" si="17"/>
        <v>0</v>
      </c>
      <c r="R35">
        <f t="shared" ca="1" si="18"/>
        <v>0</v>
      </c>
      <c r="S35">
        <f t="shared" ca="1" si="19"/>
        <v>0</v>
      </c>
      <c r="T35">
        <f t="shared" ca="1" si="20"/>
        <v>0</v>
      </c>
      <c r="U35">
        <f t="shared" ca="1" si="21"/>
        <v>0</v>
      </c>
      <c r="V35">
        <f t="shared" ca="1" si="22"/>
        <v>0</v>
      </c>
      <c r="X35">
        <f t="shared" ca="1" si="23"/>
        <v>126</v>
      </c>
      <c r="Y35">
        <f t="shared" ca="1" si="24"/>
        <v>12600073</v>
      </c>
      <c r="AA35">
        <f t="shared" ca="1" si="5"/>
        <v>0</v>
      </c>
      <c r="AB35" t="s">
        <v>90</v>
      </c>
      <c r="AC35" t="e">
        <f t="shared" ca="1" si="25"/>
        <v>#VALUE!</v>
      </c>
      <c r="AD35" t="e">
        <f t="shared" si="26"/>
        <v>#VALUE!</v>
      </c>
    </row>
    <row r="36" spans="2:30" x14ac:dyDescent="0.3">
      <c r="B36" s="4" t="s">
        <v>19</v>
      </c>
      <c r="C36">
        <f t="shared" ca="1" si="6"/>
        <v>2</v>
      </c>
      <c r="D36" t="s">
        <v>42</v>
      </c>
      <c r="E36">
        <f t="shared" ca="1" si="7"/>
        <v>67</v>
      </c>
      <c r="F36">
        <f t="shared" ca="1" si="8"/>
        <v>141</v>
      </c>
      <c r="G36">
        <f>IF(B36=AF3,5,0)</f>
        <v>0</v>
      </c>
      <c r="H36">
        <f t="shared" si="9"/>
        <v>5</v>
      </c>
      <c r="I36">
        <f t="shared" si="10"/>
        <v>0</v>
      </c>
      <c r="J36">
        <f t="shared" ca="1" si="11"/>
        <v>89</v>
      </c>
      <c r="K36">
        <f t="shared" ca="1" si="12"/>
        <v>0</v>
      </c>
      <c r="L36">
        <f t="shared" ca="1" si="13"/>
        <v>0</v>
      </c>
      <c r="N36">
        <f t="shared" ca="1" si="14"/>
        <v>0</v>
      </c>
      <c r="O36">
        <f t="shared" ca="1" si="15"/>
        <v>0</v>
      </c>
      <c r="P36">
        <f t="shared" ca="1" si="16"/>
        <v>0</v>
      </c>
      <c r="Q36">
        <f t="shared" ca="1" si="17"/>
        <v>0</v>
      </c>
      <c r="R36">
        <f t="shared" ca="1" si="18"/>
        <v>0</v>
      </c>
      <c r="S36">
        <f t="shared" ca="1" si="19"/>
        <v>0</v>
      </c>
      <c r="T36">
        <f t="shared" ca="1" si="20"/>
        <v>0</v>
      </c>
      <c r="U36">
        <f t="shared" ca="1" si="21"/>
        <v>0</v>
      </c>
      <c r="V36">
        <f t="shared" ca="1" si="22"/>
        <v>0</v>
      </c>
      <c r="X36">
        <f t="shared" ca="1" si="23"/>
        <v>302</v>
      </c>
      <c r="Y36">
        <f t="shared" ca="1" si="24"/>
        <v>30200141</v>
      </c>
      <c r="AA36">
        <f t="shared" ca="1" si="5"/>
        <v>18</v>
      </c>
      <c r="AB36" t="s">
        <v>90</v>
      </c>
      <c r="AC36" t="e">
        <f t="shared" ca="1" si="25"/>
        <v>#VALUE!</v>
      </c>
      <c r="AD36" t="e">
        <f t="shared" si="26"/>
        <v>#VALUE!</v>
      </c>
    </row>
    <row r="37" spans="2:30" x14ac:dyDescent="0.3">
      <c r="B37" s="4" t="s">
        <v>20</v>
      </c>
      <c r="C37">
        <f t="shared" ca="1" si="6"/>
        <v>17</v>
      </c>
      <c r="D37" t="s">
        <v>42</v>
      </c>
      <c r="E37">
        <f t="shared" ca="1" si="7"/>
        <v>26</v>
      </c>
      <c r="F37">
        <f t="shared" ca="1" si="8"/>
        <v>118</v>
      </c>
      <c r="G37">
        <f>IF(B37=AF3,5,0)</f>
        <v>0</v>
      </c>
      <c r="H37">
        <f t="shared" si="9"/>
        <v>5</v>
      </c>
      <c r="I37">
        <f t="shared" si="10"/>
        <v>-5</v>
      </c>
      <c r="J37">
        <f t="shared" ca="1" si="11"/>
        <v>13</v>
      </c>
      <c r="K37">
        <f t="shared" ca="1" si="12"/>
        <v>0</v>
      </c>
      <c r="L37">
        <f t="shared" ca="1" si="13"/>
        <v>0</v>
      </c>
      <c r="N37">
        <f t="shared" ca="1" si="14"/>
        <v>0</v>
      </c>
      <c r="O37">
        <f t="shared" ca="1" si="15"/>
        <v>0</v>
      </c>
      <c r="P37">
        <f t="shared" ca="1" si="16"/>
        <v>0</v>
      </c>
      <c r="Q37">
        <f t="shared" ca="1" si="17"/>
        <v>0</v>
      </c>
      <c r="R37">
        <f t="shared" ca="1" si="18"/>
        <v>0</v>
      </c>
      <c r="S37">
        <f t="shared" ca="1" si="19"/>
        <v>0</v>
      </c>
      <c r="T37">
        <f t="shared" ca="1" si="20"/>
        <v>0</v>
      </c>
      <c r="U37">
        <f t="shared" ca="1" si="21"/>
        <v>0</v>
      </c>
      <c r="V37">
        <f t="shared" ca="1" si="22"/>
        <v>0</v>
      </c>
      <c r="X37">
        <f t="shared" ca="1" si="23"/>
        <v>157</v>
      </c>
      <c r="Y37">
        <f t="shared" ca="1" si="24"/>
        <v>15700118</v>
      </c>
      <c r="AA37">
        <f t="shared" ca="1" si="5"/>
        <v>0</v>
      </c>
      <c r="AB37" t="s">
        <v>90</v>
      </c>
      <c r="AC37" t="e">
        <f t="shared" ca="1" si="25"/>
        <v>#VALUE!</v>
      </c>
      <c r="AD37" t="e">
        <f t="shared" si="26"/>
        <v>#VALUE!</v>
      </c>
    </row>
    <row r="38" spans="2:30" x14ac:dyDescent="0.3">
      <c r="B38" s="4" t="s">
        <v>21</v>
      </c>
      <c r="C38">
        <f t="shared" ca="1" si="6"/>
        <v>16</v>
      </c>
      <c r="D38" t="s">
        <v>42</v>
      </c>
      <c r="E38">
        <f t="shared" ca="1" si="7"/>
        <v>68</v>
      </c>
      <c r="F38">
        <f t="shared" ca="1" si="8"/>
        <v>98</v>
      </c>
      <c r="G38">
        <f>IF(B38=AF3,5,0)</f>
        <v>0</v>
      </c>
      <c r="H38">
        <f t="shared" si="9"/>
        <v>0</v>
      </c>
      <c r="I38">
        <f t="shared" si="10"/>
        <v>0</v>
      </c>
      <c r="J38">
        <f t="shared" ca="1" si="11"/>
        <v>7</v>
      </c>
      <c r="K38">
        <f t="shared" ca="1" si="12"/>
        <v>0</v>
      </c>
      <c r="L38">
        <f t="shared" ca="1" si="13"/>
        <v>0</v>
      </c>
      <c r="N38">
        <f t="shared" ca="1" si="14"/>
        <v>0</v>
      </c>
      <c r="O38">
        <f t="shared" ca="1" si="15"/>
        <v>0</v>
      </c>
      <c r="P38">
        <f t="shared" ca="1" si="16"/>
        <v>0</v>
      </c>
      <c r="Q38">
        <f t="shared" ca="1" si="17"/>
        <v>0</v>
      </c>
      <c r="R38">
        <f t="shared" ca="1" si="18"/>
        <v>0</v>
      </c>
      <c r="S38">
        <f t="shared" ca="1" si="19"/>
        <v>0</v>
      </c>
      <c r="T38">
        <f t="shared" ca="1" si="20"/>
        <v>0</v>
      </c>
      <c r="U38">
        <f t="shared" ca="1" si="21"/>
        <v>0</v>
      </c>
      <c r="V38">
        <f t="shared" ca="1" si="22"/>
        <v>0</v>
      </c>
      <c r="X38">
        <f t="shared" ca="1" si="23"/>
        <v>173</v>
      </c>
      <c r="Y38">
        <f t="shared" ca="1" si="24"/>
        <v>17300098</v>
      </c>
      <c r="AA38">
        <f t="shared" ca="1" si="5"/>
        <v>0</v>
      </c>
      <c r="AB38" t="s">
        <v>90</v>
      </c>
      <c r="AC38" t="e">
        <f t="shared" ca="1" si="25"/>
        <v>#VALUE!</v>
      </c>
      <c r="AD38" t="e">
        <f t="shared" si="26"/>
        <v>#VALUE!</v>
      </c>
    </row>
    <row r="39" spans="2:30" x14ac:dyDescent="0.3">
      <c r="B39" s="4" t="s">
        <v>22</v>
      </c>
      <c r="C39">
        <f t="shared" ca="1" si="6"/>
        <v>8</v>
      </c>
      <c r="D39" t="s">
        <v>42</v>
      </c>
      <c r="E39">
        <f t="shared" ca="1" si="7"/>
        <v>39</v>
      </c>
      <c r="F39">
        <f t="shared" ca="1" si="8"/>
        <v>97</v>
      </c>
      <c r="G39">
        <f>IF(B39=AF3,5,0)</f>
        <v>0</v>
      </c>
      <c r="H39">
        <f t="shared" si="9"/>
        <v>0</v>
      </c>
      <c r="I39">
        <f t="shared" si="10"/>
        <v>0</v>
      </c>
      <c r="J39">
        <f t="shared" ca="1" si="11"/>
        <v>90</v>
      </c>
      <c r="K39">
        <f t="shared" ca="1" si="12"/>
        <v>0</v>
      </c>
      <c r="L39">
        <f t="shared" ca="1" si="13"/>
        <v>0</v>
      </c>
      <c r="N39">
        <f t="shared" ca="1" si="14"/>
        <v>0</v>
      </c>
      <c r="O39">
        <f t="shared" ca="1" si="15"/>
        <v>0</v>
      </c>
      <c r="P39">
        <f t="shared" ca="1" si="16"/>
        <v>0</v>
      </c>
      <c r="Q39">
        <f t="shared" ca="1" si="17"/>
        <v>0</v>
      </c>
      <c r="R39">
        <f t="shared" ca="1" si="18"/>
        <v>0</v>
      </c>
      <c r="S39">
        <f t="shared" ca="1" si="19"/>
        <v>0</v>
      </c>
      <c r="T39">
        <f t="shared" ca="1" si="20"/>
        <v>0</v>
      </c>
      <c r="U39">
        <f t="shared" ca="1" si="21"/>
        <v>0</v>
      </c>
      <c r="V39">
        <f t="shared" ca="1" si="22"/>
        <v>0</v>
      </c>
      <c r="X39">
        <f t="shared" ca="1" si="23"/>
        <v>226</v>
      </c>
      <c r="Y39">
        <f t="shared" ca="1" si="24"/>
        <v>22600097</v>
      </c>
      <c r="AA39">
        <f t="shared" ca="1" si="5"/>
        <v>5</v>
      </c>
      <c r="AB39" t="s">
        <v>90</v>
      </c>
      <c r="AC39" t="e">
        <f t="shared" ca="1" si="25"/>
        <v>#VALUE!</v>
      </c>
      <c r="AD39" t="e">
        <f t="shared" si="26"/>
        <v>#VALUE!</v>
      </c>
    </row>
    <row r="40" spans="2:30" x14ac:dyDescent="0.3">
      <c r="B40" s="4" t="s">
        <v>23</v>
      </c>
      <c r="C40">
        <f t="shared" ca="1" si="6"/>
        <v>14</v>
      </c>
      <c r="D40" t="s">
        <v>42</v>
      </c>
      <c r="E40">
        <f t="shared" ca="1" si="7"/>
        <v>35</v>
      </c>
      <c r="F40">
        <f t="shared" ca="1" si="8"/>
        <v>133</v>
      </c>
      <c r="G40">
        <f>IF(B40=AF3,5,0)</f>
        <v>0</v>
      </c>
      <c r="H40">
        <f t="shared" si="9"/>
        <v>5</v>
      </c>
      <c r="I40">
        <f t="shared" si="10"/>
        <v>5</v>
      </c>
      <c r="J40">
        <f t="shared" ca="1" si="11"/>
        <v>13</v>
      </c>
      <c r="K40">
        <f t="shared" ca="1" si="12"/>
        <v>0</v>
      </c>
      <c r="L40">
        <f t="shared" ca="1" si="13"/>
        <v>0</v>
      </c>
      <c r="N40">
        <f t="shared" ca="1" si="14"/>
        <v>0</v>
      </c>
      <c r="O40">
        <f t="shared" ca="1" si="15"/>
        <v>0</v>
      </c>
      <c r="P40">
        <f t="shared" ca="1" si="16"/>
        <v>0</v>
      </c>
      <c r="Q40">
        <f t="shared" ca="1" si="17"/>
        <v>0</v>
      </c>
      <c r="R40">
        <f t="shared" ca="1" si="18"/>
        <v>0</v>
      </c>
      <c r="S40">
        <f t="shared" ca="1" si="19"/>
        <v>0</v>
      </c>
      <c r="T40">
        <f t="shared" ca="1" si="20"/>
        <v>0</v>
      </c>
      <c r="U40">
        <f t="shared" ca="1" si="21"/>
        <v>0</v>
      </c>
      <c r="V40">
        <f t="shared" ca="1" si="22"/>
        <v>0</v>
      </c>
      <c r="X40">
        <f t="shared" ca="1" si="23"/>
        <v>191</v>
      </c>
      <c r="Y40">
        <f t="shared" ca="1" si="24"/>
        <v>19100133</v>
      </c>
      <c r="AA40">
        <f t="shared" ca="1" si="5"/>
        <v>0</v>
      </c>
      <c r="AB40" t="s">
        <v>90</v>
      </c>
      <c r="AC40" t="e">
        <f t="shared" ca="1" si="25"/>
        <v>#VALUE!</v>
      </c>
      <c r="AD40" t="e">
        <f t="shared" si="26"/>
        <v>#VALUE!</v>
      </c>
    </row>
    <row r="41" spans="2:30" x14ac:dyDescent="0.3">
      <c r="B41" s="4" t="s">
        <v>24</v>
      </c>
      <c r="C41">
        <f t="shared" ca="1" si="6"/>
        <v>15</v>
      </c>
      <c r="D41" t="s">
        <v>42</v>
      </c>
      <c r="E41">
        <f t="shared" ca="1" si="7"/>
        <v>28</v>
      </c>
      <c r="F41">
        <f t="shared" ca="1" si="8"/>
        <v>67</v>
      </c>
      <c r="G41">
        <f>IF(B41=AF3,5,0)</f>
        <v>0</v>
      </c>
      <c r="H41">
        <f t="shared" si="9"/>
        <v>0</v>
      </c>
      <c r="I41">
        <f t="shared" si="10"/>
        <v>0</v>
      </c>
      <c r="J41">
        <f t="shared" ca="1" si="11"/>
        <v>86</v>
      </c>
      <c r="K41">
        <f t="shared" ca="1" si="12"/>
        <v>0</v>
      </c>
      <c r="L41">
        <f t="shared" ca="1" si="13"/>
        <v>0</v>
      </c>
      <c r="N41">
        <f t="shared" ca="1" si="14"/>
        <v>0</v>
      </c>
      <c r="O41">
        <f t="shared" ca="1" si="15"/>
        <v>0</v>
      </c>
      <c r="P41">
        <f t="shared" ca="1" si="16"/>
        <v>0</v>
      </c>
      <c r="Q41">
        <f t="shared" ca="1" si="17"/>
        <v>0</v>
      </c>
      <c r="R41">
        <f t="shared" ca="1" si="18"/>
        <v>0</v>
      </c>
      <c r="S41">
        <f t="shared" ca="1" si="19"/>
        <v>0</v>
      </c>
      <c r="T41">
        <f t="shared" ca="1" si="20"/>
        <v>0</v>
      </c>
      <c r="U41">
        <f t="shared" ca="1" si="21"/>
        <v>0</v>
      </c>
      <c r="V41">
        <f t="shared" ca="1" si="22"/>
        <v>0</v>
      </c>
      <c r="X41">
        <f t="shared" ca="1" si="23"/>
        <v>181</v>
      </c>
      <c r="Y41">
        <f t="shared" ca="1" si="24"/>
        <v>18100067</v>
      </c>
      <c r="AA41">
        <f t="shared" ca="1" si="5"/>
        <v>0</v>
      </c>
      <c r="AB41" t="s">
        <v>90</v>
      </c>
      <c r="AC41" t="e">
        <f t="shared" ca="1" si="25"/>
        <v>#VALUE!</v>
      </c>
      <c r="AD41" t="e">
        <f t="shared" si="26"/>
        <v>#VALUE!</v>
      </c>
    </row>
    <row r="42" spans="2:30" x14ac:dyDescent="0.3">
      <c r="B42" s="4" t="s">
        <v>25</v>
      </c>
      <c r="C42">
        <f t="shared" ca="1" si="6"/>
        <v>13</v>
      </c>
      <c r="D42" t="s">
        <v>42</v>
      </c>
      <c r="E42">
        <f t="shared" ca="1" si="7"/>
        <v>69</v>
      </c>
      <c r="F42">
        <f t="shared" ca="1" si="8"/>
        <v>48</v>
      </c>
      <c r="G42">
        <f>IF(B42=AF3,5,0)</f>
        <v>0</v>
      </c>
      <c r="H42">
        <f t="shared" si="9"/>
        <v>5</v>
      </c>
      <c r="I42">
        <f t="shared" si="10"/>
        <v>-5</v>
      </c>
      <c r="J42">
        <f t="shared" ca="1" si="11"/>
        <v>84</v>
      </c>
      <c r="K42">
        <f t="shared" ca="1" si="12"/>
        <v>0</v>
      </c>
      <c r="L42">
        <f t="shared" ca="1" si="13"/>
        <v>0</v>
      </c>
      <c r="N42">
        <f t="shared" ca="1" si="14"/>
        <v>0</v>
      </c>
      <c r="O42">
        <f t="shared" ca="1" si="15"/>
        <v>0</v>
      </c>
      <c r="P42">
        <f t="shared" ca="1" si="16"/>
        <v>0</v>
      </c>
      <c r="Q42">
        <f t="shared" ca="1" si="17"/>
        <v>0</v>
      </c>
      <c r="R42">
        <f t="shared" ca="1" si="18"/>
        <v>0</v>
      </c>
      <c r="S42">
        <f t="shared" ca="1" si="19"/>
        <v>0</v>
      </c>
      <c r="T42">
        <f t="shared" ca="1" si="20"/>
        <v>0</v>
      </c>
      <c r="U42">
        <f t="shared" ca="1" si="21"/>
        <v>0</v>
      </c>
      <c r="V42">
        <f t="shared" ca="1" si="22"/>
        <v>0</v>
      </c>
      <c r="X42">
        <f t="shared" ca="1" si="23"/>
        <v>201</v>
      </c>
      <c r="Y42">
        <f t="shared" ca="1" si="24"/>
        <v>20100048</v>
      </c>
      <c r="AA42">
        <f t="shared" ca="1" si="5"/>
        <v>0</v>
      </c>
      <c r="AB42" t="s">
        <v>90</v>
      </c>
      <c r="AC42" t="e">
        <f t="shared" ca="1" si="25"/>
        <v>#VALUE!</v>
      </c>
      <c r="AD42" t="e">
        <f t="shared" si="26"/>
        <v>#VALUE!</v>
      </c>
    </row>
    <row r="43" spans="2:30" x14ac:dyDescent="0.3">
      <c r="B43" s="4" t="s">
        <v>26</v>
      </c>
      <c r="C43">
        <f t="shared" ca="1" si="6"/>
        <v>6</v>
      </c>
      <c r="D43" t="s">
        <v>42</v>
      </c>
      <c r="E43">
        <f t="shared" ca="1" si="7"/>
        <v>66</v>
      </c>
      <c r="F43">
        <f t="shared" ca="1" si="8"/>
        <v>99</v>
      </c>
      <c r="G43">
        <f>IF(B43=AF3,5,0)</f>
        <v>0</v>
      </c>
      <c r="H43">
        <f t="shared" si="9"/>
        <v>5</v>
      </c>
      <c r="I43">
        <f t="shared" si="10"/>
        <v>0</v>
      </c>
      <c r="J43">
        <f t="shared" ca="1" si="11"/>
        <v>67</v>
      </c>
      <c r="K43">
        <f t="shared" ca="1" si="12"/>
        <v>0</v>
      </c>
      <c r="L43">
        <f t="shared" ca="1" si="13"/>
        <v>0</v>
      </c>
      <c r="N43">
        <f t="shared" ca="1" si="14"/>
        <v>0</v>
      </c>
      <c r="O43">
        <f t="shared" ca="1" si="15"/>
        <v>0</v>
      </c>
      <c r="P43">
        <f t="shared" ca="1" si="16"/>
        <v>0</v>
      </c>
      <c r="Q43">
        <f t="shared" ca="1" si="17"/>
        <v>0</v>
      </c>
      <c r="R43">
        <f t="shared" ca="1" si="18"/>
        <v>0</v>
      </c>
      <c r="S43">
        <f t="shared" ca="1" si="19"/>
        <v>0</v>
      </c>
      <c r="T43">
        <f t="shared" ca="1" si="20"/>
        <v>0</v>
      </c>
      <c r="U43">
        <f t="shared" ca="1" si="21"/>
        <v>0</v>
      </c>
      <c r="V43">
        <f t="shared" ca="1" si="22"/>
        <v>0</v>
      </c>
      <c r="X43">
        <f t="shared" ca="1" si="23"/>
        <v>237</v>
      </c>
      <c r="Y43">
        <f t="shared" ca="1" si="24"/>
        <v>23700099</v>
      </c>
      <c r="AA43">
        <f t="shared" ca="1" si="5"/>
        <v>10</v>
      </c>
      <c r="AB43" t="s">
        <v>90</v>
      </c>
      <c r="AC43" t="e">
        <f t="shared" ca="1" si="25"/>
        <v>#VALUE!</v>
      </c>
      <c r="AD43" t="e">
        <f t="shared" si="26"/>
        <v>#VALUE!</v>
      </c>
    </row>
    <row r="44" spans="2:30" x14ac:dyDescent="0.3">
      <c r="B44" s="4" t="s">
        <v>41</v>
      </c>
      <c r="C44">
        <f t="shared" ca="1" si="6"/>
        <v>7</v>
      </c>
      <c r="D44" t="s">
        <v>42</v>
      </c>
      <c r="E44">
        <f t="shared" ca="1" si="7"/>
        <v>74</v>
      </c>
      <c r="F44">
        <f t="shared" ca="1" si="8"/>
        <v>100</v>
      </c>
      <c r="G44">
        <f>IF(B44=AF3,5,0)</f>
        <v>0</v>
      </c>
      <c r="H44">
        <f t="shared" si="9"/>
        <v>5</v>
      </c>
      <c r="I44">
        <f t="shared" si="10"/>
        <v>5</v>
      </c>
      <c r="J44">
        <f t="shared" ca="1" si="11"/>
        <v>51</v>
      </c>
      <c r="K44">
        <f t="shared" ca="1" si="12"/>
        <v>0</v>
      </c>
      <c r="L44">
        <f t="shared" ca="1" si="13"/>
        <v>0</v>
      </c>
      <c r="N44">
        <f t="shared" ca="1" si="14"/>
        <v>0</v>
      </c>
      <c r="O44">
        <f t="shared" ca="1" si="15"/>
        <v>0</v>
      </c>
      <c r="P44">
        <f t="shared" ca="1" si="16"/>
        <v>0</v>
      </c>
      <c r="Q44">
        <f t="shared" ca="1" si="17"/>
        <v>0</v>
      </c>
      <c r="R44">
        <f t="shared" ca="1" si="18"/>
        <v>0</v>
      </c>
      <c r="S44">
        <f t="shared" ca="1" si="19"/>
        <v>0</v>
      </c>
      <c r="T44">
        <f t="shared" ca="1" si="20"/>
        <v>0</v>
      </c>
      <c r="U44">
        <f t="shared" ca="1" si="21"/>
        <v>0</v>
      </c>
      <c r="V44">
        <f t="shared" ca="1" si="22"/>
        <v>0</v>
      </c>
      <c r="X44">
        <f t="shared" ca="1" si="23"/>
        <v>235</v>
      </c>
      <c r="Y44">
        <f t="shared" ca="1" si="24"/>
        <v>23500100</v>
      </c>
      <c r="AA44">
        <f t="shared" ca="1" si="5"/>
        <v>8</v>
      </c>
      <c r="AB44" t="s">
        <v>90</v>
      </c>
      <c r="AC44" t="e">
        <f t="shared" ca="1" si="25"/>
        <v>#VALUE!</v>
      </c>
      <c r="AD44" t="e">
        <f t="shared" si="26"/>
        <v>#VALUE!</v>
      </c>
    </row>
    <row r="45" spans="2:30" x14ac:dyDescent="0.3">
      <c r="B45" s="4" t="s">
        <v>27</v>
      </c>
      <c r="C45">
        <f t="shared" ca="1" si="6"/>
        <v>19</v>
      </c>
      <c r="D45" t="s">
        <v>42</v>
      </c>
      <c r="E45">
        <f t="shared" ca="1" si="7"/>
        <v>24</v>
      </c>
      <c r="F45">
        <f t="shared" ca="1" si="8"/>
        <v>62</v>
      </c>
      <c r="G45">
        <f>IF(B45=AF3,5,0)</f>
        <v>0</v>
      </c>
      <c r="H45">
        <f t="shared" si="9"/>
        <v>0</v>
      </c>
      <c r="I45">
        <f t="shared" si="10"/>
        <v>5</v>
      </c>
      <c r="J45">
        <f t="shared" ca="1" si="11"/>
        <v>32</v>
      </c>
      <c r="K45">
        <f t="shared" ca="1" si="12"/>
        <v>0</v>
      </c>
      <c r="L45">
        <f t="shared" ca="1" si="13"/>
        <v>0</v>
      </c>
      <c r="N45">
        <f t="shared" ca="1" si="14"/>
        <v>0</v>
      </c>
      <c r="O45">
        <f t="shared" ca="1" si="15"/>
        <v>0</v>
      </c>
      <c r="P45">
        <f t="shared" ca="1" si="16"/>
        <v>0</v>
      </c>
      <c r="Q45">
        <f t="shared" ca="1" si="17"/>
        <v>0</v>
      </c>
      <c r="R45">
        <f t="shared" ca="1" si="18"/>
        <v>0</v>
      </c>
      <c r="S45">
        <f t="shared" ca="1" si="19"/>
        <v>0</v>
      </c>
      <c r="T45">
        <f t="shared" ca="1" si="20"/>
        <v>0</v>
      </c>
      <c r="U45">
        <f t="shared" ca="1" si="21"/>
        <v>0</v>
      </c>
      <c r="V45">
        <f t="shared" ca="1" si="22"/>
        <v>0</v>
      </c>
      <c r="X45">
        <f t="shared" ca="1" si="23"/>
        <v>123</v>
      </c>
      <c r="Y45">
        <f t="shared" ca="1" si="24"/>
        <v>12300062</v>
      </c>
      <c r="AA45">
        <f t="shared" ca="1" si="5"/>
        <v>0</v>
      </c>
      <c r="AB45" t="s">
        <v>90</v>
      </c>
      <c r="AC45" t="e">
        <f t="shared" ca="1" si="25"/>
        <v>#VALUE!</v>
      </c>
      <c r="AD45" t="e">
        <f t="shared" si="26"/>
        <v>#VALUE!</v>
      </c>
    </row>
    <row r="46" spans="2:30" x14ac:dyDescent="0.3">
      <c r="B46" s="4" t="s">
        <v>28</v>
      </c>
      <c r="C46">
        <f t="shared" ca="1" si="6"/>
        <v>10</v>
      </c>
      <c r="D46" t="s">
        <v>42</v>
      </c>
      <c r="E46">
        <f t="shared" ca="1" si="7"/>
        <v>59</v>
      </c>
      <c r="F46">
        <f t="shared" ca="1" si="8"/>
        <v>64</v>
      </c>
      <c r="G46">
        <f>IF(B46=AF3,5,0)</f>
        <v>0</v>
      </c>
      <c r="H46">
        <f t="shared" si="9"/>
        <v>5</v>
      </c>
      <c r="I46">
        <f t="shared" si="10"/>
        <v>0</v>
      </c>
      <c r="J46">
        <f t="shared" ca="1" si="11"/>
        <v>93</v>
      </c>
      <c r="K46">
        <f t="shared" ca="1" si="12"/>
        <v>0</v>
      </c>
      <c r="L46">
        <f t="shared" ca="1" si="13"/>
        <v>0</v>
      </c>
      <c r="N46">
        <f t="shared" ca="1" si="14"/>
        <v>0</v>
      </c>
      <c r="O46">
        <f t="shared" ca="1" si="15"/>
        <v>0</v>
      </c>
      <c r="P46">
        <f t="shared" ca="1" si="16"/>
        <v>0</v>
      </c>
      <c r="Q46">
        <f t="shared" ca="1" si="17"/>
        <v>0</v>
      </c>
      <c r="R46">
        <f t="shared" ca="1" si="18"/>
        <v>0</v>
      </c>
      <c r="S46">
        <f t="shared" ca="1" si="19"/>
        <v>0</v>
      </c>
      <c r="T46">
        <f t="shared" ca="1" si="20"/>
        <v>0</v>
      </c>
      <c r="U46">
        <f t="shared" ca="1" si="21"/>
        <v>0</v>
      </c>
      <c r="V46">
        <f t="shared" ca="1" si="22"/>
        <v>0</v>
      </c>
      <c r="X46">
        <f t="shared" ca="1" si="23"/>
        <v>221</v>
      </c>
      <c r="Y46">
        <f t="shared" ca="1" si="24"/>
        <v>22100064</v>
      </c>
      <c r="AA46">
        <f t="shared" ca="1" si="5"/>
        <v>2</v>
      </c>
      <c r="AB46" t="s">
        <v>90</v>
      </c>
      <c r="AC46" t="e">
        <f t="shared" ca="1" si="25"/>
        <v>#VALUE!</v>
      </c>
      <c r="AD46" t="e">
        <f t="shared" si="26"/>
        <v>#VALUE!</v>
      </c>
    </row>
    <row r="47" spans="2:30" x14ac:dyDescent="0.3">
      <c r="B47" s="4" t="s">
        <v>29</v>
      </c>
      <c r="C47">
        <f t="shared" ca="1" si="6"/>
        <v>20</v>
      </c>
      <c r="D47" t="s">
        <v>42</v>
      </c>
      <c r="E47">
        <f t="shared" ca="1" si="7"/>
        <v>24</v>
      </c>
      <c r="F47">
        <f t="shared" ca="1" si="8"/>
        <v>59</v>
      </c>
      <c r="G47">
        <f>IF(B47=AF3,5,0)</f>
        <v>0</v>
      </c>
      <c r="H47">
        <f t="shared" si="9"/>
        <v>0</v>
      </c>
      <c r="I47">
        <f t="shared" si="10"/>
        <v>-5</v>
      </c>
      <c r="J47">
        <f t="shared" ca="1" si="11"/>
        <v>32</v>
      </c>
      <c r="K47">
        <f t="shared" ca="1" si="12"/>
        <v>0</v>
      </c>
      <c r="L47">
        <f t="shared" ca="1" si="13"/>
        <v>0</v>
      </c>
      <c r="N47">
        <f t="shared" ca="1" si="14"/>
        <v>0</v>
      </c>
      <c r="O47">
        <f t="shared" ca="1" si="15"/>
        <v>0</v>
      </c>
      <c r="P47">
        <f t="shared" ca="1" si="16"/>
        <v>0</v>
      </c>
      <c r="Q47">
        <f t="shared" ca="1" si="17"/>
        <v>0</v>
      </c>
      <c r="R47">
        <f t="shared" ca="1" si="18"/>
        <v>0</v>
      </c>
      <c r="S47">
        <f t="shared" ca="1" si="19"/>
        <v>0</v>
      </c>
      <c r="T47">
        <f t="shared" ca="1" si="20"/>
        <v>0</v>
      </c>
      <c r="U47">
        <f t="shared" ca="1" si="21"/>
        <v>0</v>
      </c>
      <c r="V47">
        <f t="shared" ca="1" si="22"/>
        <v>0</v>
      </c>
      <c r="X47">
        <f t="shared" ca="1" si="23"/>
        <v>110</v>
      </c>
      <c r="Y47">
        <f t="shared" ca="1" si="24"/>
        <v>11000059</v>
      </c>
      <c r="AA47">
        <f t="shared" ca="1" si="5"/>
        <v>0</v>
      </c>
      <c r="AB47" t="s">
        <v>90</v>
      </c>
      <c r="AC47" t="e">
        <f t="shared" ca="1" si="25"/>
        <v>#VALUE!</v>
      </c>
      <c r="AD47" t="e">
        <f t="shared" si="26"/>
        <v>#VALUE!</v>
      </c>
    </row>
    <row r="49" spans="29:29" x14ac:dyDescent="0.3">
      <c r="AC49" t="s">
        <v>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Teuçaj</dc:creator>
  <cp:lastModifiedBy>Teuçaj</cp:lastModifiedBy>
  <dcterms:created xsi:type="dcterms:W3CDTF">2021-09-04T11:10:46Z</dcterms:created>
  <dcterms:modified xsi:type="dcterms:W3CDTF">2022-09-01T20:02:58Z</dcterms:modified>
</cp:coreProperties>
</file>