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460" yWindow="380" windowWidth="25040" windowHeight="18620" tabRatio="564"/>
  </bookViews>
  <sheets>
    <sheet name="FPPTI_suggested_rates" sheetId="14" r:id="rId1"/>
    <sheet name="GBB table comparison" sheetId="4" r:id="rId2"/>
    <sheet name="by face-amount" sheetId="3" r:id="rId3"/>
    <sheet name="by premium" sheetId="2" r:id="rId4"/>
    <sheet name="suggested GBB" sheetId="9" r:id="rId5"/>
  </sheets>
  <definedNames>
    <definedName name="face_amount_rates" localSheetId="4">'suggested GBB'!$A$2:$H$54</definedName>
    <definedName name="face_amount_rates">'by face-amount'!$A$4:$H$56</definedName>
    <definedName name="week_amount_rates">'by premium'!$A$2:$H$54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4" l="1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2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L42" i="14"/>
  <c r="L41" i="14"/>
  <c r="J41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" i="14"/>
  <c r="G34" i="14"/>
  <c r="G35" i="14"/>
  <c r="G36" i="14"/>
  <c r="G37" i="14"/>
  <c r="G38" i="14"/>
  <c r="G39" i="14"/>
  <c r="G40" i="14"/>
  <c r="G33" i="14"/>
  <c r="G28" i="14"/>
  <c r="G29" i="14"/>
  <c r="G30" i="14"/>
  <c r="G31" i="14"/>
  <c r="G32" i="14"/>
  <c r="G26" i="14"/>
  <c r="G27" i="14"/>
  <c r="G25" i="14"/>
  <c r="E31" i="14"/>
  <c r="E32" i="14"/>
  <c r="E33" i="14"/>
  <c r="E34" i="14"/>
  <c r="E35" i="14"/>
  <c r="E36" i="14"/>
  <c r="E37" i="14"/>
  <c r="E38" i="14"/>
  <c r="E39" i="14"/>
  <c r="E40" i="14"/>
  <c r="E26" i="14"/>
  <c r="E27" i="14"/>
  <c r="E28" i="14"/>
  <c r="E29" i="14"/>
  <c r="E30" i="14"/>
  <c r="E25" i="14"/>
  <c r="C30" i="14"/>
  <c r="C31" i="14"/>
  <c r="C32" i="14"/>
  <c r="C33" i="14"/>
  <c r="C34" i="14"/>
  <c r="C35" i="14"/>
  <c r="C36" i="14"/>
  <c r="C37" i="14"/>
  <c r="C38" i="14"/>
  <c r="C39" i="14"/>
  <c r="C40" i="14"/>
  <c r="C26" i="14"/>
  <c r="C27" i="14"/>
  <c r="C28" i="14"/>
  <c r="C29" i="14"/>
  <c r="C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25" i="14"/>
  <c r="D25" i="14"/>
  <c r="B35" i="14"/>
  <c r="B36" i="14"/>
  <c r="B37" i="14"/>
  <c r="B38" i="14"/>
  <c r="B39" i="14"/>
  <c r="B40" i="14"/>
  <c r="B26" i="14"/>
  <c r="B27" i="14"/>
  <c r="B28" i="14"/>
  <c r="B29" i="14"/>
  <c r="B30" i="14"/>
  <c r="B31" i="14"/>
  <c r="B32" i="14"/>
  <c r="B33" i="14"/>
  <c r="B34" i="14"/>
  <c r="B25" i="14"/>
  <c r="F42" i="14"/>
  <c r="F41" i="14"/>
  <c r="D42" i="14"/>
  <c r="D41" i="14"/>
  <c r="B41" i="14"/>
  <c r="B44" i="14"/>
  <c r="B45" i="14"/>
  <c r="B46" i="14"/>
  <c r="B47" i="14"/>
  <c r="B48" i="14"/>
  <c r="B49" i="14"/>
  <c r="B50" i="14"/>
  <c r="B51" i="14"/>
  <c r="B52" i="14"/>
  <c r="B53" i="14"/>
  <c r="B54" i="14"/>
  <c r="F44" i="14"/>
  <c r="F45" i="14"/>
  <c r="F46" i="14"/>
  <c r="F47" i="14"/>
  <c r="F48" i="14"/>
  <c r="F49" i="14"/>
  <c r="F50" i="14"/>
  <c r="F51" i="14"/>
  <c r="F52" i="14"/>
  <c r="F53" i="14"/>
  <c r="F54" i="14"/>
  <c r="F43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B43" i="14"/>
  <c r="B42" i="14"/>
  <c r="F40" i="14"/>
  <c r="D40" i="14"/>
  <c r="J29" i="9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D2" i="14"/>
  <c r="F2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K36" i="9"/>
  <c r="K5" i="9"/>
  <c r="L5" i="9"/>
  <c r="D17" i="4"/>
  <c r="D19" i="4"/>
  <c r="D23" i="4"/>
  <c r="C19" i="4"/>
  <c r="C17" i="4"/>
  <c r="C23" i="4"/>
  <c r="B18" i="4"/>
  <c r="B19" i="4"/>
  <c r="B17" i="4"/>
  <c r="C5" i="4"/>
  <c r="D5" i="4"/>
  <c r="B23" i="4"/>
  <c r="C8" i="4"/>
  <c r="D8" i="4"/>
  <c r="C7" i="4"/>
  <c r="D7" i="4"/>
  <c r="C6" i="4"/>
  <c r="D6" i="4"/>
</calcChain>
</file>

<file path=xl/comments1.xml><?xml version="1.0" encoding="utf-8"?>
<comments xmlns="http://schemas.openxmlformats.org/spreadsheetml/2006/main">
  <authors>
    <author>Bill Davis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Bill Davis:</t>
        </r>
        <r>
          <rPr>
            <sz val="9"/>
            <color indexed="81"/>
            <rFont val="Calibri"/>
            <family val="2"/>
          </rPr>
          <t xml:space="preserve">
Essentially, good spread, but doesn't really hold in practice.  See individual tabs for age bands to see what I mean as some ages simply don't have an option that "fits" (or is off the chart)
</t>
        </r>
      </text>
    </comment>
    <comment ref="F16" authorId="0">
      <text>
        <r>
          <rPr>
            <b/>
            <sz val="9"/>
            <color indexed="81"/>
            <rFont val="Calibri"/>
            <family val="2"/>
          </rPr>
          <t>Bill Davis:</t>
        </r>
        <r>
          <rPr>
            <sz val="9"/>
            <color indexed="81"/>
            <rFont val="Calibri"/>
            <family val="2"/>
          </rPr>
          <t xml:space="preserve">
Play with these parameters (and adjust the coverage headers in the table at the right) to see what a sample table would be</t>
        </r>
      </text>
    </comment>
  </commentList>
</comments>
</file>

<file path=xl/sharedStrings.xml><?xml version="1.0" encoding="utf-8"?>
<sst xmlns="http://schemas.openxmlformats.org/spreadsheetml/2006/main" count="65" uniqueCount="43">
  <si>
    <t>Good</t>
  </si>
  <si>
    <t>Better</t>
  </si>
  <si>
    <t>Best</t>
  </si>
  <si>
    <t>Employee 18-35</t>
  </si>
  <si>
    <t>Spouse</t>
  </si>
  <si>
    <t>Employee 36-50</t>
  </si>
  <si>
    <t>Employee 51-60</t>
  </si>
  <si>
    <t>Employee 61+</t>
  </si>
  <si>
    <t xml:space="preserve"> ~ 50% of employee</t>
  </si>
  <si>
    <t>Children</t>
  </si>
  <si>
    <t>none</t>
  </si>
  <si>
    <t>10K face</t>
  </si>
  <si>
    <t>20K face</t>
  </si>
  <si>
    <t>Weekly Premium Price Targets</t>
  </si>
  <si>
    <t>Age</t>
  </si>
  <si>
    <t>Age Band Guidelines</t>
  </si>
  <si>
    <t>Sample table</t>
  </si>
  <si>
    <t xml:space="preserve">Employee </t>
  </si>
  <si>
    <t># of children</t>
  </si>
  <si>
    <t>Employee</t>
  </si>
  <si>
    <t>Total weekly</t>
  </si>
  <si>
    <t>(that's target, but just force range to top-3)</t>
  </si>
  <si>
    <t>Threw out the 61+ target of 25/30/35 and just forced the first 3 columns</t>
  </si>
  <si>
    <t>FPP-TI "Suggested Premiums a la Good / Better / Best price range</t>
  </si>
  <si>
    <t>age</t>
  </si>
  <si>
    <t>emp1_prem</t>
  </si>
  <si>
    <t>emp1_cov</t>
  </si>
  <si>
    <t>emp2_prem</t>
  </si>
  <si>
    <t>emp2_cov</t>
  </si>
  <si>
    <t>emp3_prem</t>
  </si>
  <si>
    <t>emp3_cov</t>
  </si>
  <si>
    <t>sp1_prem</t>
  </si>
  <si>
    <t>sp1_cov</t>
  </si>
  <si>
    <t>sp2_prem</t>
  </si>
  <si>
    <t>sp2_cov</t>
  </si>
  <si>
    <t>sp3_prem</t>
  </si>
  <si>
    <t>sp3_cov</t>
  </si>
  <si>
    <t>ch1_prem</t>
  </si>
  <si>
    <t>ch1_cov</t>
  </si>
  <si>
    <t>ch2_prem</t>
  </si>
  <si>
    <t>ch2_cov</t>
  </si>
  <si>
    <t>ch3_prem</t>
  </si>
  <si>
    <t>ch3_cov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</si>
</sst>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i/>
      <sz val="9"/>
      <color theme="1"/>
      <name val="Calibri"/>
      <scheme val="minor"/>
    </font>
    <font>
      <sz val="16"/>
      <color rgb="FF9C0006"/>
      <name val="Calibri"/>
      <scheme val="minor"/>
    </font>
    <font>
      <sz val="16"/>
      <color rgb="FF9C6500"/>
      <name val="Calibri"/>
      <scheme val="minor"/>
    </font>
    <font>
      <sz val="16"/>
      <color rgb="FF006100"/>
      <name val="Calibri"/>
      <scheme val="minor"/>
    </font>
    <font>
      <i/>
      <sz val="12"/>
      <color theme="0" tint="-0.34998626667073579"/>
      <name val="Calibri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3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9" fillId="0" borderId="3" xfId="0" applyNumberFormat="1" applyFont="1" applyBorder="1" applyAlignment="1">
      <alignment horizontal="center" vertical="center"/>
    </xf>
    <xf numFmtId="0" fontId="13" fillId="0" borderId="0" xfId="0" applyFont="1"/>
    <xf numFmtId="0" fontId="14" fillId="6" borderId="0" xfId="0" applyFont="1" applyFill="1" applyAlignment="1">
      <alignment horizontal="right"/>
    </xf>
    <xf numFmtId="164" fontId="14" fillId="6" borderId="0" xfId="0" applyNumberFormat="1" applyFont="1" applyFill="1"/>
    <xf numFmtId="0" fontId="0" fillId="7" borderId="1" xfId="0" applyFill="1" applyBorder="1"/>
    <xf numFmtId="2" fontId="2" fillId="3" borderId="0" xfId="2" applyNumberFormat="1"/>
    <xf numFmtId="2" fontId="3" fillId="4" borderId="0" xfId="3" applyNumberFormat="1"/>
    <xf numFmtId="2" fontId="1" fillId="2" borderId="0" xfId="1" applyNumberFormat="1"/>
    <xf numFmtId="0" fontId="17" fillId="0" borderId="1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2" fontId="2" fillId="3" borderId="4" xfId="2" applyNumberFormat="1" applyBorder="1"/>
    <xf numFmtId="2" fontId="3" fillId="4" borderId="4" xfId="3" applyNumberFormat="1" applyBorder="1"/>
    <xf numFmtId="2" fontId="1" fillId="2" borderId="4" xfId="1" applyNumberFormat="1" applyBorder="1"/>
    <xf numFmtId="0" fontId="17" fillId="8" borderId="1" xfId="0" applyFont="1" applyFill="1" applyBorder="1" applyAlignment="1">
      <alignment horizontal="center" vertical="center"/>
    </xf>
    <xf numFmtId="0" fontId="1" fillId="2" borderId="0" xfId="1"/>
    <xf numFmtId="0" fontId="0" fillId="0" borderId="0" xfId="0" applyAlignment="1">
      <alignment vertical="top" wrapText="1"/>
    </xf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2" fillId="3" borderId="0" xfId="2" applyNumberFormat="1" applyBorder="1"/>
    <xf numFmtId="2" fontId="3" fillId="4" borderId="0" xfId="3" applyNumberFormat="1" applyBorder="1"/>
    <xf numFmtId="2" fontId="1" fillId="2" borderId="0" xfId="1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0" fillId="3" borderId="0" xfId="2" applyFont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0" fillId="8" borderId="0" xfId="0" applyFill="1" applyAlignment="1">
      <alignment horizontal="center" vertical="top" wrapText="1"/>
    </xf>
    <xf numFmtId="0" fontId="8" fillId="0" borderId="0" xfId="0" applyFont="1"/>
    <xf numFmtId="0" fontId="0" fillId="0" borderId="0" xfId="0" applyFill="1" applyBorder="1"/>
    <xf numFmtId="2" fontId="0" fillId="0" borderId="0" xfId="0" applyNumberFormat="1" applyFill="1"/>
    <xf numFmtId="0" fontId="0" fillId="0" borderId="0" xfId="0" applyFill="1"/>
    <xf numFmtId="0" fontId="0" fillId="9" borderId="0" xfId="0" applyFill="1" applyBorder="1"/>
    <xf numFmtId="2" fontId="0" fillId="9" borderId="0" xfId="0" applyNumberFormat="1" applyFill="1"/>
    <xf numFmtId="0" fontId="0" fillId="9" borderId="0" xfId="0" applyFill="1"/>
  </cellXfs>
  <cellStyles count="138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RowHeight="15" x14ac:dyDescent="0"/>
  <sheetData>
    <row r="1" spans="1:19">
      <c r="A1" t="s">
        <v>24</v>
      </c>
      <c r="B1" t="s">
        <v>25</v>
      </c>
      <c r="C1" s="42" t="s">
        <v>26</v>
      </c>
      <c r="D1" t="s">
        <v>27</v>
      </c>
      <c r="E1" s="42" t="s">
        <v>28</v>
      </c>
      <c r="F1" t="s">
        <v>29</v>
      </c>
      <c r="G1" s="42" t="s">
        <v>30</v>
      </c>
      <c r="H1" t="s">
        <v>31</v>
      </c>
      <c r="I1" s="42" t="s">
        <v>32</v>
      </c>
      <c r="J1" t="s">
        <v>33</v>
      </c>
      <c r="K1" s="42" t="s">
        <v>34</v>
      </c>
      <c r="L1" t="s">
        <v>35</v>
      </c>
      <c r="M1" s="42" t="s">
        <v>36</v>
      </c>
      <c r="N1" t="s">
        <v>37</v>
      </c>
      <c r="O1" s="42" t="s">
        <v>38</v>
      </c>
      <c r="P1" t="s">
        <v>39</v>
      </c>
      <c r="Q1" s="42" t="s">
        <v>40</v>
      </c>
      <c r="R1" t="s">
        <v>41</v>
      </c>
      <c r="S1" s="42" t="s">
        <v>42</v>
      </c>
    </row>
    <row r="2" spans="1:19">
      <c r="A2" s="27">
        <v>18</v>
      </c>
      <c r="B2" s="1">
        <f>VLOOKUP($A2,face_amount_rates,HLOOKUP(C2,'by face-amount'!$B$2:$H$3,2,FALSE),FALSE)</f>
        <v>7.52</v>
      </c>
      <c r="C2">
        <v>100000</v>
      </c>
      <c r="D2" s="1">
        <f>VLOOKUP($A2,face_amount_rates,HLOOKUP(E2,'by face-amount'!$B$2:$H$3,2,FALSE),FALSE)</f>
        <v>9.15</v>
      </c>
      <c r="E2">
        <v>125000</v>
      </c>
      <c r="F2" s="1">
        <f>VLOOKUP($A2,face_amount_rates,HLOOKUP(G2,'by face-amount'!$B$2:$H$3,2,FALSE),FALSE)</f>
        <v>10.78</v>
      </c>
      <c r="G2">
        <v>150000</v>
      </c>
      <c r="H2" s="1">
        <f>VLOOKUP($A2,face_amount_rates,HLOOKUP(I2,'by face-amount'!$B$2:$H$3,2,FALSE),FALSE)</f>
        <v>1.65</v>
      </c>
      <c r="I2">
        <v>10000</v>
      </c>
      <c r="J2" s="1">
        <f>VLOOKUP($A2,face_amount_rates,HLOOKUP(K2,'by face-amount'!$B$2:$H$3,2,FALSE),FALSE)</f>
        <v>4.26</v>
      </c>
      <c r="K2">
        <v>50000</v>
      </c>
      <c r="L2" s="1">
        <f>VLOOKUP($A2,face_amount_rates,HLOOKUP(M2,'by face-amount'!$B$2:$H$3,2,FALSE),FALSE)</f>
        <v>5.89</v>
      </c>
      <c r="M2">
        <v>75000</v>
      </c>
      <c r="P2">
        <v>1.1499999999999999</v>
      </c>
      <c r="Q2">
        <v>10000</v>
      </c>
      <c r="R2">
        <v>2.2999999999999998</v>
      </c>
      <c r="S2">
        <v>20000</v>
      </c>
    </row>
    <row r="3" spans="1:19">
      <c r="A3" s="27">
        <v>19</v>
      </c>
      <c r="B3" s="1">
        <f>VLOOKUP($A3,face_amount_rates,HLOOKUP(C3,'by face-amount'!$B$2:$H$3,2,FALSE),FALSE)</f>
        <v>7.52</v>
      </c>
      <c r="C3">
        <v>100000</v>
      </c>
      <c r="D3" s="1">
        <f>VLOOKUP($A3,face_amount_rates,HLOOKUP(E3,'by face-amount'!$B$2:$H$3,2,FALSE),FALSE)</f>
        <v>9.15</v>
      </c>
      <c r="E3">
        <v>125000</v>
      </c>
      <c r="F3" s="1">
        <f>VLOOKUP($A3,face_amount_rates,HLOOKUP(G3,'by face-amount'!$B$2:$H$3,2,FALSE),FALSE)</f>
        <v>10.78</v>
      </c>
      <c r="G3">
        <v>150000</v>
      </c>
      <c r="H3" s="1">
        <f>VLOOKUP($A3,face_amount_rates,HLOOKUP(I3,'by face-amount'!$B$2:$H$3,2,FALSE),FALSE)</f>
        <v>1.65</v>
      </c>
      <c r="I3">
        <v>10000</v>
      </c>
      <c r="J3" s="1">
        <f>VLOOKUP($A3,face_amount_rates,HLOOKUP(K3,'by face-amount'!$B$2:$H$3,2,FALSE),FALSE)</f>
        <v>4.26</v>
      </c>
      <c r="K3">
        <v>50000</v>
      </c>
      <c r="L3" s="1">
        <f>VLOOKUP($A3,face_amount_rates,HLOOKUP(M3,'by face-amount'!$B$2:$H$3,2,FALSE),FALSE)</f>
        <v>5.89</v>
      </c>
      <c r="M3">
        <v>75000</v>
      </c>
      <c r="P3">
        <v>1.1499999999999999</v>
      </c>
      <c r="Q3">
        <v>10000</v>
      </c>
      <c r="R3">
        <v>2.2999999999999998</v>
      </c>
      <c r="S3">
        <v>20000</v>
      </c>
    </row>
    <row r="4" spans="1:19">
      <c r="A4" s="27">
        <v>20</v>
      </c>
      <c r="B4" s="1">
        <f>VLOOKUP($A4,face_amount_rates,HLOOKUP(C4,'by face-amount'!$B$2:$H$3,2,FALSE),FALSE)</f>
        <v>7.52</v>
      </c>
      <c r="C4">
        <v>100000</v>
      </c>
      <c r="D4" s="1">
        <f>VLOOKUP($A4,face_amount_rates,HLOOKUP(E4,'by face-amount'!$B$2:$H$3,2,FALSE),FALSE)</f>
        <v>9.15</v>
      </c>
      <c r="E4">
        <v>125000</v>
      </c>
      <c r="F4" s="1">
        <f>VLOOKUP($A4,face_amount_rates,HLOOKUP(G4,'by face-amount'!$B$2:$H$3,2,FALSE),FALSE)</f>
        <v>10.78</v>
      </c>
      <c r="G4">
        <v>150000</v>
      </c>
      <c r="H4" s="1">
        <f>VLOOKUP($A4,face_amount_rates,HLOOKUP(I4,'by face-amount'!$B$2:$H$3,2,FALSE),FALSE)</f>
        <v>1.65</v>
      </c>
      <c r="I4">
        <v>10000</v>
      </c>
      <c r="J4" s="1">
        <f>VLOOKUP($A4,face_amount_rates,HLOOKUP(K4,'by face-amount'!$B$2:$H$3,2,FALSE),FALSE)</f>
        <v>4.26</v>
      </c>
      <c r="K4">
        <v>50000</v>
      </c>
      <c r="L4" s="1">
        <f>VLOOKUP($A4,face_amount_rates,HLOOKUP(M4,'by face-amount'!$B$2:$H$3,2,FALSE),FALSE)</f>
        <v>5.89</v>
      </c>
      <c r="M4">
        <v>75000</v>
      </c>
      <c r="P4">
        <v>1.1499999999999999</v>
      </c>
      <c r="Q4">
        <v>10000</v>
      </c>
      <c r="R4">
        <v>2.2999999999999998</v>
      </c>
      <c r="S4">
        <v>20000</v>
      </c>
    </row>
    <row r="5" spans="1:19">
      <c r="A5" s="27">
        <v>21</v>
      </c>
      <c r="B5" s="1">
        <f>VLOOKUP($A5,face_amount_rates,HLOOKUP(C5,'by face-amount'!$B$2:$H$3,2,FALSE),FALSE)</f>
        <v>7.52</v>
      </c>
      <c r="C5">
        <v>100000</v>
      </c>
      <c r="D5" s="1">
        <f>VLOOKUP($A5,face_amount_rates,HLOOKUP(E5,'by face-amount'!$B$2:$H$3,2,FALSE),FALSE)</f>
        <v>9.15</v>
      </c>
      <c r="E5">
        <v>125000</v>
      </c>
      <c r="F5" s="1">
        <f>VLOOKUP($A5,face_amount_rates,HLOOKUP(G5,'by face-amount'!$B$2:$H$3,2,FALSE),FALSE)</f>
        <v>10.78</v>
      </c>
      <c r="G5">
        <v>150000</v>
      </c>
      <c r="H5" s="1">
        <f>VLOOKUP($A5,face_amount_rates,HLOOKUP(I5,'by face-amount'!$B$2:$H$3,2,FALSE),FALSE)</f>
        <v>1.65</v>
      </c>
      <c r="I5">
        <v>10000</v>
      </c>
      <c r="J5" s="1">
        <f>VLOOKUP($A5,face_amount_rates,HLOOKUP(K5,'by face-amount'!$B$2:$H$3,2,FALSE),FALSE)</f>
        <v>4.26</v>
      </c>
      <c r="K5">
        <v>50000</v>
      </c>
      <c r="L5" s="1">
        <f>VLOOKUP($A5,face_amount_rates,HLOOKUP(M5,'by face-amount'!$B$2:$H$3,2,FALSE),FALSE)</f>
        <v>5.89</v>
      </c>
      <c r="M5">
        <v>75000</v>
      </c>
      <c r="P5">
        <v>1.1499999999999999</v>
      </c>
      <c r="Q5">
        <v>10000</v>
      </c>
      <c r="R5">
        <v>2.2999999999999998</v>
      </c>
      <c r="S5">
        <v>20000</v>
      </c>
    </row>
    <row r="6" spans="1:19">
      <c r="A6" s="27">
        <v>22</v>
      </c>
      <c r="B6" s="1">
        <f>VLOOKUP($A6,face_amount_rates,HLOOKUP(C6,'by face-amount'!$B$2:$H$3,2,FALSE),FALSE)</f>
        <v>7.52</v>
      </c>
      <c r="C6">
        <v>100000</v>
      </c>
      <c r="D6" s="1">
        <f>VLOOKUP($A6,face_amount_rates,HLOOKUP(E6,'by face-amount'!$B$2:$H$3,2,FALSE),FALSE)</f>
        <v>9.15</v>
      </c>
      <c r="E6">
        <v>125000</v>
      </c>
      <c r="F6" s="1">
        <f>VLOOKUP($A6,face_amount_rates,HLOOKUP(G6,'by face-amount'!$B$2:$H$3,2,FALSE),FALSE)</f>
        <v>10.78</v>
      </c>
      <c r="G6">
        <v>150000</v>
      </c>
      <c r="H6" s="1">
        <f>VLOOKUP($A6,face_amount_rates,HLOOKUP(I6,'by face-amount'!$B$2:$H$3,2,FALSE),FALSE)</f>
        <v>1.65</v>
      </c>
      <c r="I6">
        <v>10000</v>
      </c>
      <c r="J6" s="1">
        <f>VLOOKUP($A6,face_amount_rates,HLOOKUP(K6,'by face-amount'!$B$2:$H$3,2,FALSE),FALSE)</f>
        <v>4.26</v>
      </c>
      <c r="K6">
        <v>50000</v>
      </c>
      <c r="L6" s="1">
        <f>VLOOKUP($A6,face_amount_rates,HLOOKUP(M6,'by face-amount'!$B$2:$H$3,2,FALSE),FALSE)</f>
        <v>5.89</v>
      </c>
      <c r="M6">
        <v>75000</v>
      </c>
      <c r="P6">
        <v>1.1499999999999999</v>
      </c>
      <c r="Q6">
        <v>10000</v>
      </c>
      <c r="R6">
        <v>2.2999999999999998</v>
      </c>
      <c r="S6">
        <v>20000</v>
      </c>
    </row>
    <row r="7" spans="1:19">
      <c r="A7" s="27">
        <v>23</v>
      </c>
      <c r="B7" s="1">
        <f>VLOOKUP($A7,face_amount_rates,HLOOKUP(C7,'by face-amount'!$B$2:$H$3,2,FALSE),FALSE)</f>
        <v>7.52</v>
      </c>
      <c r="C7">
        <v>100000</v>
      </c>
      <c r="D7" s="1">
        <f>VLOOKUP($A7,face_amount_rates,HLOOKUP(E7,'by face-amount'!$B$2:$H$3,2,FALSE),FALSE)</f>
        <v>9.15</v>
      </c>
      <c r="E7">
        <v>125000</v>
      </c>
      <c r="F7" s="1">
        <f>VLOOKUP($A7,face_amount_rates,HLOOKUP(G7,'by face-amount'!$B$2:$H$3,2,FALSE),FALSE)</f>
        <v>10.78</v>
      </c>
      <c r="G7">
        <v>150000</v>
      </c>
      <c r="H7" s="1">
        <f>VLOOKUP($A7,face_amount_rates,HLOOKUP(I7,'by face-amount'!$B$2:$H$3,2,FALSE),FALSE)</f>
        <v>1.65</v>
      </c>
      <c r="I7">
        <v>10000</v>
      </c>
      <c r="J7" s="1">
        <f>VLOOKUP($A7,face_amount_rates,HLOOKUP(K7,'by face-amount'!$B$2:$H$3,2,FALSE),FALSE)</f>
        <v>4.26</v>
      </c>
      <c r="K7">
        <v>50000</v>
      </c>
      <c r="L7" s="1">
        <f>VLOOKUP($A7,face_amount_rates,HLOOKUP(M7,'by face-amount'!$B$2:$H$3,2,FALSE),FALSE)</f>
        <v>5.89</v>
      </c>
      <c r="M7">
        <v>75000</v>
      </c>
      <c r="P7">
        <v>1.1499999999999999</v>
      </c>
      <c r="Q7">
        <v>10000</v>
      </c>
      <c r="R7">
        <v>2.2999999999999998</v>
      </c>
      <c r="S7">
        <v>20000</v>
      </c>
    </row>
    <row r="8" spans="1:19">
      <c r="A8" s="27">
        <v>24</v>
      </c>
      <c r="B8" s="1">
        <f>VLOOKUP($A8,face_amount_rates,HLOOKUP(C8,'by face-amount'!$B$2:$H$3,2,FALSE),FALSE)</f>
        <v>7.52</v>
      </c>
      <c r="C8">
        <v>100000</v>
      </c>
      <c r="D8" s="1">
        <f>VLOOKUP($A8,face_amount_rates,HLOOKUP(E8,'by face-amount'!$B$2:$H$3,2,FALSE),FALSE)</f>
        <v>9.15</v>
      </c>
      <c r="E8">
        <v>125000</v>
      </c>
      <c r="F8" s="1">
        <f>VLOOKUP($A8,face_amount_rates,HLOOKUP(G8,'by face-amount'!$B$2:$H$3,2,FALSE),FALSE)</f>
        <v>10.78</v>
      </c>
      <c r="G8">
        <v>150000</v>
      </c>
      <c r="H8" s="1">
        <f>VLOOKUP($A8,face_amount_rates,HLOOKUP(I8,'by face-amount'!$B$2:$H$3,2,FALSE),FALSE)</f>
        <v>1.65</v>
      </c>
      <c r="I8">
        <v>10000</v>
      </c>
      <c r="J8" s="1">
        <f>VLOOKUP($A8,face_amount_rates,HLOOKUP(K8,'by face-amount'!$B$2:$H$3,2,FALSE),FALSE)</f>
        <v>4.26</v>
      </c>
      <c r="K8">
        <v>50000</v>
      </c>
      <c r="L8" s="1">
        <f>VLOOKUP($A8,face_amount_rates,HLOOKUP(M8,'by face-amount'!$B$2:$H$3,2,FALSE),FALSE)</f>
        <v>5.89</v>
      </c>
      <c r="M8">
        <v>75000</v>
      </c>
      <c r="P8">
        <v>1.1499999999999999</v>
      </c>
      <c r="Q8">
        <v>10000</v>
      </c>
      <c r="R8">
        <v>2.2999999999999998</v>
      </c>
      <c r="S8">
        <v>20000</v>
      </c>
    </row>
    <row r="9" spans="1:19">
      <c r="A9" s="27">
        <v>25</v>
      </c>
      <c r="B9" s="1">
        <f>VLOOKUP($A9,face_amount_rates,HLOOKUP(C9,'by face-amount'!$B$2:$H$3,2,FALSE),FALSE)</f>
        <v>7.52</v>
      </c>
      <c r="C9">
        <v>100000</v>
      </c>
      <c r="D9" s="1">
        <f>VLOOKUP($A9,face_amount_rates,HLOOKUP(E9,'by face-amount'!$B$2:$H$3,2,FALSE),FALSE)</f>
        <v>9.15</v>
      </c>
      <c r="E9">
        <v>125000</v>
      </c>
      <c r="F9" s="1">
        <f>VLOOKUP($A9,face_amount_rates,HLOOKUP(G9,'by face-amount'!$B$2:$H$3,2,FALSE),FALSE)</f>
        <v>10.78</v>
      </c>
      <c r="G9">
        <v>150000</v>
      </c>
      <c r="H9" s="1">
        <f>VLOOKUP($A9,face_amount_rates,HLOOKUP(I9,'by face-amount'!$B$2:$H$3,2,FALSE),FALSE)</f>
        <v>1.65</v>
      </c>
      <c r="I9">
        <v>10000</v>
      </c>
      <c r="J9" s="1">
        <f>VLOOKUP($A9,face_amount_rates,HLOOKUP(K9,'by face-amount'!$B$2:$H$3,2,FALSE),FALSE)</f>
        <v>4.26</v>
      </c>
      <c r="K9">
        <v>50000</v>
      </c>
      <c r="L9" s="1">
        <f>VLOOKUP($A9,face_amount_rates,HLOOKUP(M9,'by face-amount'!$B$2:$H$3,2,FALSE),FALSE)</f>
        <v>5.89</v>
      </c>
      <c r="M9">
        <v>75000</v>
      </c>
      <c r="P9">
        <v>1.1499999999999999</v>
      </c>
      <c r="Q9">
        <v>10000</v>
      </c>
      <c r="R9">
        <v>2.2999999999999998</v>
      </c>
      <c r="S9">
        <v>20000</v>
      </c>
    </row>
    <row r="10" spans="1:19">
      <c r="A10" s="27">
        <v>26</v>
      </c>
      <c r="B10" s="1">
        <f>VLOOKUP($A10,face_amount_rates,HLOOKUP(C10,'by face-amount'!$B$2:$H$3,2,FALSE),FALSE)</f>
        <v>7.56</v>
      </c>
      <c r="C10">
        <v>100000</v>
      </c>
      <c r="D10" s="1">
        <f>VLOOKUP($A10,face_amount_rates,HLOOKUP(E10,'by face-amount'!$B$2:$H$3,2,FALSE),FALSE)</f>
        <v>9.1999999999999993</v>
      </c>
      <c r="E10">
        <v>125000</v>
      </c>
      <c r="F10" s="1">
        <f>VLOOKUP($A10,face_amount_rates,HLOOKUP(G10,'by face-amount'!$B$2:$H$3,2,FALSE),FALSE)</f>
        <v>10.84</v>
      </c>
      <c r="G10">
        <v>150000</v>
      </c>
      <c r="H10" s="1">
        <f>VLOOKUP($A10,face_amount_rates,HLOOKUP(I10,'by face-amount'!$B$2:$H$3,2,FALSE),FALSE)</f>
        <v>1.66</v>
      </c>
      <c r="I10">
        <v>10000</v>
      </c>
      <c r="J10" s="1">
        <f>VLOOKUP($A10,face_amount_rates,HLOOKUP(K10,'by face-amount'!$B$2:$H$3,2,FALSE),FALSE)</f>
        <v>4.28</v>
      </c>
      <c r="K10">
        <v>50000</v>
      </c>
      <c r="L10" s="1">
        <f>VLOOKUP($A10,face_amount_rates,HLOOKUP(M10,'by face-amount'!$B$2:$H$3,2,FALSE),FALSE)</f>
        <v>5.92</v>
      </c>
      <c r="M10">
        <v>75000</v>
      </c>
      <c r="P10">
        <v>1.1499999999999999</v>
      </c>
      <c r="Q10">
        <v>10000</v>
      </c>
      <c r="R10">
        <v>2.2999999999999998</v>
      </c>
      <c r="S10">
        <v>20000</v>
      </c>
    </row>
    <row r="11" spans="1:19">
      <c r="A11" s="27">
        <v>27</v>
      </c>
      <c r="B11" s="1">
        <f>VLOOKUP($A11,face_amount_rates,HLOOKUP(C11,'by face-amount'!$B$2:$H$3,2,FALSE),FALSE)</f>
        <v>7.67</v>
      </c>
      <c r="C11">
        <v>100000</v>
      </c>
      <c r="D11" s="1">
        <f>VLOOKUP($A11,face_amount_rates,HLOOKUP(E11,'by face-amount'!$B$2:$H$3,2,FALSE),FALSE)</f>
        <v>9.34</v>
      </c>
      <c r="E11">
        <v>125000</v>
      </c>
      <c r="F11" s="1">
        <f>VLOOKUP($A11,face_amount_rates,HLOOKUP(G11,'by face-amount'!$B$2:$H$3,2,FALSE),FALSE)</f>
        <v>11.01</v>
      </c>
      <c r="G11">
        <v>150000</v>
      </c>
      <c r="H11" s="1">
        <f>VLOOKUP($A11,face_amount_rates,HLOOKUP(I11,'by face-amount'!$B$2:$H$3,2,FALSE),FALSE)</f>
        <v>1.67</v>
      </c>
      <c r="I11">
        <v>10000</v>
      </c>
      <c r="J11" s="1">
        <f>VLOOKUP($A11,face_amount_rates,HLOOKUP(K11,'by face-amount'!$B$2:$H$3,2,FALSE),FALSE)</f>
        <v>4.34</v>
      </c>
      <c r="K11">
        <v>50000</v>
      </c>
      <c r="L11" s="1">
        <f>VLOOKUP($A11,face_amount_rates,HLOOKUP(M11,'by face-amount'!$B$2:$H$3,2,FALSE),FALSE)</f>
        <v>6</v>
      </c>
      <c r="M11">
        <v>75000</v>
      </c>
      <c r="P11">
        <v>1.1499999999999999</v>
      </c>
      <c r="Q11">
        <v>10000</v>
      </c>
      <c r="R11">
        <v>2.2999999999999998</v>
      </c>
      <c r="S11">
        <v>20000</v>
      </c>
    </row>
    <row r="12" spans="1:19">
      <c r="A12" s="27">
        <v>28</v>
      </c>
      <c r="B12" s="1">
        <f>VLOOKUP($A12,face_amount_rates,HLOOKUP(C12,'by face-amount'!$B$2:$H$3,2,FALSE),FALSE)</f>
        <v>7.87</v>
      </c>
      <c r="C12">
        <v>100000</v>
      </c>
      <c r="D12" s="1">
        <f>VLOOKUP($A12,face_amount_rates,HLOOKUP(E12,'by face-amount'!$B$2:$H$3,2,FALSE),FALSE)</f>
        <v>9.58</v>
      </c>
      <c r="E12">
        <v>125000</v>
      </c>
      <c r="F12" s="1">
        <f>VLOOKUP($A12,face_amount_rates,HLOOKUP(G12,'by face-amount'!$B$2:$H$3,2,FALSE),FALSE)</f>
        <v>11.3</v>
      </c>
      <c r="G12">
        <v>150000</v>
      </c>
      <c r="H12" s="1">
        <f>VLOOKUP($A12,face_amount_rates,HLOOKUP(I12,'by face-amount'!$B$2:$H$3,2,FALSE),FALSE)</f>
        <v>1.69</v>
      </c>
      <c r="I12">
        <v>10000</v>
      </c>
      <c r="J12" s="1">
        <f>VLOOKUP($A12,face_amount_rates,HLOOKUP(K12,'by face-amount'!$B$2:$H$3,2,FALSE),FALSE)</f>
        <v>4.43</v>
      </c>
      <c r="K12">
        <v>50000</v>
      </c>
      <c r="L12" s="1">
        <f>VLOOKUP($A12,face_amount_rates,HLOOKUP(M12,'by face-amount'!$B$2:$H$3,2,FALSE),FALSE)</f>
        <v>6.15</v>
      </c>
      <c r="M12">
        <v>75000</v>
      </c>
      <c r="P12">
        <v>1.1499999999999999</v>
      </c>
      <c r="Q12">
        <v>10000</v>
      </c>
      <c r="R12">
        <v>2.2999999999999998</v>
      </c>
      <c r="S12">
        <v>20000</v>
      </c>
    </row>
    <row r="13" spans="1:19">
      <c r="A13" s="27">
        <v>29</v>
      </c>
      <c r="B13" s="1">
        <f>VLOOKUP($A13,face_amount_rates,HLOOKUP(C13,'by face-amount'!$B$2:$H$3,2,FALSE),FALSE)</f>
        <v>8.15</v>
      </c>
      <c r="C13">
        <v>100000</v>
      </c>
      <c r="D13" s="1">
        <f>VLOOKUP($A13,face_amount_rates,HLOOKUP(E13,'by face-amount'!$B$2:$H$3,2,FALSE),FALSE)</f>
        <v>9.94</v>
      </c>
      <c r="E13">
        <v>125000</v>
      </c>
      <c r="F13" s="1">
        <f>VLOOKUP($A13,face_amount_rates,HLOOKUP(G13,'by face-amount'!$B$2:$H$3,2,FALSE),FALSE)</f>
        <v>11.73</v>
      </c>
      <c r="G13">
        <v>150000</v>
      </c>
      <c r="H13" s="1">
        <f>VLOOKUP($A13,face_amount_rates,HLOOKUP(I13,'by face-amount'!$B$2:$H$3,2,FALSE),FALSE)</f>
        <v>1.72</v>
      </c>
      <c r="I13">
        <v>10000</v>
      </c>
      <c r="J13" s="1">
        <f>VLOOKUP($A13,face_amount_rates,HLOOKUP(K13,'by face-amount'!$B$2:$H$3,2,FALSE),FALSE)</f>
        <v>4.58</v>
      </c>
      <c r="K13">
        <v>50000</v>
      </c>
      <c r="L13" s="1">
        <f>VLOOKUP($A13,face_amount_rates,HLOOKUP(M13,'by face-amount'!$B$2:$H$3,2,FALSE),FALSE)</f>
        <v>6.37</v>
      </c>
      <c r="M13">
        <v>75000</v>
      </c>
      <c r="P13">
        <v>1.1499999999999999</v>
      </c>
      <c r="Q13">
        <v>10000</v>
      </c>
      <c r="R13">
        <v>2.2999999999999998</v>
      </c>
      <c r="S13">
        <v>20000</v>
      </c>
    </row>
    <row r="14" spans="1:19">
      <c r="A14" s="27">
        <v>30</v>
      </c>
      <c r="B14" s="1">
        <f>VLOOKUP($A14,face_amount_rates,HLOOKUP(C14,'by face-amount'!$B$2:$H$3,2,FALSE),FALSE)</f>
        <v>8.52</v>
      </c>
      <c r="C14">
        <v>100000</v>
      </c>
      <c r="D14" s="1">
        <f>VLOOKUP($A14,face_amount_rates,HLOOKUP(E14,'by face-amount'!$B$2:$H$3,2,FALSE),FALSE)</f>
        <v>10.4</v>
      </c>
      <c r="E14">
        <v>125000</v>
      </c>
      <c r="F14" s="1">
        <f>VLOOKUP($A14,face_amount_rates,HLOOKUP(G14,'by face-amount'!$B$2:$H$3,2,FALSE),FALSE)</f>
        <v>12.28</v>
      </c>
      <c r="G14">
        <v>150000</v>
      </c>
      <c r="H14" s="1">
        <f>VLOOKUP($A14,face_amount_rates,HLOOKUP(I14,'by face-amount'!$B$2:$H$3,2,FALSE),FALSE)</f>
        <v>1.75</v>
      </c>
      <c r="I14">
        <v>10000</v>
      </c>
      <c r="J14" s="1">
        <f>VLOOKUP($A14,face_amount_rates,HLOOKUP(K14,'by face-amount'!$B$2:$H$3,2,FALSE),FALSE)</f>
        <v>4.76</v>
      </c>
      <c r="K14">
        <v>50000</v>
      </c>
      <c r="L14" s="1">
        <f>VLOOKUP($A14,face_amount_rates,HLOOKUP(M14,'by face-amount'!$B$2:$H$3,2,FALSE),FALSE)</f>
        <v>6.64</v>
      </c>
      <c r="M14">
        <v>75000</v>
      </c>
      <c r="P14">
        <v>1.1499999999999999</v>
      </c>
      <c r="Q14">
        <v>10000</v>
      </c>
      <c r="R14">
        <v>2.2999999999999998</v>
      </c>
      <c r="S14">
        <v>20000</v>
      </c>
    </row>
    <row r="15" spans="1:19">
      <c r="A15" s="27">
        <v>31</v>
      </c>
      <c r="B15" s="1">
        <f>VLOOKUP($A15,face_amount_rates,HLOOKUP(C15,'by face-amount'!$B$2:$H$3,2,FALSE),FALSE)</f>
        <v>8.92</v>
      </c>
      <c r="C15">
        <v>100000</v>
      </c>
      <c r="D15" s="1">
        <f>VLOOKUP($A15,face_amount_rates,HLOOKUP(E15,'by face-amount'!$B$2:$H$3,2,FALSE),FALSE)</f>
        <v>10.9</v>
      </c>
      <c r="E15">
        <v>125000</v>
      </c>
      <c r="F15" s="1">
        <f>VLOOKUP($A15,face_amount_rates,HLOOKUP(G15,'by face-amount'!$B$2:$H$3,2,FALSE),FALSE)</f>
        <v>12.88</v>
      </c>
      <c r="G15">
        <v>150000</v>
      </c>
      <c r="H15" s="1">
        <f>VLOOKUP($A15,face_amount_rates,HLOOKUP(I15,'by face-amount'!$B$2:$H$3,2,FALSE),FALSE)</f>
        <v>1.79</v>
      </c>
      <c r="I15">
        <v>10000</v>
      </c>
      <c r="J15" s="1">
        <f>VLOOKUP($A15,face_amount_rates,HLOOKUP(K15,'by face-amount'!$B$2:$H$3,2,FALSE),FALSE)</f>
        <v>4.96</v>
      </c>
      <c r="K15">
        <v>50000</v>
      </c>
      <c r="L15" s="1">
        <f>VLOOKUP($A15,face_amount_rates,HLOOKUP(M15,'by face-amount'!$B$2:$H$3,2,FALSE),FALSE)</f>
        <v>6.94</v>
      </c>
      <c r="M15">
        <v>75000</v>
      </c>
      <c r="P15">
        <v>1.1499999999999999</v>
      </c>
      <c r="Q15">
        <v>10000</v>
      </c>
      <c r="R15">
        <v>2.2999999999999998</v>
      </c>
      <c r="S15">
        <v>20000</v>
      </c>
    </row>
    <row r="16" spans="1:19">
      <c r="A16" s="27">
        <v>32</v>
      </c>
      <c r="B16" s="1">
        <f>VLOOKUP($A16,face_amount_rates,HLOOKUP(C16,'by face-amount'!$B$2:$H$3,2,FALSE),FALSE)</f>
        <v>9.3699999999999992</v>
      </c>
      <c r="C16">
        <v>100000</v>
      </c>
      <c r="D16" s="1">
        <f>VLOOKUP($A16,face_amount_rates,HLOOKUP(E16,'by face-amount'!$B$2:$H$3,2,FALSE),FALSE)</f>
        <v>11.46</v>
      </c>
      <c r="E16">
        <v>125000</v>
      </c>
      <c r="F16" s="1">
        <f>VLOOKUP($A16,face_amount_rates,HLOOKUP(G16,'by face-amount'!$B$2:$H$3,2,FALSE),FALSE)</f>
        <v>13.55</v>
      </c>
      <c r="G16">
        <v>150000</v>
      </c>
      <c r="H16" s="1">
        <f>VLOOKUP($A16,face_amount_rates,HLOOKUP(I16,'by face-amount'!$B$2:$H$3,2,FALSE),FALSE)</f>
        <v>1.84</v>
      </c>
      <c r="I16">
        <v>10000</v>
      </c>
      <c r="J16" s="1">
        <f>VLOOKUP($A16,face_amount_rates,HLOOKUP(K16,'by face-amount'!$B$2:$H$3,2,FALSE),FALSE)</f>
        <v>5.18</v>
      </c>
      <c r="K16">
        <v>50000</v>
      </c>
      <c r="L16" s="1">
        <f>VLOOKUP($A16,face_amount_rates,HLOOKUP(M16,'by face-amount'!$B$2:$H$3,2,FALSE),FALSE)</f>
        <v>7.27</v>
      </c>
      <c r="M16">
        <v>75000</v>
      </c>
      <c r="P16">
        <v>1.1499999999999999</v>
      </c>
      <c r="Q16">
        <v>10000</v>
      </c>
      <c r="R16">
        <v>2.2999999999999998</v>
      </c>
      <c r="S16">
        <v>20000</v>
      </c>
    </row>
    <row r="17" spans="1:19">
      <c r="A17" s="27">
        <v>33</v>
      </c>
      <c r="B17" s="1">
        <f>VLOOKUP($A17,face_amount_rates,HLOOKUP(C17,'by face-amount'!$B$2:$H$3,2,FALSE),FALSE)</f>
        <v>9.8699999999999992</v>
      </c>
      <c r="C17">
        <v>100000</v>
      </c>
      <c r="D17" s="1">
        <f>VLOOKUP($A17,face_amount_rates,HLOOKUP(E17,'by face-amount'!$B$2:$H$3,2,FALSE),FALSE)</f>
        <v>12.08</v>
      </c>
      <c r="E17">
        <v>125000</v>
      </c>
      <c r="F17" s="1">
        <f>VLOOKUP($A17,face_amount_rates,HLOOKUP(G17,'by face-amount'!$B$2:$H$3,2,FALSE),FALSE)</f>
        <v>14.3</v>
      </c>
      <c r="G17">
        <v>150000</v>
      </c>
      <c r="H17" s="1">
        <f>VLOOKUP($A17,face_amount_rates,HLOOKUP(I17,'by face-amount'!$B$2:$H$3,2,FALSE),FALSE)</f>
        <v>1.89</v>
      </c>
      <c r="I17">
        <v>10000</v>
      </c>
      <c r="J17" s="1">
        <f>VLOOKUP($A17,face_amount_rates,HLOOKUP(K17,'by face-amount'!$B$2:$H$3,2,FALSE),FALSE)</f>
        <v>5.43</v>
      </c>
      <c r="K17">
        <v>50000</v>
      </c>
      <c r="L17" s="1">
        <f>VLOOKUP($A17,face_amount_rates,HLOOKUP(M17,'by face-amount'!$B$2:$H$3,2,FALSE),FALSE)</f>
        <v>7.65</v>
      </c>
      <c r="M17">
        <v>75000</v>
      </c>
      <c r="P17">
        <v>1.1499999999999999</v>
      </c>
      <c r="Q17">
        <v>10000</v>
      </c>
      <c r="R17">
        <v>2.2999999999999998</v>
      </c>
      <c r="S17">
        <v>20000</v>
      </c>
    </row>
    <row r="18" spans="1:19">
      <c r="A18" s="27">
        <v>34</v>
      </c>
      <c r="B18" s="1">
        <f>VLOOKUP($A18,face_amount_rates,HLOOKUP(C18,'by face-amount'!$B$2:$H$3,2,FALSE),FALSE)</f>
        <v>10.42</v>
      </c>
      <c r="C18">
        <v>100000</v>
      </c>
      <c r="D18" s="1">
        <f>VLOOKUP($A18,face_amount_rates,HLOOKUP(E18,'by face-amount'!$B$2:$H$3,2,FALSE),FALSE)</f>
        <v>12.78</v>
      </c>
      <c r="E18">
        <v>125000</v>
      </c>
      <c r="F18" s="1">
        <f>VLOOKUP($A18,face_amount_rates,HLOOKUP(G18,'by face-amount'!$B$2:$H$3,2,FALSE),FALSE)</f>
        <v>15.13</v>
      </c>
      <c r="G18">
        <v>150000</v>
      </c>
      <c r="H18" s="1">
        <f>VLOOKUP($A18,face_amount_rates,HLOOKUP(I18,'by face-amount'!$B$2:$H$3,2,FALSE),FALSE)</f>
        <v>1.94</v>
      </c>
      <c r="I18">
        <v>10000</v>
      </c>
      <c r="J18" s="1">
        <f>VLOOKUP($A18,face_amount_rates,HLOOKUP(K18,'by face-amount'!$B$2:$H$3,2,FALSE),FALSE)</f>
        <v>5.71</v>
      </c>
      <c r="K18">
        <v>50000</v>
      </c>
      <c r="L18" s="1">
        <f>VLOOKUP($A18,face_amount_rates,HLOOKUP(M18,'by face-amount'!$B$2:$H$3,2,FALSE),FALSE)</f>
        <v>8.07</v>
      </c>
      <c r="M18">
        <v>75000</v>
      </c>
      <c r="P18">
        <v>1.1499999999999999</v>
      </c>
      <c r="Q18">
        <v>10000</v>
      </c>
      <c r="R18">
        <v>2.2999999999999998</v>
      </c>
      <c r="S18">
        <v>20000</v>
      </c>
    </row>
    <row r="19" spans="1:19">
      <c r="A19" s="27">
        <v>35</v>
      </c>
      <c r="B19" s="1">
        <f>VLOOKUP($A19,face_amount_rates,HLOOKUP(C19,'by face-amount'!$B$2:$H$3,2,FALSE),FALSE)</f>
        <v>11.04</v>
      </c>
      <c r="C19">
        <v>100000</v>
      </c>
      <c r="D19" s="1">
        <f>VLOOKUP($A19,face_amount_rates,HLOOKUP(E19,'by face-amount'!$B$2:$H$3,2,FALSE),FALSE)</f>
        <v>13.55</v>
      </c>
      <c r="E19">
        <v>125000</v>
      </c>
      <c r="F19" s="1">
        <f>VLOOKUP($A19,face_amount_rates,HLOOKUP(G19,'by face-amount'!$B$2:$H$3,2,FALSE),FALSE)</f>
        <v>16.059999999999999</v>
      </c>
      <c r="G19">
        <v>150000</v>
      </c>
      <c r="H19" s="1">
        <f>VLOOKUP($A19,face_amount_rates,HLOOKUP(I19,'by face-amount'!$B$2:$H$3,2,FALSE),FALSE)</f>
        <v>2</v>
      </c>
      <c r="I19">
        <v>10000</v>
      </c>
      <c r="J19" s="1">
        <f>VLOOKUP($A19,face_amount_rates,HLOOKUP(K19,'by face-amount'!$B$2:$H$3,2,FALSE),FALSE)</f>
        <v>6.02</v>
      </c>
      <c r="K19">
        <v>50000</v>
      </c>
      <c r="L19" s="1">
        <f>VLOOKUP($A19,face_amount_rates,HLOOKUP(M19,'by face-amount'!$B$2:$H$3,2,FALSE),FALSE)</f>
        <v>8.5299999999999994</v>
      </c>
      <c r="M19">
        <v>75000</v>
      </c>
      <c r="P19">
        <v>1.1499999999999999</v>
      </c>
      <c r="Q19">
        <v>10000</v>
      </c>
      <c r="R19">
        <v>2.2999999999999998</v>
      </c>
      <c r="S19">
        <v>20000</v>
      </c>
    </row>
    <row r="20" spans="1:19">
      <c r="A20" s="27">
        <v>36</v>
      </c>
      <c r="B20" s="1">
        <f>VLOOKUP($A20,face_amount_rates,HLOOKUP(C20,'by face-amount'!$B$2:$H$3,2,FALSE),FALSE)</f>
        <v>11.71</v>
      </c>
      <c r="C20">
        <v>100000</v>
      </c>
      <c r="D20" s="1">
        <f>VLOOKUP($A20,face_amount_rates,HLOOKUP(E20,'by face-amount'!$B$2:$H$3,2,FALSE),FALSE)</f>
        <v>14.39</v>
      </c>
      <c r="E20">
        <v>125000</v>
      </c>
      <c r="F20" s="1">
        <f>VLOOKUP($A20,face_amount_rates,HLOOKUP(G20,'by face-amount'!$B$2:$H$3,2,FALSE),FALSE)</f>
        <v>17.07</v>
      </c>
      <c r="G20">
        <v>150000</v>
      </c>
      <c r="H20" s="1">
        <f>VLOOKUP($A20,face_amount_rates,HLOOKUP(I20,'by face-amount'!$B$2:$H$3,2,FALSE),FALSE)</f>
        <v>2.0699999999999998</v>
      </c>
      <c r="I20">
        <v>10000</v>
      </c>
      <c r="J20" s="1">
        <f>VLOOKUP($A20,face_amount_rates,HLOOKUP(K20,'by face-amount'!$B$2:$H$3,2,FALSE),FALSE)</f>
        <v>6.36</v>
      </c>
      <c r="K20">
        <v>50000</v>
      </c>
      <c r="L20" s="1">
        <f>VLOOKUP($A20,face_amount_rates,HLOOKUP(M20,'by face-amount'!$B$2:$H$3,2,FALSE),FALSE)</f>
        <v>9.0299999999999994</v>
      </c>
      <c r="M20">
        <v>75000</v>
      </c>
      <c r="P20">
        <v>1.1499999999999999</v>
      </c>
      <c r="Q20">
        <v>10000</v>
      </c>
      <c r="R20">
        <v>2.2999999999999998</v>
      </c>
      <c r="S20">
        <v>20000</v>
      </c>
    </row>
    <row r="21" spans="1:19">
      <c r="A21" s="27">
        <v>37</v>
      </c>
      <c r="B21" s="1">
        <f>VLOOKUP($A21,face_amount_rates,HLOOKUP(C21,'by face-amount'!$B$2:$H$3,2,FALSE),FALSE)</f>
        <v>12.44</v>
      </c>
      <c r="C21">
        <v>100000</v>
      </c>
      <c r="D21" s="1">
        <f>VLOOKUP($A21,face_amount_rates,HLOOKUP(E21,'by face-amount'!$B$2:$H$3,2,FALSE),FALSE)</f>
        <v>15.3</v>
      </c>
      <c r="E21">
        <v>125000</v>
      </c>
      <c r="F21" s="1">
        <f>VLOOKUP($A21,face_amount_rates,HLOOKUP(G21,'by face-amount'!$B$2:$H$3,2,FALSE),FALSE)</f>
        <v>18.16</v>
      </c>
      <c r="G21">
        <v>150000</v>
      </c>
      <c r="H21" s="1">
        <f>VLOOKUP($A21,face_amount_rates,HLOOKUP(I21,'by face-amount'!$B$2:$H$3,2,FALSE),FALSE)</f>
        <v>2.14</v>
      </c>
      <c r="I21">
        <v>10000</v>
      </c>
      <c r="J21" s="1">
        <f>VLOOKUP($A21,face_amount_rates,HLOOKUP(K21,'by face-amount'!$B$2:$H$3,2,FALSE),FALSE)</f>
        <v>6.72</v>
      </c>
      <c r="K21">
        <v>50000</v>
      </c>
      <c r="L21" s="1">
        <f>VLOOKUP($A21,face_amount_rates,HLOOKUP(M21,'by face-amount'!$B$2:$H$3,2,FALSE),FALSE)</f>
        <v>9.58</v>
      </c>
      <c r="M21">
        <v>75000</v>
      </c>
      <c r="P21">
        <v>1.1499999999999999</v>
      </c>
      <c r="Q21">
        <v>10000</v>
      </c>
      <c r="R21">
        <v>2.2999999999999998</v>
      </c>
      <c r="S21">
        <v>20000</v>
      </c>
    </row>
    <row r="22" spans="1:19">
      <c r="A22" s="27">
        <v>38</v>
      </c>
      <c r="B22" s="1">
        <f>VLOOKUP($A22,face_amount_rates,HLOOKUP(C22,'by face-amount'!$B$2:$H$3,2,FALSE),FALSE)</f>
        <v>13.23</v>
      </c>
      <c r="C22">
        <v>100000</v>
      </c>
      <c r="D22" s="1">
        <f>VLOOKUP($A22,face_amount_rates,HLOOKUP(E22,'by face-amount'!$B$2:$H$3,2,FALSE),FALSE)</f>
        <v>16.29</v>
      </c>
      <c r="E22">
        <v>125000</v>
      </c>
      <c r="F22" s="1">
        <f>VLOOKUP($A22,face_amount_rates,HLOOKUP(G22,'by face-amount'!$B$2:$H$3,2,FALSE),FALSE)</f>
        <v>19.350000000000001</v>
      </c>
      <c r="G22">
        <v>150000</v>
      </c>
      <c r="H22" s="1">
        <f>VLOOKUP($A22,face_amount_rates,HLOOKUP(I22,'by face-amount'!$B$2:$H$3,2,FALSE),FALSE)</f>
        <v>2.2200000000000002</v>
      </c>
      <c r="I22">
        <v>10000</v>
      </c>
      <c r="J22" s="1">
        <f>VLOOKUP($A22,face_amount_rates,HLOOKUP(K22,'by face-amount'!$B$2:$H$3,2,FALSE),FALSE)</f>
        <v>7.12</v>
      </c>
      <c r="K22">
        <v>50000</v>
      </c>
      <c r="L22" s="1">
        <f>VLOOKUP($A22,face_amount_rates,HLOOKUP(M22,'by face-amount'!$B$2:$H$3,2,FALSE),FALSE)</f>
        <v>10.17</v>
      </c>
      <c r="M22">
        <v>75000</v>
      </c>
      <c r="P22">
        <v>1.1499999999999999</v>
      </c>
      <c r="Q22">
        <v>10000</v>
      </c>
      <c r="R22">
        <v>2.2999999999999998</v>
      </c>
      <c r="S22">
        <v>20000</v>
      </c>
    </row>
    <row r="23" spans="1:19" s="45" customFormat="1">
      <c r="A23" s="43">
        <v>39</v>
      </c>
      <c r="B23" s="44">
        <f>VLOOKUP($A23,face_amount_rates,HLOOKUP(C23,'by face-amount'!$B$2:$H$3,2,FALSE),FALSE)</f>
        <v>14.1</v>
      </c>
      <c r="C23" s="45">
        <v>100000</v>
      </c>
      <c r="D23" s="44">
        <f>VLOOKUP($A23,face_amount_rates,HLOOKUP(E23,'by face-amount'!$B$2:$H$3,2,FALSE),FALSE)</f>
        <v>17.37</v>
      </c>
      <c r="E23" s="45">
        <v>125000</v>
      </c>
      <c r="F23" s="44">
        <f>VLOOKUP($A23,face_amount_rates,HLOOKUP(G23,'by face-amount'!$B$2:$H$3,2,FALSE),FALSE)</f>
        <v>20.64</v>
      </c>
      <c r="G23" s="45">
        <v>150000</v>
      </c>
      <c r="H23" s="44">
        <f>VLOOKUP($A23,face_amount_rates,HLOOKUP(I23,'by face-amount'!$B$2:$H$3,2,FALSE),FALSE)</f>
        <v>2.31</v>
      </c>
      <c r="I23" s="45">
        <v>10000</v>
      </c>
      <c r="J23" s="44">
        <f>VLOOKUP($A23,face_amount_rates,HLOOKUP(K23,'by face-amount'!$B$2:$H$3,2,FALSE),FALSE)</f>
        <v>7.55</v>
      </c>
      <c r="K23" s="45">
        <v>50000</v>
      </c>
      <c r="L23" s="44">
        <f>VLOOKUP($A23,face_amount_rates,HLOOKUP(M23,'by face-amount'!$B$2:$H$3,2,FALSE),FALSE)</f>
        <v>10.82</v>
      </c>
      <c r="M23" s="45">
        <v>75000</v>
      </c>
      <c r="P23" s="45">
        <v>1.1499999999999999</v>
      </c>
      <c r="Q23" s="45">
        <v>10000</v>
      </c>
      <c r="R23" s="45">
        <v>2.2999999999999998</v>
      </c>
      <c r="S23" s="45">
        <v>20000</v>
      </c>
    </row>
    <row r="24" spans="1:19" s="45" customFormat="1">
      <c r="A24" s="43">
        <v>40</v>
      </c>
      <c r="B24" s="44">
        <f>VLOOKUP($A24,face_amount_rates,HLOOKUP(C24,'by face-amount'!$B$2:$H$3,2,FALSE),FALSE)</f>
        <v>15.04</v>
      </c>
      <c r="C24" s="45">
        <v>100000</v>
      </c>
      <c r="D24" s="44">
        <f>VLOOKUP($A24,face_amount_rates,HLOOKUP(E24,'by face-amount'!$B$2:$H$3,2,FALSE),FALSE)</f>
        <v>18.55</v>
      </c>
      <c r="E24" s="45">
        <v>125000</v>
      </c>
      <c r="F24" s="44">
        <f>VLOOKUP($A24,face_amount_rates,HLOOKUP(G24,'by face-amount'!$B$2:$H$3,2,FALSE),FALSE)</f>
        <v>22.06</v>
      </c>
      <c r="G24" s="45">
        <v>150000</v>
      </c>
      <c r="H24" s="44">
        <f>VLOOKUP($A24,face_amount_rates,HLOOKUP(I24,'by face-amount'!$B$2:$H$3,2,FALSE),FALSE)</f>
        <v>2.4</v>
      </c>
      <c r="I24" s="45">
        <v>10000</v>
      </c>
      <c r="J24" s="44">
        <f>VLOOKUP($A24,face_amount_rates,HLOOKUP(K24,'by face-amount'!$B$2:$H$3,2,FALSE),FALSE)</f>
        <v>8.02</v>
      </c>
      <c r="K24" s="45">
        <v>50000</v>
      </c>
      <c r="L24" s="44">
        <f>VLOOKUP($A24,face_amount_rates,HLOOKUP(M24,'by face-amount'!$B$2:$H$3,2,FALSE),FALSE)</f>
        <v>11.53</v>
      </c>
      <c r="M24" s="45">
        <v>75000</v>
      </c>
      <c r="P24" s="45">
        <v>1.1499999999999999</v>
      </c>
      <c r="Q24" s="45">
        <v>10000</v>
      </c>
      <c r="R24" s="45">
        <v>2.2999999999999998</v>
      </c>
      <c r="S24" s="45">
        <v>20000</v>
      </c>
    </row>
    <row r="25" spans="1:19" s="48" customFormat="1">
      <c r="A25" s="46">
        <v>41</v>
      </c>
      <c r="B25" s="47">
        <f>HLOOKUP('suggested GBB'!$J$27,'suggested GBB'!$B25:$H25,1,TRUE)</f>
        <v>12.32</v>
      </c>
      <c r="C25" s="48">
        <f>HLOOKUP(HLOOKUP(B25,'by face-amount'!$B27:$H$57,72-FPPTI_suggested_rates!$A25,FALSE),'by face-amount'!$B$1:$H$2,2,FALSE)</f>
        <v>75000</v>
      </c>
      <c r="D25" s="47">
        <f>HLOOKUP('suggested GBB'!$K$27,'suggested GBB'!$B25:$H25,1,TRUE)</f>
        <v>19.87</v>
      </c>
      <c r="E25" s="48">
        <f>HLOOKUP(HLOOKUP(D25,'by face-amount'!$B27:$H$57,72-FPPTI_suggested_rates!$A25,FALSE),'by face-amount'!$B$1:$H$2,2,FALSE)</f>
        <v>125000</v>
      </c>
      <c r="F25" s="47">
        <f>HLOOKUP('suggested GBB'!$L$27,'suggested GBB'!$B25:$H25,1,TRUE)</f>
        <v>23.64</v>
      </c>
      <c r="G25" s="48">
        <f>HLOOKUP(HLOOKUP(F25,'by face-amount'!$B27:$H$57,72-FPPTI_suggested_rates!$A25,FALSE),'by face-amount'!$B$1:$H$2,2,FALSE)</f>
        <v>150000</v>
      </c>
      <c r="H25" s="47">
        <f>VLOOKUP($A25,face_amount_rates,HLOOKUP(I25,'by face-amount'!$B$2:$H$3,2,FALSE),FALSE)</f>
        <v>2.5099999999999998</v>
      </c>
      <c r="I25" s="48">
        <v>10000</v>
      </c>
      <c r="J25" s="47">
        <f>VLOOKUP($A25,face_amount_rates,HLOOKUP(K25,'by face-amount'!$B$2:$H$3,2,FALSE),FALSE)</f>
        <v>8.5500000000000007</v>
      </c>
      <c r="K25" s="48">
        <f>HLOOKUP(E25/2,'by face-amount'!B$2:$H$2,1,TRUE)</f>
        <v>50000</v>
      </c>
      <c r="L25" s="47">
        <f>VLOOKUP($A25,face_amount_rates,HLOOKUP(M25,'by face-amount'!$B$2:$H$3,2,FALSE),FALSE)</f>
        <v>12.32</v>
      </c>
      <c r="M25" s="48">
        <f>HLOOKUP(G25/2,'by face-amount'!B$2:$H$2,1,TRUE)</f>
        <v>75000</v>
      </c>
      <c r="P25" s="48">
        <v>1.1499999999999999</v>
      </c>
      <c r="Q25" s="48">
        <v>10000</v>
      </c>
      <c r="R25" s="48">
        <v>2.2999999999999998</v>
      </c>
      <c r="S25" s="48">
        <v>20000</v>
      </c>
    </row>
    <row r="26" spans="1:19" s="48" customFormat="1">
      <c r="A26" s="46">
        <v>42</v>
      </c>
      <c r="B26" s="47">
        <f>HLOOKUP('suggested GBB'!$J$27,'suggested GBB'!$B26:$H26,1,TRUE)</f>
        <v>13.19</v>
      </c>
      <c r="C26" s="48">
        <f>HLOOKUP(HLOOKUP(B26,'by face-amount'!$B28:$H$57,72-FPPTI_suggested_rates!$A26,FALSE),'by face-amount'!$B$1:$H$2,2,FALSE)</f>
        <v>75000</v>
      </c>
      <c r="D26" s="47">
        <f>HLOOKUP('suggested GBB'!$K$27,'suggested GBB'!$B26:$H26,1,TRUE)</f>
        <v>17.25</v>
      </c>
      <c r="E26" s="48">
        <f>HLOOKUP(HLOOKUP(D26,'by face-amount'!$B28:$H$57,72-FPPTI_suggested_rates!$A26,FALSE),'by face-amount'!$B$1:$H$2,2,FALSE)</f>
        <v>100000</v>
      </c>
      <c r="F26" s="47">
        <f>HLOOKUP('suggested GBB'!$L$27,'suggested GBB'!$B26:$H26,1,TRUE)</f>
        <v>25.38</v>
      </c>
      <c r="G26" s="48">
        <f>HLOOKUP(HLOOKUP(F26,'by face-amount'!$B28:$H$57,72-FPPTI_suggested_rates!$A26,FALSE),'by face-amount'!$B$1:$H$2,2,FALSE)</f>
        <v>150000</v>
      </c>
      <c r="H26" s="47">
        <f>VLOOKUP($A26,face_amount_rates,HLOOKUP(I26,'by face-amount'!$B$2:$H$3,2,FALSE),FALSE)</f>
        <v>2.63</v>
      </c>
      <c r="I26" s="48">
        <v>10000</v>
      </c>
      <c r="J26" s="47">
        <f>VLOOKUP($A26,face_amount_rates,HLOOKUP(K26,'by face-amount'!$B$2:$H$3,2,FALSE),FALSE)</f>
        <v>9.1300000000000008</v>
      </c>
      <c r="K26" s="48">
        <f>HLOOKUP(E26/2,'by face-amount'!B$2:$H$2,1,TRUE)</f>
        <v>50000</v>
      </c>
      <c r="L26" s="47">
        <f>VLOOKUP($A26,face_amount_rates,HLOOKUP(M26,'by face-amount'!$B$2:$H$3,2,FALSE),FALSE)</f>
        <v>13.19</v>
      </c>
      <c r="M26" s="48">
        <f>HLOOKUP(G26/2,'by face-amount'!B$2:$H$2,1,TRUE)</f>
        <v>75000</v>
      </c>
      <c r="P26" s="48">
        <v>1.1499999999999999</v>
      </c>
      <c r="Q26" s="48">
        <v>10000</v>
      </c>
      <c r="R26" s="48">
        <v>2.2999999999999998</v>
      </c>
      <c r="S26" s="48">
        <v>20000</v>
      </c>
    </row>
    <row r="27" spans="1:19" s="48" customFormat="1">
      <c r="A27" s="46">
        <v>43</v>
      </c>
      <c r="B27" s="47">
        <f>HLOOKUP('suggested GBB'!$J$27,'suggested GBB'!$B27:$H27,1,TRUE)</f>
        <v>14.1</v>
      </c>
      <c r="C27" s="48">
        <f>HLOOKUP(HLOOKUP(B27,'by face-amount'!$B29:$H$57,72-FPPTI_suggested_rates!$A27,FALSE),'by face-amount'!$B$1:$H$2,2,FALSE)</f>
        <v>75000</v>
      </c>
      <c r="D27" s="47">
        <f>HLOOKUP('suggested GBB'!$K$27,'suggested GBB'!$B27:$H27,1,TRUE)</f>
        <v>18.46</v>
      </c>
      <c r="E27" s="48">
        <f>HLOOKUP(HLOOKUP(D27,'by face-amount'!$B29:$H$57,72-FPPTI_suggested_rates!$A27,FALSE),'by face-amount'!$B$1:$H$2,2,FALSE)</f>
        <v>100000</v>
      </c>
      <c r="F27" s="47">
        <f>HLOOKUP('suggested GBB'!$L$27,'suggested GBB'!$B27:$H27,1,TRUE)</f>
        <v>22.83</v>
      </c>
      <c r="G27" s="48">
        <f>HLOOKUP(HLOOKUP(F27,'by face-amount'!$B29:$H$57,72-FPPTI_suggested_rates!$A27,FALSE),'by face-amount'!$B$1:$H$2,2,FALSE)</f>
        <v>125000</v>
      </c>
      <c r="H27" s="47">
        <f>VLOOKUP($A27,face_amount_rates,HLOOKUP(I27,'by face-amount'!$B$2:$H$3,2,FALSE),FALSE)</f>
        <v>2.75</v>
      </c>
      <c r="I27" s="48">
        <v>10000</v>
      </c>
      <c r="J27" s="47">
        <f>VLOOKUP($A27,face_amount_rates,HLOOKUP(K27,'by face-amount'!$B$2:$H$3,2,FALSE),FALSE)</f>
        <v>9.73</v>
      </c>
      <c r="K27" s="48">
        <f>HLOOKUP(E27/2,'by face-amount'!B$2:$H$2,1,TRUE)</f>
        <v>50000</v>
      </c>
      <c r="L27" s="47">
        <f>VLOOKUP($A27,face_amount_rates,HLOOKUP(M27,'by face-amount'!$B$2:$H$3,2,FALSE),FALSE)</f>
        <v>9.73</v>
      </c>
      <c r="M27" s="48">
        <f>HLOOKUP(G27/2,'by face-amount'!B$2:$H$2,1,TRUE)</f>
        <v>50000</v>
      </c>
      <c r="P27" s="48">
        <v>1.1499999999999999</v>
      </c>
      <c r="Q27" s="48">
        <v>10000</v>
      </c>
      <c r="R27" s="48">
        <v>2.2999999999999998</v>
      </c>
      <c r="S27" s="48">
        <v>20000</v>
      </c>
    </row>
    <row r="28" spans="1:19" s="48" customFormat="1">
      <c r="A28" s="46">
        <v>44</v>
      </c>
      <c r="B28" s="47">
        <f>HLOOKUP('suggested GBB'!$J$27,'suggested GBB'!$B28:$H28,1,TRUE)</f>
        <v>15.05</v>
      </c>
      <c r="C28" s="48">
        <f>HLOOKUP(HLOOKUP(B28,'by face-amount'!$B30:$H$57,72-FPPTI_suggested_rates!$A28,FALSE),'by face-amount'!$B$1:$H$2,2,FALSE)</f>
        <v>75000</v>
      </c>
      <c r="D28" s="47">
        <f>HLOOKUP('suggested GBB'!$K$27,'suggested GBB'!$B28:$H28,1,TRUE)</f>
        <v>19.73</v>
      </c>
      <c r="E28" s="48">
        <f>HLOOKUP(HLOOKUP(D28,'by face-amount'!$B30:$H$57,72-FPPTI_suggested_rates!$A28,FALSE),'by face-amount'!$B$1:$H$2,2,FALSE)</f>
        <v>100000</v>
      </c>
      <c r="F28" s="47">
        <f>HLOOKUP('suggested GBB'!$L$27,'suggested GBB'!$B28:$H28,1,TRUE)</f>
        <v>24.41</v>
      </c>
      <c r="G28" s="48">
        <f>HLOOKUP(HLOOKUP(F28,'by face-amount'!$B30:$H$57,72-FPPTI_suggested_rates!$A28,FALSE),'by face-amount'!$B$1:$H$2,2,FALSE)</f>
        <v>125000</v>
      </c>
      <c r="H28" s="47">
        <f>VLOOKUP($A28,face_amount_rates,HLOOKUP(I28,'by face-amount'!$B$2:$H$3,2,FALSE),FALSE)</f>
        <v>2.87</v>
      </c>
      <c r="I28" s="48">
        <v>10000</v>
      </c>
      <c r="J28" s="47">
        <f>VLOOKUP($A28,face_amount_rates,HLOOKUP(K28,'by face-amount'!$B$2:$H$3,2,FALSE),FALSE)</f>
        <v>10.37</v>
      </c>
      <c r="K28" s="48">
        <f>HLOOKUP(E28/2,'by face-amount'!B$2:$H$2,1,TRUE)</f>
        <v>50000</v>
      </c>
      <c r="L28" s="47">
        <f>VLOOKUP($A28,face_amount_rates,HLOOKUP(M28,'by face-amount'!$B$2:$H$3,2,FALSE),FALSE)</f>
        <v>10.37</v>
      </c>
      <c r="M28" s="48">
        <f>HLOOKUP(G28/2,'by face-amount'!B$2:$H$2,1,TRUE)</f>
        <v>50000</v>
      </c>
      <c r="P28" s="48">
        <v>1.1499999999999999</v>
      </c>
      <c r="Q28" s="48">
        <v>10000</v>
      </c>
      <c r="R28" s="48">
        <v>2.2999999999999998</v>
      </c>
      <c r="S28" s="48">
        <v>20000</v>
      </c>
    </row>
    <row r="29" spans="1:19" s="48" customFormat="1">
      <c r="A29" s="46">
        <v>45</v>
      </c>
      <c r="B29" s="47">
        <f>HLOOKUP('suggested GBB'!$J$27,'suggested GBB'!$B29:$H29,1,TRUE)</f>
        <v>11.03</v>
      </c>
      <c r="C29" s="48">
        <f>HLOOKUP(HLOOKUP(B29,'by face-amount'!$B31:$H$57,72-FPPTI_suggested_rates!$A29,FALSE),'by face-amount'!$B$1:$H$2,2,FALSE)</f>
        <v>50000</v>
      </c>
      <c r="D29" s="47">
        <f>HLOOKUP('suggested GBB'!$K$27,'suggested GBB'!$B29:$H29,1,TRUE)</f>
        <v>16.04</v>
      </c>
      <c r="E29" s="48">
        <f>HLOOKUP(HLOOKUP(D29,'by face-amount'!$B31:$H$57,72-FPPTI_suggested_rates!$A29,FALSE),'by face-amount'!$B$1:$H$2,2,FALSE)</f>
        <v>75000</v>
      </c>
      <c r="F29" s="47">
        <f>HLOOKUP('suggested GBB'!$L$27,'suggested GBB'!$B29:$H29,1,TRUE)</f>
        <v>21.06</v>
      </c>
      <c r="G29" s="48">
        <f>HLOOKUP(HLOOKUP(F29,'by face-amount'!$B31:$H$57,72-FPPTI_suggested_rates!$A29,FALSE),'by face-amount'!$B$1:$H$2,2,FALSE)</f>
        <v>100000</v>
      </c>
      <c r="H29" s="47">
        <f>VLOOKUP($A29,face_amount_rates,HLOOKUP(I29,'by face-amount'!$B$2:$H$3,2,FALSE),FALSE)</f>
        <v>3.01</v>
      </c>
      <c r="I29" s="48">
        <v>10000</v>
      </c>
      <c r="J29" s="47">
        <f>VLOOKUP($A29,face_amount_rates,HLOOKUP(K29,'by face-amount'!$B$2:$H$3,2,FALSE),FALSE)</f>
        <v>6.01</v>
      </c>
      <c r="K29" s="48">
        <f>HLOOKUP(E29/2,'by face-amount'!B$2:$H$2,1,TRUE)</f>
        <v>25000</v>
      </c>
      <c r="L29" s="47">
        <f>VLOOKUP($A29,face_amount_rates,HLOOKUP(M29,'by face-amount'!$B$2:$H$3,2,FALSE),FALSE)</f>
        <v>11.03</v>
      </c>
      <c r="M29" s="48">
        <f>HLOOKUP(G29/2,'by face-amount'!B$2:$H$2,1,TRUE)</f>
        <v>50000</v>
      </c>
      <c r="P29" s="48">
        <v>1.1499999999999999</v>
      </c>
      <c r="Q29" s="48">
        <v>10000</v>
      </c>
      <c r="R29" s="48">
        <v>2.2999999999999998</v>
      </c>
      <c r="S29" s="48">
        <v>20000</v>
      </c>
    </row>
    <row r="30" spans="1:19" s="48" customFormat="1">
      <c r="A30" s="46">
        <v>46</v>
      </c>
      <c r="B30" s="47">
        <f>HLOOKUP('suggested GBB'!$J$27,'suggested GBB'!$B30:$H30,1,TRUE)</f>
        <v>11.71</v>
      </c>
      <c r="C30" s="48">
        <f>HLOOKUP(HLOOKUP(B30,'by face-amount'!$B32:$H$57,72-FPPTI_suggested_rates!$A30,FALSE),'by face-amount'!$B$1:$H$2,2,FALSE)</f>
        <v>50000</v>
      </c>
      <c r="D30" s="47">
        <f>HLOOKUP('suggested GBB'!$K$27,'suggested GBB'!$B30:$H30,1,TRUE)</f>
        <v>17.07</v>
      </c>
      <c r="E30" s="48">
        <f>HLOOKUP(HLOOKUP(D30,'by face-amount'!$B32:$H$57,72-FPPTI_suggested_rates!$A30,FALSE),'by face-amount'!$B$1:$H$2,2,FALSE)</f>
        <v>75000</v>
      </c>
      <c r="F30" s="47">
        <f>HLOOKUP('suggested GBB'!$L$27,'suggested GBB'!$B30:$H30,1,TRUE)</f>
        <v>22.42</v>
      </c>
      <c r="G30" s="48">
        <f>HLOOKUP(HLOOKUP(F30,'by face-amount'!$B32:$H$57,72-FPPTI_suggested_rates!$A30,FALSE),'by face-amount'!$B$1:$H$2,2,FALSE)</f>
        <v>100000</v>
      </c>
      <c r="H30" s="47">
        <f>VLOOKUP($A30,face_amount_rates,HLOOKUP(I30,'by face-amount'!$B$2:$H$3,2,FALSE),FALSE)</f>
        <v>3.14</v>
      </c>
      <c r="I30" s="48">
        <v>10000</v>
      </c>
      <c r="J30" s="47">
        <f>VLOOKUP($A30,face_amount_rates,HLOOKUP(K30,'by face-amount'!$B$2:$H$3,2,FALSE),FALSE)</f>
        <v>6.36</v>
      </c>
      <c r="K30" s="48">
        <f>HLOOKUP(E30/2,'by face-amount'!B$2:$H$2,1,TRUE)</f>
        <v>25000</v>
      </c>
      <c r="L30" s="47">
        <f>VLOOKUP($A30,face_amount_rates,HLOOKUP(M30,'by face-amount'!$B$2:$H$3,2,FALSE),FALSE)</f>
        <v>11.71</v>
      </c>
      <c r="M30" s="48">
        <f>HLOOKUP(G30/2,'by face-amount'!B$2:$H$2,1,TRUE)</f>
        <v>50000</v>
      </c>
      <c r="P30" s="48">
        <v>1.1499999999999999</v>
      </c>
      <c r="Q30" s="48">
        <v>10000</v>
      </c>
      <c r="R30" s="48">
        <v>2.2999999999999998</v>
      </c>
      <c r="S30" s="48">
        <v>20000</v>
      </c>
    </row>
    <row r="31" spans="1:19" s="48" customFormat="1">
      <c r="A31" s="46">
        <v>47</v>
      </c>
      <c r="B31" s="47">
        <f>HLOOKUP('suggested GBB'!$J$27,'suggested GBB'!$B31:$H31,1,TRUE)</f>
        <v>12.41</v>
      </c>
      <c r="C31" s="48">
        <f>HLOOKUP(HLOOKUP(B31,'by face-amount'!$B33:$H$57,72-FPPTI_suggested_rates!$A31,FALSE),'by face-amount'!$B$1:$H$2,2,FALSE)</f>
        <v>50000</v>
      </c>
      <c r="D31" s="47">
        <f>HLOOKUP('suggested GBB'!$K$27,'suggested GBB'!$B31:$H31,1,TRUE)</f>
        <v>18.12</v>
      </c>
      <c r="E31" s="48">
        <f>HLOOKUP(HLOOKUP(D31,'by face-amount'!$B33:$H$57,72-FPPTI_suggested_rates!$A31,FALSE),'by face-amount'!$B$1:$H$2,2,FALSE)</f>
        <v>75000</v>
      </c>
      <c r="F31" s="47">
        <f>HLOOKUP('suggested GBB'!$L$27,'suggested GBB'!$B31:$H31,1,TRUE)</f>
        <v>23.83</v>
      </c>
      <c r="G31" s="48">
        <f>HLOOKUP(HLOOKUP(F31,'by face-amount'!$B33:$H$57,72-FPPTI_suggested_rates!$A31,FALSE),'by face-amount'!$B$1:$H$2,2,FALSE)</f>
        <v>100000</v>
      </c>
      <c r="H31" s="47">
        <f>VLOOKUP($A31,face_amount_rates,HLOOKUP(I31,'by face-amount'!$B$2:$H$3,2,FALSE),FALSE)</f>
        <v>3.28</v>
      </c>
      <c r="I31" s="48">
        <v>10000</v>
      </c>
      <c r="J31" s="47">
        <f>VLOOKUP($A31,face_amount_rates,HLOOKUP(K31,'by face-amount'!$B$2:$H$3,2,FALSE),FALSE)</f>
        <v>6.71</v>
      </c>
      <c r="K31" s="48">
        <f>HLOOKUP(E31/2,'by face-amount'!B$2:$H$2,1,TRUE)</f>
        <v>25000</v>
      </c>
      <c r="L31" s="47">
        <f>VLOOKUP($A31,face_amount_rates,HLOOKUP(M31,'by face-amount'!$B$2:$H$3,2,FALSE),FALSE)</f>
        <v>12.41</v>
      </c>
      <c r="M31" s="48">
        <f>HLOOKUP(G31/2,'by face-amount'!B$2:$H$2,1,TRUE)</f>
        <v>50000</v>
      </c>
      <c r="P31" s="48">
        <v>1.1499999999999999</v>
      </c>
      <c r="Q31" s="48">
        <v>10000</v>
      </c>
      <c r="R31" s="48">
        <v>2.2999999999999998</v>
      </c>
      <c r="S31" s="48">
        <v>20000</v>
      </c>
    </row>
    <row r="32" spans="1:19" s="48" customFormat="1">
      <c r="A32" s="46">
        <v>48</v>
      </c>
      <c r="B32" s="47">
        <f>HLOOKUP('suggested GBB'!$J$27,'suggested GBB'!$B32:$H32,1,TRUE)</f>
        <v>13.14</v>
      </c>
      <c r="C32" s="48">
        <f>HLOOKUP(HLOOKUP(B32,'by face-amount'!$B34:$H$57,72-FPPTI_suggested_rates!$A32,FALSE),'by face-amount'!$B$1:$H$2,2,FALSE)</f>
        <v>50000</v>
      </c>
      <c r="D32" s="47">
        <f>HLOOKUP('suggested GBB'!$K$27,'suggested GBB'!$B32:$H32,1,TRUE)</f>
        <v>19.22</v>
      </c>
      <c r="E32" s="48">
        <f>HLOOKUP(HLOOKUP(D32,'by face-amount'!$B34:$H$57,72-FPPTI_suggested_rates!$A32,FALSE),'by face-amount'!$B$1:$H$2,2,FALSE)</f>
        <v>75000</v>
      </c>
      <c r="F32" s="47">
        <f>HLOOKUP('suggested GBB'!$L$27,'suggested GBB'!$B32:$H32,1,TRUE)</f>
        <v>25.29</v>
      </c>
      <c r="G32" s="48">
        <f>HLOOKUP(HLOOKUP(F32,'by face-amount'!$B34:$H$57,72-FPPTI_suggested_rates!$A32,FALSE),'by face-amount'!$B$1:$H$2,2,FALSE)</f>
        <v>100000</v>
      </c>
      <c r="H32" s="47">
        <f>VLOOKUP($A32,face_amount_rates,HLOOKUP(I32,'by face-amount'!$B$2:$H$3,2,FALSE),FALSE)</f>
        <v>3.43</v>
      </c>
      <c r="I32" s="48">
        <v>10000</v>
      </c>
      <c r="J32" s="47">
        <f>VLOOKUP($A32,face_amount_rates,HLOOKUP(K32,'by face-amount'!$B$2:$H$3,2,FALSE),FALSE)</f>
        <v>7.07</v>
      </c>
      <c r="K32" s="48">
        <f>HLOOKUP(E32/2,'by face-amount'!B$2:$H$2,1,TRUE)</f>
        <v>25000</v>
      </c>
      <c r="L32" s="47">
        <f>VLOOKUP($A32,face_amount_rates,HLOOKUP(M32,'by face-amount'!$B$2:$H$3,2,FALSE),FALSE)</f>
        <v>13.14</v>
      </c>
      <c r="M32" s="48">
        <f>HLOOKUP(G32/2,'by face-amount'!B$2:$H$2,1,TRUE)</f>
        <v>50000</v>
      </c>
      <c r="P32" s="48">
        <v>1.1499999999999999</v>
      </c>
      <c r="Q32" s="48">
        <v>10000</v>
      </c>
      <c r="R32" s="48">
        <v>2.2999999999999998</v>
      </c>
      <c r="S32" s="48">
        <v>20000</v>
      </c>
    </row>
    <row r="33" spans="1:19" s="48" customFormat="1">
      <c r="A33" s="46">
        <v>49</v>
      </c>
      <c r="B33" s="47">
        <f>HLOOKUP('suggested GBB'!$J$36,'suggested GBB'!$B33:$H33,1,TRUE)</f>
        <v>13.92</v>
      </c>
      <c r="C33" s="48">
        <f>HLOOKUP(HLOOKUP(B33,'by face-amount'!$B35:$H$57,72-FPPTI_suggested_rates!$A33,FALSE),'by face-amount'!$B$1:$H$2,2,FALSE)</f>
        <v>50000</v>
      </c>
      <c r="D33" s="47">
        <f>HLOOKUP('suggested GBB'!$K$36,'suggested GBB'!$B33:$H33,1,TRUE)</f>
        <v>20.38</v>
      </c>
      <c r="E33" s="48">
        <f>HLOOKUP(HLOOKUP(D33,'by face-amount'!$B35:$H$57,72-FPPTI_suggested_rates!$A33,FALSE),'by face-amount'!$B$1:$H$2,2,FALSE)</f>
        <v>75000</v>
      </c>
      <c r="F33" s="47">
        <f>HLOOKUP('suggested GBB'!$L$36,'suggested GBB'!$B33:$H33,1,TRUE)</f>
        <v>33.31</v>
      </c>
      <c r="G33" s="48">
        <f>HLOOKUP(HLOOKUP(F33,'by face-amount'!$B35:$H$57,72-FPPTI_suggested_rates!$A33,FALSE),'by face-amount'!$B$1:$H$2,2,FALSE)</f>
        <v>125000</v>
      </c>
      <c r="H33" s="47">
        <f>VLOOKUP($A33,face_amount_rates,HLOOKUP(I33,'by face-amount'!$B$2:$H$3,2,FALSE),FALSE)</f>
        <v>3.58</v>
      </c>
      <c r="I33" s="48">
        <v>10000</v>
      </c>
      <c r="J33" s="47">
        <f>VLOOKUP($A33,face_amount_rates,HLOOKUP(K33,'by face-amount'!$B$2:$H$3,2,FALSE),FALSE)</f>
        <v>7.46</v>
      </c>
      <c r="K33" s="48">
        <f>HLOOKUP(E33/2,'by face-amount'!B$2:$H$2,1,TRUE)</f>
        <v>25000</v>
      </c>
      <c r="L33" s="47">
        <f>VLOOKUP($A33,face_amount_rates,HLOOKUP(M33,'by face-amount'!$B$2:$H$3,2,FALSE),FALSE)</f>
        <v>13.92</v>
      </c>
      <c r="M33" s="48">
        <f>HLOOKUP(G33/2,'by face-amount'!B$2:$H$2,1,TRUE)</f>
        <v>50000</v>
      </c>
      <c r="P33" s="48">
        <v>1.1499999999999999</v>
      </c>
      <c r="Q33" s="48">
        <v>10000</v>
      </c>
      <c r="R33" s="48">
        <v>2.2999999999999998</v>
      </c>
      <c r="S33" s="48">
        <v>20000</v>
      </c>
    </row>
    <row r="34" spans="1:19" s="48" customFormat="1">
      <c r="A34" s="46">
        <v>50</v>
      </c>
      <c r="B34" s="47">
        <f>HLOOKUP('suggested GBB'!$J$36,'suggested GBB'!$B34:$H34,1,TRUE)</f>
        <v>14.78</v>
      </c>
      <c r="C34" s="48">
        <f>HLOOKUP(HLOOKUP(B34,'by face-amount'!$B36:$H$57,72-FPPTI_suggested_rates!$A34,FALSE),'by face-amount'!$B$1:$H$2,2,FALSE)</f>
        <v>50000</v>
      </c>
      <c r="D34" s="47">
        <f>HLOOKUP('suggested GBB'!$K$36,'suggested GBB'!$B34:$H34,1,TRUE)</f>
        <v>21.67</v>
      </c>
      <c r="E34" s="48">
        <f>HLOOKUP(HLOOKUP(D34,'by face-amount'!$B36:$H$57,72-FPPTI_suggested_rates!$A34,FALSE),'by face-amount'!$B$1:$H$2,2,FALSE)</f>
        <v>75000</v>
      </c>
      <c r="F34" s="47">
        <f>HLOOKUP('suggested GBB'!$L$36,'suggested GBB'!$B34:$H34,1,TRUE)</f>
        <v>28.56</v>
      </c>
      <c r="G34" s="48">
        <f>HLOOKUP(HLOOKUP(F34,'by face-amount'!$B36:$H$57,72-FPPTI_suggested_rates!$A34,FALSE),'by face-amount'!$B$1:$H$2,2,FALSE)</f>
        <v>100000</v>
      </c>
      <c r="H34" s="47">
        <f>VLOOKUP($A34,face_amount_rates,HLOOKUP(I34,'by face-amount'!$B$2:$H$3,2,FALSE),FALSE)</f>
        <v>3.76</v>
      </c>
      <c r="I34" s="48">
        <v>10000</v>
      </c>
      <c r="J34" s="47">
        <f>VLOOKUP($A34,face_amount_rates,HLOOKUP(K34,'by face-amount'!$B$2:$H$3,2,FALSE),FALSE)</f>
        <v>7.89</v>
      </c>
      <c r="K34" s="48">
        <f>HLOOKUP(E34/2,'by face-amount'!B$2:$H$2,1,TRUE)</f>
        <v>25000</v>
      </c>
      <c r="L34" s="47">
        <f>VLOOKUP($A34,face_amount_rates,HLOOKUP(M34,'by face-amount'!$B$2:$H$3,2,FALSE),FALSE)</f>
        <v>14.78</v>
      </c>
      <c r="M34" s="48">
        <f>HLOOKUP(G34/2,'by face-amount'!B$2:$H$2,1,TRUE)</f>
        <v>50000</v>
      </c>
      <c r="P34" s="48">
        <v>1.1499999999999999</v>
      </c>
      <c r="Q34" s="48">
        <v>10000</v>
      </c>
      <c r="R34" s="48">
        <v>2.2999999999999998</v>
      </c>
      <c r="S34" s="48">
        <v>20000</v>
      </c>
    </row>
    <row r="35" spans="1:19" s="48" customFormat="1">
      <c r="A35" s="46">
        <v>51</v>
      </c>
      <c r="B35" s="47">
        <f>HLOOKUP('suggested GBB'!$J$36,'suggested GBB'!$B35:$H35,1,TRUE)</f>
        <v>15.75</v>
      </c>
      <c r="C35" s="48">
        <f>HLOOKUP(HLOOKUP(B35,'by face-amount'!$B37:$H$57,72-FPPTI_suggested_rates!$A35,FALSE),'by face-amount'!$B$1:$H$2,2,FALSE)</f>
        <v>50000</v>
      </c>
      <c r="D35" s="47">
        <f>HLOOKUP('suggested GBB'!$K$36,'suggested GBB'!$B35:$H35,1,TRUE)</f>
        <v>23.13</v>
      </c>
      <c r="E35" s="48">
        <f>HLOOKUP(HLOOKUP(D35,'by face-amount'!$B37:$H$57,72-FPPTI_suggested_rates!$A35,FALSE),'by face-amount'!$B$1:$H$2,2,FALSE)</f>
        <v>75000</v>
      </c>
      <c r="F35" s="47">
        <f>HLOOKUP('suggested GBB'!$L$36,'suggested GBB'!$B35:$H35,1,TRUE)</f>
        <v>30.5</v>
      </c>
      <c r="G35" s="48">
        <f>HLOOKUP(HLOOKUP(F35,'by face-amount'!$B37:$H$57,72-FPPTI_suggested_rates!$A35,FALSE),'by face-amount'!$B$1:$H$2,2,FALSE)</f>
        <v>100000</v>
      </c>
      <c r="H35" s="47">
        <f>VLOOKUP($A35,face_amount_rates,HLOOKUP(I35,'by face-amount'!$B$2:$H$3,2,FALSE),FALSE)</f>
        <v>3.95</v>
      </c>
      <c r="I35" s="48">
        <v>10000</v>
      </c>
      <c r="J35" s="47">
        <f>VLOOKUP($A35,face_amount_rates,HLOOKUP(K35,'by face-amount'!$B$2:$H$3,2,FALSE),FALSE)</f>
        <v>8.3800000000000008</v>
      </c>
      <c r="K35" s="48">
        <f>HLOOKUP(E35/2,'by face-amount'!B$2:$H$2,1,TRUE)</f>
        <v>25000</v>
      </c>
      <c r="L35" s="47">
        <f>VLOOKUP($A35,face_amount_rates,HLOOKUP(M35,'by face-amount'!$B$2:$H$3,2,FALSE),FALSE)</f>
        <v>15.75</v>
      </c>
      <c r="M35" s="48">
        <f>HLOOKUP(G35/2,'by face-amount'!B$2:$H$2,1,TRUE)</f>
        <v>50000</v>
      </c>
      <c r="P35" s="48">
        <v>1.1499999999999999</v>
      </c>
      <c r="Q35" s="48">
        <v>10000</v>
      </c>
      <c r="R35" s="48">
        <v>2.2999999999999998</v>
      </c>
      <c r="S35" s="48">
        <v>20000</v>
      </c>
    </row>
    <row r="36" spans="1:19" s="48" customFormat="1">
      <c r="A36" s="46">
        <v>52</v>
      </c>
      <c r="B36" s="47">
        <f>HLOOKUP('suggested GBB'!$J$36,'suggested GBB'!$B36:$H36,1,TRUE)</f>
        <v>16.87</v>
      </c>
      <c r="C36" s="48">
        <f>HLOOKUP(HLOOKUP(B36,'by face-amount'!$B38:$H$57,72-FPPTI_suggested_rates!$A36,FALSE),'by face-amount'!$B$1:$H$2,2,FALSE)</f>
        <v>50000</v>
      </c>
      <c r="D36" s="47">
        <f>HLOOKUP('suggested GBB'!$K$36,'suggested GBB'!$B36:$H36,1,TRUE)</f>
        <v>24.8</v>
      </c>
      <c r="E36" s="48">
        <f>HLOOKUP(HLOOKUP(D36,'by face-amount'!$B38:$H$57,72-FPPTI_suggested_rates!$A36,FALSE),'by face-amount'!$B$1:$H$2,2,FALSE)</f>
        <v>75000</v>
      </c>
      <c r="F36" s="47">
        <f>HLOOKUP('suggested GBB'!$L$36,'suggested GBB'!$B36:$H36,1,TRUE)</f>
        <v>32.729999999999997</v>
      </c>
      <c r="G36" s="48">
        <f>HLOOKUP(HLOOKUP(F36,'by face-amount'!$B38:$H$57,72-FPPTI_suggested_rates!$A36,FALSE),'by face-amount'!$B$1:$H$2,2,FALSE)</f>
        <v>100000</v>
      </c>
      <c r="H36" s="47">
        <f>VLOOKUP($A36,face_amount_rates,HLOOKUP(I36,'by face-amount'!$B$2:$H$3,2,FALSE),FALSE)</f>
        <v>4.17</v>
      </c>
      <c r="I36" s="48">
        <v>10000</v>
      </c>
      <c r="J36" s="47">
        <f>VLOOKUP($A36,face_amount_rates,HLOOKUP(K36,'by face-amount'!$B$2:$H$3,2,FALSE),FALSE)</f>
        <v>8.93</v>
      </c>
      <c r="K36" s="48">
        <f>HLOOKUP(E36/2,'by face-amount'!B$2:$H$2,1,TRUE)</f>
        <v>25000</v>
      </c>
      <c r="L36" s="47">
        <f>VLOOKUP($A36,face_amount_rates,HLOOKUP(M36,'by face-amount'!$B$2:$H$3,2,FALSE),FALSE)</f>
        <v>16.87</v>
      </c>
      <c r="M36" s="48">
        <f>HLOOKUP(G36/2,'by face-amount'!B$2:$H$2,1,TRUE)</f>
        <v>50000</v>
      </c>
      <c r="P36" s="48">
        <v>1.1499999999999999</v>
      </c>
      <c r="Q36" s="48">
        <v>10000</v>
      </c>
      <c r="R36" s="48">
        <v>2.2999999999999998</v>
      </c>
      <c r="S36" s="48">
        <v>20000</v>
      </c>
    </row>
    <row r="37" spans="1:19" s="48" customFormat="1">
      <c r="A37" s="46">
        <v>53</v>
      </c>
      <c r="B37" s="47">
        <f>HLOOKUP('suggested GBB'!$J$36,'suggested GBB'!$B37:$H37,1,TRUE)</f>
        <v>18.13</v>
      </c>
      <c r="C37" s="48">
        <f>HLOOKUP(HLOOKUP(B37,'by face-amount'!$B39:$H$57,72-FPPTI_suggested_rates!$A37,FALSE),'by face-amount'!$B$1:$H$2,2,FALSE)</f>
        <v>50000</v>
      </c>
      <c r="D37" s="47">
        <f>HLOOKUP('suggested GBB'!$K$36,'suggested GBB'!$B37:$H37,1,TRUE)</f>
        <v>18.13</v>
      </c>
      <c r="E37" s="48">
        <f>HLOOKUP(HLOOKUP(D37,'by face-amount'!$B39:$H$57,72-FPPTI_suggested_rates!$A37,FALSE),'by face-amount'!$B$1:$H$2,2,FALSE)</f>
        <v>50000</v>
      </c>
      <c r="F37" s="47">
        <f>HLOOKUP('suggested GBB'!$L$36,'suggested GBB'!$B37:$H37,1,TRUE)</f>
        <v>26.69</v>
      </c>
      <c r="G37" s="48">
        <f>HLOOKUP(HLOOKUP(F37,'by face-amount'!$B39:$H$57,72-FPPTI_suggested_rates!$A37,FALSE),'by face-amount'!$B$1:$H$2,2,FALSE)</f>
        <v>75000</v>
      </c>
      <c r="H37" s="47">
        <f>VLOOKUP($A37,face_amount_rates,HLOOKUP(I37,'by face-amount'!$B$2:$H$3,2,FALSE),FALSE)</f>
        <v>4.43</v>
      </c>
      <c r="I37" s="48">
        <v>10000</v>
      </c>
      <c r="J37" s="47">
        <f>VLOOKUP($A37,face_amount_rates,HLOOKUP(K37,'by face-amount'!$B$2:$H$3,2,FALSE),FALSE)</f>
        <v>9.56</v>
      </c>
      <c r="K37" s="48">
        <f>HLOOKUP(E37/2,'by face-amount'!B$2:$H$2,1,TRUE)</f>
        <v>25000</v>
      </c>
      <c r="L37" s="47">
        <f>VLOOKUP($A37,face_amount_rates,HLOOKUP(M37,'by face-amount'!$B$2:$H$3,2,FALSE),FALSE)</f>
        <v>9.56</v>
      </c>
      <c r="M37" s="48">
        <f>HLOOKUP(G37/2,'by face-amount'!B$2:$H$2,1,TRUE)</f>
        <v>25000</v>
      </c>
      <c r="P37" s="48">
        <v>1.1499999999999999</v>
      </c>
      <c r="Q37" s="48">
        <v>10000</v>
      </c>
      <c r="R37" s="48">
        <v>2.2999999999999998</v>
      </c>
      <c r="S37" s="48">
        <v>20000</v>
      </c>
    </row>
    <row r="38" spans="1:19" s="48" customFormat="1">
      <c r="A38" s="46">
        <v>54</v>
      </c>
      <c r="B38" s="47">
        <f>HLOOKUP('suggested GBB'!$J$36,'suggested GBB'!$B38:$H38,1,TRUE)</f>
        <v>19.53</v>
      </c>
      <c r="C38" s="48">
        <f>HLOOKUP(HLOOKUP(B38,'by face-amount'!$B40:$H$57,72-FPPTI_suggested_rates!$A38,FALSE),'by face-amount'!$B$1:$H$2,2,FALSE)</f>
        <v>50000</v>
      </c>
      <c r="D38" s="47">
        <f>HLOOKUP('suggested GBB'!$K$36,'suggested GBB'!$B38:$H38,1,TRUE)</f>
        <v>19.53</v>
      </c>
      <c r="E38" s="48">
        <f>HLOOKUP(HLOOKUP(D38,'by face-amount'!$B40:$H$57,72-FPPTI_suggested_rates!$A38,FALSE),'by face-amount'!$B$1:$H$2,2,FALSE)</f>
        <v>50000</v>
      </c>
      <c r="F38" s="47">
        <f>HLOOKUP('suggested GBB'!$L$36,'suggested GBB'!$B38:$H38,1,TRUE)</f>
        <v>28.79</v>
      </c>
      <c r="G38" s="48">
        <f>HLOOKUP(HLOOKUP(F38,'by face-amount'!$B40:$H$57,72-FPPTI_suggested_rates!$A38,FALSE),'by face-amount'!$B$1:$H$2,2,FALSE)</f>
        <v>75000</v>
      </c>
      <c r="H38" s="47">
        <f>VLOOKUP($A38,face_amount_rates,HLOOKUP(I38,'by face-amount'!$B$2:$H$3,2,FALSE),FALSE)</f>
        <v>4.71</v>
      </c>
      <c r="I38" s="48">
        <v>10000</v>
      </c>
      <c r="J38" s="47">
        <f>VLOOKUP($A38,face_amount_rates,HLOOKUP(K38,'by face-amount'!$B$2:$H$3,2,FALSE),FALSE)</f>
        <v>10.26</v>
      </c>
      <c r="K38" s="48">
        <f>HLOOKUP(E38/2,'by face-amount'!B$2:$H$2,1,TRUE)</f>
        <v>25000</v>
      </c>
      <c r="L38" s="47">
        <f>VLOOKUP($A38,face_amount_rates,HLOOKUP(M38,'by face-amount'!$B$2:$H$3,2,FALSE),FALSE)</f>
        <v>10.26</v>
      </c>
      <c r="M38" s="48">
        <f>HLOOKUP(G38/2,'by face-amount'!B$2:$H$2,1,TRUE)</f>
        <v>25000</v>
      </c>
      <c r="P38" s="48">
        <v>1.1499999999999999</v>
      </c>
      <c r="Q38" s="48">
        <v>10000</v>
      </c>
      <c r="R38" s="48">
        <v>2.2999999999999998</v>
      </c>
      <c r="S38" s="48">
        <v>20000</v>
      </c>
    </row>
    <row r="39" spans="1:19" s="48" customFormat="1">
      <c r="A39" s="46">
        <v>55</v>
      </c>
      <c r="B39" s="47">
        <f>HLOOKUP('suggested GBB'!$J$36,'suggested GBB'!$B39:$H39,1,TRUE)</f>
        <v>11.02</v>
      </c>
      <c r="C39" s="48">
        <f>HLOOKUP(HLOOKUP(B39,'by face-amount'!$B41:$H$57,72-FPPTI_suggested_rates!$A39,FALSE),'by face-amount'!$B$1:$H$2,2,FALSE)</f>
        <v>25000</v>
      </c>
      <c r="D39" s="47">
        <f>HLOOKUP('suggested GBB'!$K$36,'suggested GBB'!$B39:$H39,1,TRUE)</f>
        <v>21.04</v>
      </c>
      <c r="E39" s="48">
        <f>HLOOKUP(HLOOKUP(D39,'by face-amount'!$B41:$H$57,72-FPPTI_suggested_rates!$A39,FALSE),'by face-amount'!$B$1:$H$2,2,FALSE)</f>
        <v>50000</v>
      </c>
      <c r="F39" s="47">
        <f>HLOOKUP('suggested GBB'!$L$36,'suggested GBB'!$B39:$H39,1,TRUE)</f>
        <v>31.06</v>
      </c>
      <c r="G39" s="48">
        <f>HLOOKUP(HLOOKUP(F39,'by face-amount'!$B41:$H$57,72-FPPTI_suggested_rates!$A39,FALSE),'by face-amount'!$B$1:$H$2,2,FALSE)</f>
        <v>75000</v>
      </c>
      <c r="H39" s="47">
        <f>VLOOKUP($A39,face_amount_rates,HLOOKUP(I39,'by face-amount'!$B$2:$H$3,2,FALSE),FALSE)</f>
        <v>5.01</v>
      </c>
      <c r="I39" s="48">
        <v>10000</v>
      </c>
      <c r="J39" s="47">
        <f>VLOOKUP($A39,face_amount_rates,HLOOKUP(K39,'by face-amount'!$B$2:$H$3,2,FALSE),FALSE)</f>
        <v>11.02</v>
      </c>
      <c r="K39" s="48">
        <f>HLOOKUP(E39/2,'by face-amount'!B$2:$H$2,1,TRUE)</f>
        <v>25000</v>
      </c>
      <c r="L39" s="47">
        <f>VLOOKUP($A39,face_amount_rates,HLOOKUP(M39,'by face-amount'!$B$2:$H$3,2,FALSE),FALSE)</f>
        <v>11.02</v>
      </c>
      <c r="M39" s="48">
        <f>HLOOKUP(G39/2,'by face-amount'!B$2:$H$2,1,TRUE)</f>
        <v>25000</v>
      </c>
      <c r="P39" s="48">
        <v>1.1499999999999999</v>
      </c>
      <c r="Q39" s="48">
        <v>10000</v>
      </c>
      <c r="R39" s="48">
        <v>2.2999999999999998</v>
      </c>
      <c r="S39" s="48">
        <v>20000</v>
      </c>
    </row>
    <row r="40" spans="1:19" s="48" customFormat="1">
      <c r="A40" s="46">
        <v>56</v>
      </c>
      <c r="B40" s="47">
        <f>HLOOKUP('suggested GBB'!$J$36,'suggested GBB'!$B40:$H40,1,TRUE)</f>
        <v>11.82</v>
      </c>
      <c r="C40" s="48">
        <f>HLOOKUP(HLOOKUP(B40,'by face-amount'!$B42:$H$57,72-FPPTI_suggested_rates!$A40,FALSE),'by face-amount'!$B$1:$H$2,2,FALSE)</f>
        <v>25000</v>
      </c>
      <c r="D40" s="47">
        <f>HLOOKUP('suggested GBB'!$K$36,'suggested GBB'!$B40:$H40,1,TRUE)</f>
        <v>22.63</v>
      </c>
      <c r="E40" s="48">
        <f>HLOOKUP(HLOOKUP(D40,'by face-amount'!$B42:$H$57,72-FPPTI_suggested_rates!$A40,FALSE),'by face-amount'!$B$1:$H$2,2,FALSE)</f>
        <v>50000</v>
      </c>
      <c r="F40" s="47">
        <f>HLOOKUP('suggested GBB'!$L$36,'suggested GBB'!$B40:$H40,1,TRUE)</f>
        <v>33.450000000000003</v>
      </c>
      <c r="G40" s="48">
        <f>HLOOKUP(HLOOKUP(F40,'by face-amount'!$B42:$H$57,72-FPPTI_suggested_rates!$A40,FALSE),'by face-amount'!$B$1:$H$2,2,FALSE)</f>
        <v>75000</v>
      </c>
      <c r="H40" s="47">
        <f>VLOOKUP($A40,face_amount_rates,HLOOKUP(I40,'by face-amount'!$B$2:$H$3,2,FALSE),FALSE)</f>
        <v>5.33</v>
      </c>
      <c r="I40" s="48">
        <v>10000</v>
      </c>
      <c r="J40" s="47">
        <f>VLOOKUP($A40,face_amount_rates,HLOOKUP(K40,'by face-amount'!$B$2:$H$3,2,FALSE),FALSE)</f>
        <v>11.82</v>
      </c>
      <c r="K40" s="48">
        <f>HLOOKUP(E40/2,'by face-amount'!B$2:$H$2,1,TRUE)</f>
        <v>25000</v>
      </c>
      <c r="L40" s="47">
        <f>VLOOKUP($A40,face_amount_rates,HLOOKUP(M40,'by face-amount'!$B$2:$H$3,2,FALSE),FALSE)</f>
        <v>11.82</v>
      </c>
      <c r="M40" s="48">
        <f>HLOOKUP(G40/2,'by face-amount'!B$2:$H$2,1,TRUE)</f>
        <v>25000</v>
      </c>
      <c r="P40" s="48">
        <v>1.1499999999999999</v>
      </c>
      <c r="Q40" s="48">
        <v>10000</v>
      </c>
      <c r="R40" s="48">
        <v>2.2999999999999998</v>
      </c>
      <c r="S40" s="48">
        <v>20000</v>
      </c>
    </row>
    <row r="41" spans="1:19" s="45" customFormat="1">
      <c r="A41" s="43">
        <v>57</v>
      </c>
      <c r="B41" s="44">
        <f>VLOOKUP($A41,face_amount_rates,HLOOKUP(C41,'by face-amount'!$B$2:$H$3,2,FALSE),FALSE)</f>
        <v>5.66</v>
      </c>
      <c r="C41" s="45">
        <v>10000</v>
      </c>
      <c r="D41" s="44">
        <f>VLOOKUP($A41,face_amount_rates,HLOOKUP(E41,'by face-amount'!$B$2:$H$3,2,FALSE),FALSE)</f>
        <v>12.64</v>
      </c>
      <c r="E41" s="45">
        <v>25000</v>
      </c>
      <c r="F41" s="44">
        <f>VLOOKUP($A41,face_amount_rates,HLOOKUP(G41,'by face-amount'!$B$2:$H$3,2,FALSE),FALSE)</f>
        <v>24.29</v>
      </c>
      <c r="G41" s="45">
        <v>50000</v>
      </c>
      <c r="H41" s="44">
        <f>VLOOKUP($A41,face_amount_rates,HLOOKUP(I41,'by face-amount'!$B$2:$H$3,2,FALSE),FALSE)</f>
        <v>5.66</v>
      </c>
      <c r="I41" s="45">
        <v>10000</v>
      </c>
      <c r="J41" s="44">
        <f>VLOOKUP($A41,face_amount_rates,HLOOKUP(K41,'by face-amount'!$B$2:$H$3,2,FALSE),FALSE)</f>
        <v>5.66</v>
      </c>
      <c r="K41" s="45">
        <v>10000</v>
      </c>
      <c r="L41" s="44">
        <f>VLOOKUP($A41,face_amount_rates,HLOOKUP(M41,'by face-amount'!$B$2:$H$3,2,FALSE),FALSE)</f>
        <v>12.64</v>
      </c>
      <c r="M41" s="45">
        <v>25000</v>
      </c>
      <c r="P41" s="45">
        <v>1.1499999999999999</v>
      </c>
      <c r="Q41" s="45">
        <v>10000</v>
      </c>
      <c r="R41" s="45">
        <v>2.2999999999999998</v>
      </c>
      <c r="S41" s="45">
        <v>20000</v>
      </c>
    </row>
    <row r="42" spans="1:19" s="45" customFormat="1">
      <c r="A42" s="43">
        <v>58</v>
      </c>
      <c r="B42" s="44">
        <f>VLOOKUP($A42,face_amount_rates,HLOOKUP(C42,'by face-amount'!$B$2:$H$3,2,FALSE),FALSE)</f>
        <v>6</v>
      </c>
      <c r="C42" s="45">
        <v>10000</v>
      </c>
      <c r="D42" s="44">
        <f>VLOOKUP($A42,face_amount_rates,HLOOKUP(E42,'by face-amount'!$B$2:$H$3,2,FALSE),FALSE)</f>
        <v>13.49</v>
      </c>
      <c r="E42" s="45">
        <v>25000</v>
      </c>
      <c r="F42" s="44">
        <f>VLOOKUP($A42,face_amount_rates,HLOOKUP(G42,'by face-amount'!$B$2:$H$3,2,FALSE),FALSE)</f>
        <v>25.98</v>
      </c>
      <c r="G42" s="45">
        <v>50000</v>
      </c>
      <c r="H42" s="44">
        <f>VLOOKUP($A42,face_amount_rates,HLOOKUP(I42,'by face-amount'!$B$2:$H$3,2,FALSE),FALSE)</f>
        <v>6</v>
      </c>
      <c r="I42" s="45">
        <v>10000</v>
      </c>
      <c r="J42" s="44">
        <f>VLOOKUP($A42,face_amount_rates,HLOOKUP(K42,'by face-amount'!$B$2:$H$3,2,FALSE),FALSE)</f>
        <v>6</v>
      </c>
      <c r="K42" s="45">
        <v>10000</v>
      </c>
      <c r="L42" s="44">
        <f>VLOOKUP($A42,face_amount_rates,HLOOKUP(M42,'by face-amount'!$B$2:$H$3,2,FALSE),FALSE)</f>
        <v>13.49</v>
      </c>
      <c r="M42" s="45">
        <v>25000</v>
      </c>
      <c r="P42" s="45">
        <v>1.1499999999999999</v>
      </c>
      <c r="Q42" s="45">
        <v>10000</v>
      </c>
      <c r="R42" s="45">
        <v>2.2999999999999998</v>
      </c>
      <c r="S42" s="45">
        <v>20000</v>
      </c>
    </row>
    <row r="43" spans="1:19" s="45" customFormat="1">
      <c r="A43" s="43">
        <v>59</v>
      </c>
      <c r="B43" s="44">
        <f>VLOOKUP($A43,face_amount_rates,HLOOKUP(C43,'by face-amount'!$B$2:$H$3,2,FALSE),FALSE)</f>
        <v>6.35</v>
      </c>
      <c r="C43" s="45">
        <v>10000</v>
      </c>
      <c r="D43" s="44">
        <f>VLOOKUP($A43,face_amount_rates,HLOOKUP(E43,'by face-amount'!$B$2:$H$3,2,FALSE),FALSE)</f>
        <v>14.37</v>
      </c>
      <c r="E43" s="45">
        <v>25000</v>
      </c>
      <c r="F43" s="44">
        <f>VLOOKUP($A43,face_amount_rates,HLOOKUP(G43,'by face-amount'!$B$2:$H$3,2,FALSE),FALSE)</f>
        <v>27.73</v>
      </c>
      <c r="G43" s="45">
        <v>50000</v>
      </c>
      <c r="H43" s="44">
        <f>VLOOKUP($A43,face_amount_rates,HLOOKUP(I43,'by face-amount'!$B$2:$H$3,2,FALSE),FALSE)</f>
        <v>6.35</v>
      </c>
      <c r="I43" s="45">
        <v>10000</v>
      </c>
      <c r="J43" s="44">
        <f>VLOOKUP($A43,face_amount_rates,HLOOKUP(K43,'by face-amount'!$B$2:$H$3,2,FALSE),FALSE)</f>
        <v>6.35</v>
      </c>
      <c r="K43" s="45">
        <v>10000</v>
      </c>
      <c r="L43" s="44">
        <f>VLOOKUP($A43,face_amount_rates,HLOOKUP(M43,'by face-amount'!$B$2:$H$3,2,FALSE),FALSE)</f>
        <v>14.37</v>
      </c>
      <c r="M43" s="45">
        <v>25000</v>
      </c>
      <c r="P43" s="45">
        <v>1.1499999999999999</v>
      </c>
      <c r="Q43" s="45">
        <v>10000</v>
      </c>
      <c r="R43" s="45">
        <v>2.2999999999999998</v>
      </c>
      <c r="S43" s="45">
        <v>20000</v>
      </c>
    </row>
    <row r="44" spans="1:19">
      <c r="A44" s="27">
        <v>60</v>
      </c>
      <c r="B44" s="1">
        <f>VLOOKUP($A44,face_amount_rates,HLOOKUP(C44,'by face-amount'!$B$2:$H$3,2,FALSE),FALSE)</f>
        <v>6.71</v>
      </c>
      <c r="C44">
        <v>10000</v>
      </c>
      <c r="D44" s="1">
        <f>VLOOKUP($A44,face_amount_rates,HLOOKUP(E44,'by face-amount'!$B$2:$H$3,2,FALSE),FALSE)</f>
        <v>15.28</v>
      </c>
      <c r="E44">
        <v>25000</v>
      </c>
      <c r="F44" s="1">
        <f>VLOOKUP($A44,face_amount_rates,HLOOKUP(G44,'by face-amount'!$B$2:$H$3,2,FALSE),FALSE)</f>
        <v>29.56</v>
      </c>
      <c r="G44">
        <v>50000</v>
      </c>
      <c r="H44" s="1">
        <f>VLOOKUP($A44,face_amount_rates,HLOOKUP(I44,'by face-amount'!$B$2:$H$3,2,FALSE),FALSE)</f>
        <v>6.71</v>
      </c>
      <c r="I44">
        <v>10000</v>
      </c>
      <c r="J44" s="1">
        <f>VLOOKUP($A44,face_amount_rates,HLOOKUP(K44,'by face-amount'!$B$2:$H$3,2,FALSE),FALSE)</f>
        <v>6.71</v>
      </c>
      <c r="K44">
        <v>10000</v>
      </c>
      <c r="L44" s="1">
        <f>VLOOKUP($A44,face_amount_rates,HLOOKUP(M44,'by face-amount'!$B$2:$H$3,2,FALSE),FALSE)</f>
        <v>15.28</v>
      </c>
      <c r="M44">
        <v>25000</v>
      </c>
      <c r="P44">
        <v>1.1499999999999999</v>
      </c>
      <c r="Q44">
        <v>10000</v>
      </c>
      <c r="R44">
        <v>2.2999999999999998</v>
      </c>
      <c r="S44">
        <v>20000</v>
      </c>
    </row>
    <row r="45" spans="1:19">
      <c r="A45" s="27">
        <v>61</v>
      </c>
      <c r="B45" s="1">
        <f>VLOOKUP($A45,face_amount_rates,HLOOKUP(C45,'by face-amount'!$B$2:$H$3,2,FALSE),FALSE)</f>
        <v>7.09</v>
      </c>
      <c r="C45">
        <v>10000</v>
      </c>
      <c r="D45" s="1">
        <f>VLOOKUP($A45,face_amount_rates,HLOOKUP(E45,'by face-amount'!$B$2:$H$3,2,FALSE),FALSE)</f>
        <v>16.23</v>
      </c>
      <c r="E45">
        <v>25000</v>
      </c>
      <c r="F45" s="1">
        <f>VLOOKUP($A45,face_amount_rates,HLOOKUP(G45,'by face-amount'!$B$2:$H$3,2,FALSE),FALSE)</f>
        <v>31.46</v>
      </c>
      <c r="G45">
        <v>50000</v>
      </c>
      <c r="H45" s="1">
        <f>VLOOKUP($A45,face_amount_rates,HLOOKUP(I45,'by face-amount'!$B$2:$H$3,2,FALSE),FALSE)</f>
        <v>7.09</v>
      </c>
      <c r="I45">
        <v>10000</v>
      </c>
      <c r="J45" s="1">
        <f>VLOOKUP($A45,face_amount_rates,HLOOKUP(K45,'by face-amount'!$B$2:$H$3,2,FALSE),FALSE)</f>
        <v>7.09</v>
      </c>
      <c r="K45">
        <v>10000</v>
      </c>
      <c r="L45" s="1">
        <f>VLOOKUP($A45,face_amount_rates,HLOOKUP(M45,'by face-amount'!$B$2:$H$3,2,FALSE),FALSE)</f>
        <v>16.23</v>
      </c>
      <c r="M45">
        <v>25000</v>
      </c>
      <c r="P45">
        <v>1.1499999999999999</v>
      </c>
      <c r="Q45">
        <v>10000</v>
      </c>
      <c r="R45">
        <v>2.2999999999999998</v>
      </c>
      <c r="S45">
        <v>20000</v>
      </c>
    </row>
    <row r="46" spans="1:19">
      <c r="A46" s="27">
        <v>62</v>
      </c>
      <c r="B46" s="1">
        <f>VLOOKUP($A46,face_amount_rates,HLOOKUP(C46,'by face-amount'!$B$2:$H$3,2,FALSE),FALSE)</f>
        <v>7.49</v>
      </c>
      <c r="C46">
        <v>10000</v>
      </c>
      <c r="D46" s="1">
        <f>VLOOKUP($A46,face_amount_rates,HLOOKUP(E46,'by face-amount'!$B$2:$H$3,2,FALSE),FALSE)</f>
        <v>17.23</v>
      </c>
      <c r="E46">
        <v>25000</v>
      </c>
      <c r="F46" s="1">
        <f>VLOOKUP($A46,face_amount_rates,HLOOKUP(G46,'by face-amount'!$B$2:$H$3,2,FALSE),FALSE)</f>
        <v>33.46</v>
      </c>
      <c r="G46">
        <v>50000</v>
      </c>
      <c r="H46" s="1">
        <f>VLOOKUP($A46,face_amount_rates,HLOOKUP(I46,'by face-amount'!$B$2:$H$3,2,FALSE),FALSE)</f>
        <v>7.49</v>
      </c>
      <c r="I46">
        <v>10000</v>
      </c>
      <c r="J46" s="1">
        <f>VLOOKUP($A46,face_amount_rates,HLOOKUP(K46,'by face-amount'!$B$2:$H$3,2,FALSE),FALSE)</f>
        <v>7.49</v>
      </c>
      <c r="K46">
        <v>10000</v>
      </c>
      <c r="L46" s="1">
        <f>VLOOKUP($A46,face_amount_rates,HLOOKUP(M46,'by face-amount'!$B$2:$H$3,2,FALSE),FALSE)</f>
        <v>17.23</v>
      </c>
      <c r="M46">
        <v>25000</v>
      </c>
      <c r="P46">
        <v>1.1499999999999999</v>
      </c>
      <c r="Q46">
        <v>10000</v>
      </c>
      <c r="R46">
        <v>2.2999999999999998</v>
      </c>
      <c r="S46">
        <v>20000</v>
      </c>
    </row>
    <row r="47" spans="1:19">
      <c r="A47" s="27">
        <v>63</v>
      </c>
      <c r="B47" s="1">
        <f>VLOOKUP($A47,face_amount_rates,HLOOKUP(C47,'by face-amount'!$B$2:$H$3,2,FALSE),FALSE)</f>
        <v>7.92</v>
      </c>
      <c r="C47">
        <v>10000</v>
      </c>
      <c r="D47" s="1">
        <f>VLOOKUP($A47,face_amount_rates,HLOOKUP(E47,'by face-amount'!$B$2:$H$3,2,FALSE),FALSE)</f>
        <v>18.3</v>
      </c>
      <c r="E47">
        <v>25000</v>
      </c>
      <c r="F47" s="1">
        <f>VLOOKUP($A47,face_amount_rates,HLOOKUP(G47,'by face-amount'!$B$2:$H$3,2,FALSE),FALSE)</f>
        <v>35.61</v>
      </c>
      <c r="G47">
        <v>50000</v>
      </c>
      <c r="H47" s="1">
        <f>VLOOKUP($A47,face_amount_rates,HLOOKUP(I47,'by face-amount'!$B$2:$H$3,2,FALSE),FALSE)</f>
        <v>7.92</v>
      </c>
      <c r="I47">
        <v>10000</v>
      </c>
      <c r="J47" s="1">
        <f>VLOOKUP($A47,face_amount_rates,HLOOKUP(K47,'by face-amount'!$B$2:$H$3,2,FALSE),FALSE)</f>
        <v>7.92</v>
      </c>
      <c r="K47">
        <v>10000</v>
      </c>
      <c r="L47" s="1">
        <f>VLOOKUP($A47,face_amount_rates,HLOOKUP(M47,'by face-amount'!$B$2:$H$3,2,FALSE),FALSE)</f>
        <v>18.3</v>
      </c>
      <c r="M47">
        <v>25000</v>
      </c>
      <c r="P47">
        <v>1.1499999999999999</v>
      </c>
      <c r="Q47">
        <v>10000</v>
      </c>
      <c r="R47">
        <v>2.2999999999999998</v>
      </c>
      <c r="S47">
        <v>20000</v>
      </c>
    </row>
    <row r="48" spans="1:19">
      <c r="A48" s="27">
        <v>64</v>
      </c>
      <c r="B48" s="1">
        <f>VLOOKUP($A48,face_amount_rates,HLOOKUP(C48,'by face-amount'!$B$2:$H$3,2,FALSE),FALSE)</f>
        <v>8.39</v>
      </c>
      <c r="C48">
        <v>10000</v>
      </c>
      <c r="D48" s="1">
        <f>VLOOKUP($A48,face_amount_rates,HLOOKUP(E48,'by face-amount'!$B$2:$H$3,2,FALSE),FALSE)</f>
        <v>19.47</v>
      </c>
      <c r="E48">
        <v>25000</v>
      </c>
      <c r="F48" s="1">
        <f>VLOOKUP($A48,face_amount_rates,HLOOKUP(G48,'by face-amount'!$B$2:$H$3,2,FALSE),FALSE)</f>
        <v>37.94</v>
      </c>
      <c r="G48">
        <v>50000</v>
      </c>
      <c r="H48" s="1">
        <f>VLOOKUP($A48,face_amount_rates,HLOOKUP(I48,'by face-amount'!$B$2:$H$3,2,FALSE),FALSE)</f>
        <v>8.39</v>
      </c>
      <c r="I48">
        <v>10000</v>
      </c>
      <c r="J48" s="1">
        <f>VLOOKUP($A48,face_amount_rates,HLOOKUP(K48,'by face-amount'!$B$2:$H$3,2,FALSE),FALSE)</f>
        <v>8.39</v>
      </c>
      <c r="K48">
        <v>10000</v>
      </c>
      <c r="L48" s="1">
        <f>VLOOKUP($A48,face_amount_rates,HLOOKUP(M48,'by face-amount'!$B$2:$H$3,2,FALSE),FALSE)</f>
        <v>19.47</v>
      </c>
      <c r="M48">
        <v>25000</v>
      </c>
      <c r="P48">
        <v>1.1499999999999999</v>
      </c>
      <c r="Q48">
        <v>10000</v>
      </c>
      <c r="R48">
        <v>2.2999999999999998</v>
      </c>
      <c r="S48">
        <v>20000</v>
      </c>
    </row>
    <row r="49" spans="1:19">
      <c r="A49" s="27">
        <v>65</v>
      </c>
      <c r="B49" s="1">
        <f>VLOOKUP($A49,face_amount_rates,HLOOKUP(C49,'by face-amount'!$B$2:$H$3,2,FALSE),FALSE)</f>
        <v>8.91</v>
      </c>
      <c r="C49">
        <v>10000</v>
      </c>
      <c r="D49" s="1">
        <f>VLOOKUP($A49,face_amount_rates,HLOOKUP(E49,'by face-amount'!$B$2:$H$3,2,FALSE),FALSE)</f>
        <v>20.78</v>
      </c>
      <c r="E49">
        <v>25000</v>
      </c>
      <c r="F49" s="1">
        <f>VLOOKUP($A49,face_amount_rates,HLOOKUP(G49,'by face-amount'!$B$2:$H$3,2,FALSE),FALSE)</f>
        <v>40.57</v>
      </c>
      <c r="G49">
        <v>50000</v>
      </c>
      <c r="H49" s="1">
        <f>VLOOKUP($A49,face_amount_rates,HLOOKUP(I49,'by face-amount'!$B$2:$H$3,2,FALSE),FALSE)</f>
        <v>8.91</v>
      </c>
      <c r="I49">
        <v>10000</v>
      </c>
      <c r="J49" s="1">
        <f>VLOOKUP($A49,face_amount_rates,HLOOKUP(K49,'by face-amount'!$B$2:$H$3,2,FALSE),FALSE)</f>
        <v>8.91</v>
      </c>
      <c r="K49">
        <v>10000</v>
      </c>
      <c r="L49" s="1">
        <f>VLOOKUP($A49,face_amount_rates,HLOOKUP(M49,'by face-amount'!$B$2:$H$3,2,FALSE),FALSE)</f>
        <v>20.78</v>
      </c>
      <c r="M49">
        <v>25000</v>
      </c>
      <c r="P49">
        <v>1.1499999999999999</v>
      </c>
      <c r="Q49">
        <v>10000</v>
      </c>
      <c r="R49">
        <v>2.2999999999999998</v>
      </c>
      <c r="S49">
        <v>20000</v>
      </c>
    </row>
    <row r="50" spans="1:19">
      <c r="A50" s="27">
        <v>66</v>
      </c>
      <c r="B50" s="1">
        <f>VLOOKUP($A50,face_amount_rates,HLOOKUP(C50,'by face-amount'!$B$2:$H$3,2,FALSE),FALSE)</f>
        <v>9.52</v>
      </c>
      <c r="C50">
        <v>10000</v>
      </c>
      <c r="D50" s="1">
        <f>VLOOKUP($A50,face_amount_rates,HLOOKUP(E50,'by face-amount'!$B$2:$H$3,2,FALSE),FALSE)</f>
        <v>22.29</v>
      </c>
      <c r="E50">
        <v>25000</v>
      </c>
      <c r="F50" s="1">
        <f>VLOOKUP($A50,face_amount_rates,HLOOKUP(G50,'by face-amount'!$B$2:$H$3,2,FALSE),FALSE)</f>
        <v>43.58</v>
      </c>
      <c r="G50">
        <v>50000</v>
      </c>
      <c r="H50" s="1">
        <f>VLOOKUP($A50,face_amount_rates,HLOOKUP(I50,'by face-amount'!$B$2:$H$3,2,FALSE),FALSE)</f>
        <v>9.52</v>
      </c>
      <c r="I50">
        <v>10000</v>
      </c>
      <c r="J50" s="1">
        <f>VLOOKUP($A50,face_amount_rates,HLOOKUP(K50,'by face-amount'!$B$2:$H$3,2,FALSE),FALSE)</f>
        <v>9.52</v>
      </c>
      <c r="K50">
        <v>10000</v>
      </c>
      <c r="L50" s="1">
        <f>VLOOKUP($A50,face_amount_rates,HLOOKUP(M50,'by face-amount'!$B$2:$H$3,2,FALSE),FALSE)</f>
        <v>22.29</v>
      </c>
      <c r="M50">
        <v>25000</v>
      </c>
      <c r="P50">
        <v>1.1499999999999999</v>
      </c>
      <c r="Q50">
        <v>10000</v>
      </c>
      <c r="R50">
        <v>2.2999999999999998</v>
      </c>
      <c r="S50">
        <v>20000</v>
      </c>
    </row>
    <row r="51" spans="1:19">
      <c r="A51" s="27">
        <v>67</v>
      </c>
      <c r="B51" s="1">
        <f>VLOOKUP($A51,face_amount_rates,HLOOKUP(C51,'by face-amount'!$B$2:$H$3,2,FALSE),FALSE)</f>
        <v>10.210000000000001</v>
      </c>
      <c r="C51">
        <v>10000</v>
      </c>
      <c r="D51" s="1">
        <f>VLOOKUP($A51,face_amount_rates,HLOOKUP(E51,'by face-amount'!$B$2:$H$3,2,FALSE),FALSE)</f>
        <v>24.03</v>
      </c>
      <c r="E51">
        <v>25000</v>
      </c>
      <c r="F51" s="1">
        <f>VLOOKUP($A51,face_amount_rates,HLOOKUP(G51,'by face-amount'!$B$2:$H$3,2,FALSE),FALSE)</f>
        <v>47.07</v>
      </c>
      <c r="G51">
        <v>50000</v>
      </c>
      <c r="H51" s="1">
        <f>VLOOKUP($A51,face_amount_rates,HLOOKUP(I51,'by face-amount'!$B$2:$H$3,2,FALSE),FALSE)</f>
        <v>10.210000000000001</v>
      </c>
      <c r="I51">
        <v>10000</v>
      </c>
      <c r="J51" s="1">
        <f>VLOOKUP($A51,face_amount_rates,HLOOKUP(K51,'by face-amount'!$B$2:$H$3,2,FALSE),FALSE)</f>
        <v>10.210000000000001</v>
      </c>
      <c r="K51">
        <v>10000</v>
      </c>
      <c r="L51" s="1">
        <f>VLOOKUP($A51,face_amount_rates,HLOOKUP(M51,'by face-amount'!$B$2:$H$3,2,FALSE),FALSE)</f>
        <v>24.03</v>
      </c>
      <c r="M51">
        <v>25000</v>
      </c>
      <c r="P51">
        <v>1.1499999999999999</v>
      </c>
      <c r="Q51">
        <v>10000</v>
      </c>
      <c r="R51">
        <v>2.2999999999999998</v>
      </c>
      <c r="S51">
        <v>20000</v>
      </c>
    </row>
    <row r="52" spans="1:19">
      <c r="A52" s="27">
        <v>68</v>
      </c>
      <c r="B52" s="1">
        <f>VLOOKUP($A52,face_amount_rates,HLOOKUP(C52,'by face-amount'!$B$2:$H$3,2,FALSE),FALSE)</f>
        <v>11.01</v>
      </c>
      <c r="C52">
        <v>10000</v>
      </c>
      <c r="D52" s="1">
        <f>VLOOKUP($A52,face_amount_rates,HLOOKUP(E52,'by face-amount'!$B$2:$H$3,2,FALSE),FALSE)</f>
        <v>26.02</v>
      </c>
      <c r="E52">
        <v>25000</v>
      </c>
      <c r="F52" s="1">
        <f>VLOOKUP($A52,face_amount_rates,HLOOKUP(G52,'by face-amount'!$B$2:$H$3,2,FALSE),FALSE)</f>
        <v>51.04</v>
      </c>
      <c r="G52">
        <v>50000</v>
      </c>
      <c r="H52" s="1">
        <f>VLOOKUP($A52,face_amount_rates,HLOOKUP(I52,'by face-amount'!$B$2:$H$3,2,FALSE),FALSE)</f>
        <v>11.01</v>
      </c>
      <c r="I52">
        <v>10000</v>
      </c>
      <c r="J52" s="1">
        <f>VLOOKUP($A52,face_amount_rates,HLOOKUP(K52,'by face-amount'!$B$2:$H$3,2,FALSE),FALSE)</f>
        <v>11.01</v>
      </c>
      <c r="K52">
        <v>10000</v>
      </c>
      <c r="L52" s="1">
        <f>VLOOKUP($A52,face_amount_rates,HLOOKUP(M52,'by face-amount'!$B$2:$H$3,2,FALSE),FALSE)</f>
        <v>26.02</v>
      </c>
      <c r="M52">
        <v>25000</v>
      </c>
      <c r="P52">
        <v>1.1499999999999999</v>
      </c>
      <c r="Q52">
        <v>10000</v>
      </c>
      <c r="R52">
        <v>2.2999999999999998</v>
      </c>
      <c r="S52">
        <v>20000</v>
      </c>
    </row>
    <row r="53" spans="1:19">
      <c r="A53" s="27">
        <v>69</v>
      </c>
      <c r="B53" s="1">
        <f>VLOOKUP($A53,face_amount_rates,HLOOKUP(C53,'by face-amount'!$B$2:$H$3,2,FALSE),FALSE)</f>
        <v>11.91</v>
      </c>
      <c r="C53">
        <v>10000</v>
      </c>
      <c r="D53" s="1">
        <f>VLOOKUP($A53,face_amount_rates,HLOOKUP(E53,'by face-amount'!$B$2:$H$3,2,FALSE),FALSE)</f>
        <v>28.27</v>
      </c>
      <c r="E53">
        <v>25000</v>
      </c>
      <c r="F53" s="1">
        <f>VLOOKUP($A53,face_amount_rates,HLOOKUP(G53,'by face-amount'!$B$2:$H$3,2,FALSE),FALSE)</f>
        <v>55.54</v>
      </c>
      <c r="G53">
        <v>50000</v>
      </c>
      <c r="H53" s="1">
        <f>VLOOKUP($A53,face_amount_rates,HLOOKUP(I53,'by face-amount'!$B$2:$H$3,2,FALSE),FALSE)</f>
        <v>11.91</v>
      </c>
      <c r="I53">
        <v>10000</v>
      </c>
      <c r="J53" s="1">
        <f>VLOOKUP($A53,face_amount_rates,HLOOKUP(K53,'by face-amount'!$B$2:$H$3,2,FALSE),FALSE)</f>
        <v>11.91</v>
      </c>
      <c r="K53">
        <v>10000</v>
      </c>
      <c r="L53" s="1">
        <f>VLOOKUP($A53,face_amount_rates,HLOOKUP(M53,'by face-amount'!$B$2:$H$3,2,FALSE),FALSE)</f>
        <v>28.27</v>
      </c>
      <c r="M53">
        <v>25000</v>
      </c>
      <c r="P53">
        <v>1.1499999999999999</v>
      </c>
      <c r="Q53">
        <v>10000</v>
      </c>
      <c r="R53">
        <v>2.2999999999999998</v>
      </c>
      <c r="S53">
        <v>20000</v>
      </c>
    </row>
    <row r="54" spans="1:19">
      <c r="A54" s="27">
        <v>70</v>
      </c>
      <c r="B54" s="1">
        <f>VLOOKUP($A54,face_amount_rates,HLOOKUP(C54,'by face-amount'!$B$2:$H$3,2,FALSE),FALSE)</f>
        <v>12.92</v>
      </c>
      <c r="C54">
        <v>10000</v>
      </c>
      <c r="D54" s="1">
        <f>VLOOKUP($A54,face_amount_rates,HLOOKUP(E54,'by face-amount'!$B$2:$H$3,2,FALSE),FALSE)</f>
        <v>30.81</v>
      </c>
      <c r="E54">
        <v>25000</v>
      </c>
      <c r="F54" s="1">
        <f>VLOOKUP($A54,face_amount_rates,HLOOKUP(G54,'by face-amount'!$B$2:$H$3,2,FALSE),FALSE)</f>
        <v>60.62</v>
      </c>
      <c r="G54">
        <v>50000</v>
      </c>
      <c r="H54" s="1">
        <f>VLOOKUP($A54,face_amount_rates,HLOOKUP(I54,'by face-amount'!$B$2:$H$3,2,FALSE),FALSE)</f>
        <v>12.92</v>
      </c>
      <c r="I54">
        <v>10000</v>
      </c>
      <c r="J54" s="1">
        <f>VLOOKUP($A54,face_amount_rates,HLOOKUP(K54,'by face-amount'!$B$2:$H$3,2,FALSE),FALSE)</f>
        <v>12.92</v>
      </c>
      <c r="K54">
        <v>10000</v>
      </c>
      <c r="L54" s="1">
        <f>VLOOKUP($A54,face_amount_rates,HLOOKUP(M54,'by face-amount'!$B$2:$H$3,2,FALSE),FALSE)</f>
        <v>30.81</v>
      </c>
      <c r="M54">
        <v>25000</v>
      </c>
      <c r="P54">
        <v>1.1499999999999999</v>
      </c>
      <c r="Q54">
        <v>10000</v>
      </c>
      <c r="R54">
        <v>2.2999999999999998</v>
      </c>
      <c r="S54">
        <v>20000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zoomScale="200" zoomScaleNormal="200" zoomScalePageLayoutView="200" workbookViewId="0">
      <selection activeCell="F16" sqref="F16"/>
    </sheetView>
  </sheetViews>
  <sheetFormatPr baseColWidth="10" defaultRowHeight="15" x14ac:dyDescent="0"/>
  <cols>
    <col min="1" max="1" width="18" bestFit="1" customWidth="1"/>
    <col min="5" max="5" width="12.6640625" customWidth="1"/>
  </cols>
  <sheetData>
    <row r="1" spans="1:6">
      <c r="A1" s="26" t="s">
        <v>23</v>
      </c>
    </row>
    <row r="3" spans="1:6">
      <c r="A3" s="5" t="s">
        <v>15</v>
      </c>
      <c r="B3" s="33" t="s">
        <v>13</v>
      </c>
      <c r="C3" s="33"/>
      <c r="D3" s="33"/>
    </row>
    <row r="4" spans="1:6">
      <c r="B4" s="4" t="s">
        <v>0</v>
      </c>
      <c r="C4" s="4" t="s">
        <v>1</v>
      </c>
      <c r="D4" s="4" t="s">
        <v>2</v>
      </c>
    </row>
    <row r="5" spans="1:6">
      <c r="A5" s="2" t="s">
        <v>3</v>
      </c>
      <c r="B5" s="3">
        <v>10</v>
      </c>
      <c r="C5" s="3">
        <f>B5+5</f>
        <v>15</v>
      </c>
      <c r="D5" s="3">
        <f t="shared" ref="D5:D8" si="0">C5+5</f>
        <v>20</v>
      </c>
    </row>
    <row r="6" spans="1:6">
      <c r="A6" s="2" t="s">
        <v>5</v>
      </c>
      <c r="B6" s="3">
        <v>15</v>
      </c>
      <c r="C6" s="3">
        <f t="shared" ref="C6" si="1">B6+5</f>
        <v>20</v>
      </c>
      <c r="D6" s="3">
        <f t="shared" si="0"/>
        <v>25</v>
      </c>
    </row>
    <row r="7" spans="1:6">
      <c r="A7" s="2" t="s">
        <v>6</v>
      </c>
      <c r="B7" s="3">
        <v>20</v>
      </c>
      <c r="C7" s="3">
        <f t="shared" ref="C7" si="2">B7+5</f>
        <v>25</v>
      </c>
      <c r="D7" s="3">
        <f t="shared" si="0"/>
        <v>30</v>
      </c>
    </row>
    <row r="8" spans="1:6">
      <c r="A8" s="2" t="s">
        <v>7</v>
      </c>
      <c r="B8" s="3">
        <v>25</v>
      </c>
      <c r="C8" s="3">
        <f t="shared" ref="C8" si="3">B8+5</f>
        <v>30</v>
      </c>
      <c r="D8" s="3">
        <f t="shared" si="0"/>
        <v>35</v>
      </c>
    </row>
    <row r="9" spans="1:6">
      <c r="A9" s="2" t="s">
        <v>4</v>
      </c>
      <c r="B9" s="3" t="s">
        <v>11</v>
      </c>
      <c r="C9" s="32" t="s">
        <v>8</v>
      </c>
      <c r="D9" s="32"/>
    </row>
    <row r="10" spans="1:6">
      <c r="A10" s="2" t="s">
        <v>9</v>
      </c>
      <c r="B10" s="3" t="s">
        <v>10</v>
      </c>
      <c r="C10" s="3" t="s">
        <v>11</v>
      </c>
      <c r="D10" s="3" t="s">
        <v>12</v>
      </c>
    </row>
    <row r="13" spans="1:6">
      <c r="F13" t="s">
        <v>14</v>
      </c>
    </row>
    <row r="14" spans="1:6">
      <c r="B14" s="34" t="s">
        <v>16</v>
      </c>
      <c r="C14" s="34"/>
      <c r="D14" s="34"/>
      <c r="E14" s="2" t="s">
        <v>17</v>
      </c>
      <c r="F14" s="13">
        <v>30</v>
      </c>
    </row>
    <row r="15" spans="1:6">
      <c r="B15" s="4" t="s">
        <v>0</v>
      </c>
      <c r="C15" s="4" t="s">
        <v>1</v>
      </c>
      <c r="D15" s="4" t="s">
        <v>2</v>
      </c>
      <c r="E15" s="2" t="s">
        <v>4</v>
      </c>
      <c r="F15" s="13">
        <v>28</v>
      </c>
    </row>
    <row r="16" spans="1:6">
      <c r="A16" s="2" t="s">
        <v>19</v>
      </c>
      <c r="B16" s="7">
        <v>100000</v>
      </c>
      <c r="C16" s="7">
        <v>125000</v>
      </c>
      <c r="D16" s="7">
        <v>150000</v>
      </c>
      <c r="E16" s="2" t="s">
        <v>18</v>
      </c>
      <c r="F16" s="13">
        <v>2</v>
      </c>
    </row>
    <row r="17" spans="1:4">
      <c r="A17" s="2"/>
      <c r="B17" s="9">
        <f>VLOOKUP($F$14,face_amount_rates,6,FALSE)</f>
        <v>8.52</v>
      </c>
      <c r="C17" s="9">
        <f>VLOOKUP($F$14,face_amount_rates,7,FALSE)</f>
        <v>10.4</v>
      </c>
      <c r="D17" s="9">
        <f>VLOOKUP($F$14,face_amount_rates,8,FALSE)</f>
        <v>12.28</v>
      </c>
    </row>
    <row r="18" spans="1:4">
      <c r="A18" s="2" t="s">
        <v>4</v>
      </c>
      <c r="B18" s="7">
        <f>'by face-amount'!B2</f>
        <v>10000</v>
      </c>
      <c r="C18" s="7">
        <v>50000</v>
      </c>
      <c r="D18" s="7">
        <v>75000</v>
      </c>
    </row>
    <row r="19" spans="1:4">
      <c r="A19" s="2"/>
      <c r="B19" s="9">
        <f>VLOOKUP($F$15,face_amount_rates,HLOOKUP(B18,'by face-amount'!$B$2:$H$3,2,FALSE),FALSE)</f>
        <v>1.69</v>
      </c>
      <c r="C19" s="9">
        <f>VLOOKUP($F$15,face_amount_rates,HLOOKUP(C18,'by face-amount'!$B$2:$H$3,2,FALSE),FALSE)</f>
        <v>4.43</v>
      </c>
      <c r="D19" s="9">
        <f>VLOOKUP($F$15,face_amount_rates,HLOOKUP(D18,'by face-amount'!$B$2:$H$3,2,FALSE),FALSE)</f>
        <v>6.15</v>
      </c>
    </row>
    <row r="20" spans="1:4">
      <c r="A20" s="2" t="s">
        <v>9</v>
      </c>
      <c r="B20" s="35" t="s">
        <v>10</v>
      </c>
      <c r="C20" s="6" t="s">
        <v>11</v>
      </c>
      <c r="D20" s="6" t="s">
        <v>12</v>
      </c>
    </row>
    <row r="21" spans="1:4">
      <c r="A21" s="2"/>
      <c r="B21" s="36"/>
      <c r="C21" s="9">
        <v>1.1499999999999999</v>
      </c>
      <c r="D21" s="9">
        <v>2.2999999999999998</v>
      </c>
    </row>
    <row r="23" spans="1:4">
      <c r="A23" s="11" t="s">
        <v>20</v>
      </c>
      <c r="B23" s="12">
        <f>SUM(B17+B19)</f>
        <v>10.209999999999999</v>
      </c>
      <c r="C23" s="12">
        <f>SUM(C17+C19+$F$16*C21)</f>
        <v>17.13</v>
      </c>
      <c r="D23" s="12">
        <f>SUM(D17+D19+$F$16*D21)</f>
        <v>23.03</v>
      </c>
    </row>
    <row r="24" spans="1:4">
      <c r="A24" s="8"/>
    </row>
    <row r="25" spans="1:4">
      <c r="A25" s="8"/>
    </row>
    <row r="26" spans="1:4">
      <c r="A26" s="8"/>
    </row>
  </sheetData>
  <mergeCells count="4">
    <mergeCell ref="C9:D9"/>
    <mergeCell ref="B3:D3"/>
    <mergeCell ref="B14:D14"/>
    <mergeCell ref="B20:B2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XFD1"/>
    </sheetView>
  </sheetViews>
  <sheetFormatPr baseColWidth="10" defaultRowHeight="15" x14ac:dyDescent="0"/>
  <sheetData>
    <row r="1" spans="1:8"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</row>
    <row r="2" spans="1:8">
      <c r="B2">
        <v>10000</v>
      </c>
      <c r="C2">
        <v>25000</v>
      </c>
      <c r="D2">
        <v>50000</v>
      </c>
      <c r="E2">
        <v>75000</v>
      </c>
      <c r="F2">
        <v>100000</v>
      </c>
      <c r="G2">
        <v>125000</v>
      </c>
      <c r="H2">
        <v>150000</v>
      </c>
    </row>
    <row r="3" spans="1:8"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</row>
    <row r="4" spans="1:8">
      <c r="A4">
        <v>18</v>
      </c>
      <c r="B4" s="1">
        <v>1.65</v>
      </c>
      <c r="C4" s="1">
        <v>2.63</v>
      </c>
      <c r="D4" s="1">
        <v>4.26</v>
      </c>
      <c r="E4" s="1">
        <v>5.89</v>
      </c>
      <c r="F4" s="1">
        <v>7.52</v>
      </c>
      <c r="G4" s="1">
        <v>9.15</v>
      </c>
      <c r="H4" s="1">
        <v>10.78</v>
      </c>
    </row>
    <row r="5" spans="1:8">
      <c r="A5">
        <v>19</v>
      </c>
      <c r="B5" s="1">
        <v>1.65</v>
      </c>
      <c r="C5" s="1">
        <v>2.63</v>
      </c>
      <c r="D5" s="1">
        <v>4.26</v>
      </c>
      <c r="E5" s="1">
        <v>5.89</v>
      </c>
      <c r="F5" s="1">
        <v>7.52</v>
      </c>
      <c r="G5" s="1">
        <v>9.15</v>
      </c>
      <c r="H5" s="1">
        <v>10.78</v>
      </c>
    </row>
    <row r="6" spans="1:8">
      <c r="A6">
        <v>20</v>
      </c>
      <c r="B6" s="1">
        <v>1.65</v>
      </c>
      <c r="C6" s="1">
        <v>2.63</v>
      </c>
      <c r="D6" s="1">
        <v>4.26</v>
      </c>
      <c r="E6" s="1">
        <v>5.89</v>
      </c>
      <c r="F6" s="1">
        <v>7.52</v>
      </c>
      <c r="G6" s="1">
        <v>9.15</v>
      </c>
      <c r="H6" s="1">
        <v>10.78</v>
      </c>
    </row>
    <row r="7" spans="1:8">
      <c r="A7">
        <v>21</v>
      </c>
      <c r="B7" s="1">
        <v>1.65</v>
      </c>
      <c r="C7" s="1">
        <v>2.63</v>
      </c>
      <c r="D7" s="1">
        <v>4.26</v>
      </c>
      <c r="E7" s="1">
        <v>5.89</v>
      </c>
      <c r="F7" s="1">
        <v>7.52</v>
      </c>
      <c r="G7" s="1">
        <v>9.15</v>
      </c>
      <c r="H7" s="1">
        <v>10.78</v>
      </c>
    </row>
    <row r="8" spans="1:8">
      <c r="A8">
        <v>22</v>
      </c>
      <c r="B8" s="1">
        <v>1.65</v>
      </c>
      <c r="C8" s="1">
        <v>2.63</v>
      </c>
      <c r="D8" s="1">
        <v>4.26</v>
      </c>
      <c r="E8" s="1">
        <v>5.89</v>
      </c>
      <c r="F8" s="1">
        <v>7.52</v>
      </c>
      <c r="G8" s="1">
        <v>9.15</v>
      </c>
      <c r="H8" s="1">
        <v>10.78</v>
      </c>
    </row>
    <row r="9" spans="1:8">
      <c r="A9">
        <v>23</v>
      </c>
      <c r="B9" s="1">
        <v>1.65</v>
      </c>
      <c r="C9" s="1">
        <v>2.63</v>
      </c>
      <c r="D9" s="1">
        <v>4.26</v>
      </c>
      <c r="E9" s="1">
        <v>5.89</v>
      </c>
      <c r="F9" s="1">
        <v>7.52</v>
      </c>
      <c r="G9" s="1">
        <v>9.15</v>
      </c>
      <c r="H9" s="1">
        <v>10.78</v>
      </c>
    </row>
    <row r="10" spans="1:8">
      <c r="A10">
        <v>24</v>
      </c>
      <c r="B10" s="1">
        <v>1.65</v>
      </c>
      <c r="C10" s="1">
        <v>2.63</v>
      </c>
      <c r="D10" s="1">
        <v>4.26</v>
      </c>
      <c r="E10" s="1">
        <v>5.89</v>
      </c>
      <c r="F10" s="1">
        <v>7.52</v>
      </c>
      <c r="G10" s="1">
        <v>9.15</v>
      </c>
      <c r="H10" s="1">
        <v>10.78</v>
      </c>
    </row>
    <row r="11" spans="1:8">
      <c r="A11">
        <v>25</v>
      </c>
      <c r="B11" s="1">
        <v>1.65</v>
      </c>
      <c r="C11" s="1">
        <v>2.63</v>
      </c>
      <c r="D11" s="1">
        <v>4.26</v>
      </c>
      <c r="E11" s="1">
        <v>5.89</v>
      </c>
      <c r="F11" s="1">
        <v>7.52</v>
      </c>
      <c r="G11" s="1">
        <v>9.15</v>
      </c>
      <c r="H11" s="1">
        <v>10.78</v>
      </c>
    </row>
    <row r="12" spans="1:8">
      <c r="A12">
        <v>26</v>
      </c>
      <c r="B12" s="1">
        <v>1.66</v>
      </c>
      <c r="C12" s="1">
        <v>2.64</v>
      </c>
      <c r="D12" s="1">
        <v>4.28</v>
      </c>
      <c r="E12" s="1">
        <v>5.92</v>
      </c>
      <c r="F12" s="1">
        <v>7.56</v>
      </c>
      <c r="G12" s="1">
        <v>9.1999999999999993</v>
      </c>
      <c r="H12" s="1">
        <v>10.84</v>
      </c>
    </row>
    <row r="13" spans="1:8">
      <c r="A13">
        <v>27</v>
      </c>
      <c r="B13" s="1">
        <v>1.67</v>
      </c>
      <c r="C13" s="1">
        <v>2.67</v>
      </c>
      <c r="D13" s="1">
        <v>4.34</v>
      </c>
      <c r="E13" s="1">
        <v>6</v>
      </c>
      <c r="F13" s="1">
        <v>7.67</v>
      </c>
      <c r="G13" s="1">
        <v>9.34</v>
      </c>
      <c r="H13" s="1">
        <v>11.01</v>
      </c>
    </row>
    <row r="14" spans="1:8">
      <c r="A14">
        <v>28</v>
      </c>
      <c r="B14" s="1">
        <v>1.69</v>
      </c>
      <c r="C14" s="1">
        <v>2.72</v>
      </c>
      <c r="D14" s="1">
        <v>4.43</v>
      </c>
      <c r="E14" s="1">
        <v>6.15</v>
      </c>
      <c r="F14" s="1">
        <v>7.87</v>
      </c>
      <c r="G14" s="1">
        <v>9.58</v>
      </c>
      <c r="H14" s="1">
        <v>11.3</v>
      </c>
    </row>
    <row r="15" spans="1:8">
      <c r="A15">
        <v>29</v>
      </c>
      <c r="B15" s="1">
        <v>1.72</v>
      </c>
      <c r="C15" s="1">
        <v>2.79</v>
      </c>
      <c r="D15" s="1">
        <v>4.58</v>
      </c>
      <c r="E15" s="1">
        <v>6.37</v>
      </c>
      <c r="F15" s="1">
        <v>8.15</v>
      </c>
      <c r="G15" s="1">
        <v>9.94</v>
      </c>
      <c r="H15" s="1">
        <v>11.73</v>
      </c>
    </row>
    <row r="16" spans="1:8">
      <c r="A16">
        <v>30</v>
      </c>
      <c r="B16" s="1">
        <v>1.75</v>
      </c>
      <c r="C16" s="1">
        <v>2.88</v>
      </c>
      <c r="D16" s="1">
        <v>4.76</v>
      </c>
      <c r="E16" s="1">
        <v>6.64</v>
      </c>
      <c r="F16" s="1">
        <v>8.52</v>
      </c>
      <c r="G16" s="1">
        <v>10.4</v>
      </c>
      <c r="H16" s="1">
        <v>12.28</v>
      </c>
    </row>
    <row r="17" spans="1:8">
      <c r="A17">
        <v>31</v>
      </c>
      <c r="B17" s="1">
        <v>1.79</v>
      </c>
      <c r="C17" s="1">
        <v>2.98</v>
      </c>
      <c r="D17" s="1">
        <v>4.96</v>
      </c>
      <c r="E17" s="1">
        <v>6.94</v>
      </c>
      <c r="F17" s="1">
        <v>8.92</v>
      </c>
      <c r="G17" s="1">
        <v>10.9</v>
      </c>
      <c r="H17" s="1">
        <v>12.88</v>
      </c>
    </row>
    <row r="18" spans="1:8">
      <c r="A18">
        <v>32</v>
      </c>
      <c r="B18" s="1">
        <v>1.84</v>
      </c>
      <c r="C18" s="1">
        <v>3.09</v>
      </c>
      <c r="D18" s="1">
        <v>5.18</v>
      </c>
      <c r="E18" s="1">
        <v>7.27</v>
      </c>
      <c r="F18" s="1">
        <v>9.3699999999999992</v>
      </c>
      <c r="G18" s="1">
        <v>11.46</v>
      </c>
      <c r="H18" s="1">
        <v>13.55</v>
      </c>
    </row>
    <row r="19" spans="1:8">
      <c r="A19">
        <v>33</v>
      </c>
      <c r="B19" s="1">
        <v>1.89</v>
      </c>
      <c r="C19" s="1">
        <v>3.22</v>
      </c>
      <c r="D19" s="1">
        <v>5.43</v>
      </c>
      <c r="E19" s="1">
        <v>7.65</v>
      </c>
      <c r="F19" s="1">
        <v>9.8699999999999992</v>
      </c>
      <c r="G19" s="1">
        <v>12.08</v>
      </c>
      <c r="H19" s="1">
        <v>14.3</v>
      </c>
    </row>
    <row r="20" spans="1:8">
      <c r="A20">
        <v>34</v>
      </c>
      <c r="B20" s="1">
        <v>1.94</v>
      </c>
      <c r="C20" s="1">
        <v>3.36</v>
      </c>
      <c r="D20" s="1">
        <v>5.71</v>
      </c>
      <c r="E20" s="1">
        <v>8.07</v>
      </c>
      <c r="F20" s="1">
        <v>10.42</v>
      </c>
      <c r="G20" s="1">
        <v>12.78</v>
      </c>
      <c r="H20" s="1">
        <v>15.13</v>
      </c>
    </row>
    <row r="21" spans="1:8">
      <c r="A21">
        <v>35</v>
      </c>
      <c r="B21" s="1">
        <v>2</v>
      </c>
      <c r="C21" s="1">
        <v>3.51</v>
      </c>
      <c r="D21" s="1">
        <v>6.02</v>
      </c>
      <c r="E21" s="1">
        <v>8.5299999999999994</v>
      </c>
      <c r="F21" s="1">
        <v>11.04</v>
      </c>
      <c r="G21" s="1">
        <v>13.55</v>
      </c>
      <c r="H21" s="1">
        <v>16.059999999999999</v>
      </c>
    </row>
    <row r="22" spans="1:8">
      <c r="A22">
        <v>36</v>
      </c>
      <c r="B22" s="1">
        <v>2.0699999999999998</v>
      </c>
      <c r="C22" s="1">
        <v>3.68</v>
      </c>
      <c r="D22" s="1">
        <v>6.36</v>
      </c>
      <c r="E22" s="1">
        <v>9.0299999999999994</v>
      </c>
      <c r="F22" s="1">
        <v>11.71</v>
      </c>
      <c r="G22" s="1">
        <v>14.39</v>
      </c>
      <c r="H22" s="1">
        <v>17.07</v>
      </c>
    </row>
    <row r="23" spans="1:8">
      <c r="A23">
        <v>37</v>
      </c>
      <c r="B23" s="1">
        <v>2.14</v>
      </c>
      <c r="C23" s="1">
        <v>3.86</v>
      </c>
      <c r="D23" s="1">
        <v>6.72</v>
      </c>
      <c r="E23" s="1">
        <v>9.58</v>
      </c>
      <c r="F23" s="1">
        <v>12.44</v>
      </c>
      <c r="G23" s="1">
        <v>15.3</v>
      </c>
      <c r="H23" s="1">
        <v>18.16</v>
      </c>
    </row>
    <row r="24" spans="1:8">
      <c r="A24">
        <v>38</v>
      </c>
      <c r="B24" s="1">
        <v>2.2200000000000002</v>
      </c>
      <c r="C24" s="1">
        <v>4.0599999999999996</v>
      </c>
      <c r="D24" s="1">
        <v>7.12</v>
      </c>
      <c r="E24" s="1">
        <v>10.17</v>
      </c>
      <c r="F24" s="1">
        <v>13.23</v>
      </c>
      <c r="G24" s="1">
        <v>16.29</v>
      </c>
      <c r="H24" s="1">
        <v>19.350000000000001</v>
      </c>
    </row>
    <row r="25" spans="1:8">
      <c r="A25">
        <v>39</v>
      </c>
      <c r="B25" s="1">
        <v>2.31</v>
      </c>
      <c r="C25" s="1">
        <v>4.2699999999999996</v>
      </c>
      <c r="D25" s="1">
        <v>7.55</v>
      </c>
      <c r="E25" s="1">
        <v>10.82</v>
      </c>
      <c r="F25" s="1">
        <v>14.1</v>
      </c>
      <c r="G25" s="1">
        <v>17.37</v>
      </c>
      <c r="H25" s="1">
        <v>20.64</v>
      </c>
    </row>
    <row r="26" spans="1:8">
      <c r="A26">
        <v>40</v>
      </c>
      <c r="B26" s="1">
        <v>2.4</v>
      </c>
      <c r="C26" s="1">
        <v>4.51</v>
      </c>
      <c r="D26" s="1">
        <v>8.02</v>
      </c>
      <c r="E26" s="1">
        <v>11.53</v>
      </c>
      <c r="F26" s="1">
        <v>15.04</v>
      </c>
      <c r="G26" s="1">
        <v>18.55</v>
      </c>
      <c r="H26" s="1">
        <v>22.06</v>
      </c>
    </row>
    <row r="27" spans="1:8">
      <c r="A27">
        <v>41</v>
      </c>
      <c r="B27" s="1">
        <v>2.5099999999999998</v>
      </c>
      <c r="C27" s="1">
        <v>4.7699999999999996</v>
      </c>
      <c r="D27" s="1">
        <v>8.5500000000000007</v>
      </c>
      <c r="E27" s="1">
        <v>12.32</v>
      </c>
      <c r="F27" s="1">
        <v>16.100000000000001</v>
      </c>
      <c r="G27" s="1">
        <v>19.87</v>
      </c>
      <c r="H27" s="1">
        <v>23.64</v>
      </c>
    </row>
    <row r="28" spans="1:8">
      <c r="A28">
        <v>42</v>
      </c>
      <c r="B28" s="1">
        <v>2.63</v>
      </c>
      <c r="C28" s="1">
        <v>5.0599999999999996</v>
      </c>
      <c r="D28" s="1">
        <v>9.1300000000000008</v>
      </c>
      <c r="E28" s="1">
        <v>13.19</v>
      </c>
      <c r="F28" s="1">
        <v>17.25</v>
      </c>
      <c r="G28" s="1">
        <v>21.31</v>
      </c>
      <c r="H28" s="1">
        <v>25.38</v>
      </c>
    </row>
    <row r="29" spans="1:8">
      <c r="A29">
        <v>43</v>
      </c>
      <c r="B29" s="1">
        <v>2.75</v>
      </c>
      <c r="C29" s="1">
        <v>5.37</v>
      </c>
      <c r="D29" s="1">
        <v>9.73</v>
      </c>
      <c r="E29" s="1">
        <v>14.1</v>
      </c>
      <c r="F29" s="1">
        <v>18.46</v>
      </c>
      <c r="G29" s="1">
        <v>22.83</v>
      </c>
      <c r="H29" s="1">
        <v>27.19</v>
      </c>
    </row>
    <row r="30" spans="1:8">
      <c r="A30">
        <v>44</v>
      </c>
      <c r="B30" s="1">
        <v>2.87</v>
      </c>
      <c r="C30" s="1">
        <v>5.68</v>
      </c>
      <c r="D30" s="1">
        <v>10.37</v>
      </c>
      <c r="E30" s="1">
        <v>15.05</v>
      </c>
      <c r="F30" s="1">
        <v>19.73</v>
      </c>
      <c r="G30" s="1">
        <v>24.41</v>
      </c>
      <c r="H30" s="1">
        <v>29.1</v>
      </c>
    </row>
    <row r="31" spans="1:8">
      <c r="A31">
        <v>45</v>
      </c>
      <c r="B31" s="1">
        <v>3.01</v>
      </c>
      <c r="C31" s="1">
        <v>6.01</v>
      </c>
      <c r="D31" s="1">
        <v>11.03</v>
      </c>
      <c r="E31" s="1">
        <v>16.04</v>
      </c>
      <c r="F31" s="1">
        <v>21.06</v>
      </c>
      <c r="G31" s="1">
        <v>26.07</v>
      </c>
      <c r="H31" s="1">
        <v>31.09</v>
      </c>
    </row>
    <row r="32" spans="1:8">
      <c r="A32">
        <v>46</v>
      </c>
      <c r="B32" s="1">
        <v>3.14</v>
      </c>
      <c r="C32" s="1">
        <v>6.36</v>
      </c>
      <c r="D32" s="1">
        <v>11.71</v>
      </c>
      <c r="E32" s="1">
        <v>17.07</v>
      </c>
      <c r="F32" s="1">
        <v>22.42</v>
      </c>
      <c r="G32" s="1">
        <v>27.78</v>
      </c>
      <c r="H32" s="1">
        <v>33.130000000000003</v>
      </c>
    </row>
    <row r="33" spans="1:8">
      <c r="A33">
        <v>47</v>
      </c>
      <c r="B33" s="1">
        <v>3.28</v>
      </c>
      <c r="C33" s="1">
        <v>6.71</v>
      </c>
      <c r="D33" s="1">
        <v>12.41</v>
      </c>
      <c r="E33" s="1">
        <v>18.12</v>
      </c>
      <c r="F33" s="1">
        <v>23.83</v>
      </c>
      <c r="G33" s="1">
        <v>29.53</v>
      </c>
      <c r="H33" s="1">
        <v>35.24</v>
      </c>
    </row>
    <row r="34" spans="1:8">
      <c r="A34">
        <v>48</v>
      </c>
      <c r="B34" s="1">
        <v>3.43</v>
      </c>
      <c r="C34" s="1">
        <v>7.07</v>
      </c>
      <c r="D34" s="1">
        <v>13.14</v>
      </c>
      <c r="E34" s="1">
        <v>19.22</v>
      </c>
      <c r="F34" s="1">
        <v>25.29</v>
      </c>
      <c r="G34" s="1">
        <v>31.36</v>
      </c>
      <c r="H34" s="1">
        <v>37.43</v>
      </c>
    </row>
    <row r="35" spans="1:8">
      <c r="A35">
        <v>49</v>
      </c>
      <c r="B35" s="1">
        <v>3.58</v>
      </c>
      <c r="C35" s="1">
        <v>7.46</v>
      </c>
      <c r="D35" s="1">
        <v>13.92</v>
      </c>
      <c r="E35" s="1">
        <v>20.38</v>
      </c>
      <c r="F35" s="1">
        <v>26.85</v>
      </c>
      <c r="G35" s="1">
        <v>33.31</v>
      </c>
      <c r="H35" s="1">
        <v>39.770000000000003</v>
      </c>
    </row>
    <row r="36" spans="1:8">
      <c r="A36">
        <v>50</v>
      </c>
      <c r="B36" s="1">
        <v>3.76</v>
      </c>
      <c r="C36" s="1">
        <v>7.89</v>
      </c>
      <c r="D36" s="1">
        <v>14.78</v>
      </c>
      <c r="E36" s="1">
        <v>21.67</v>
      </c>
      <c r="F36" s="1">
        <v>28.56</v>
      </c>
      <c r="G36" s="1">
        <v>35.450000000000003</v>
      </c>
      <c r="H36" s="1">
        <v>42.34</v>
      </c>
    </row>
    <row r="37" spans="1:8">
      <c r="A37">
        <v>51</v>
      </c>
      <c r="B37" s="1">
        <v>3.95</v>
      </c>
      <c r="C37" s="1">
        <v>8.3800000000000008</v>
      </c>
      <c r="D37" s="1">
        <v>15.75</v>
      </c>
      <c r="E37" s="1">
        <v>23.13</v>
      </c>
      <c r="F37" s="1">
        <v>30.5</v>
      </c>
      <c r="G37" s="1">
        <v>37.880000000000003</v>
      </c>
      <c r="H37" s="1">
        <v>45.25</v>
      </c>
    </row>
    <row r="38" spans="1:8">
      <c r="A38">
        <v>52</v>
      </c>
      <c r="B38" s="1">
        <v>4.17</v>
      </c>
      <c r="C38" s="1">
        <v>8.93</v>
      </c>
      <c r="D38" s="1">
        <v>16.87</v>
      </c>
      <c r="E38" s="1">
        <v>24.8</v>
      </c>
      <c r="F38" s="1">
        <v>32.729999999999997</v>
      </c>
      <c r="G38" s="1">
        <v>40.659999999999997</v>
      </c>
      <c r="H38" s="1">
        <v>48.6</v>
      </c>
    </row>
    <row r="39" spans="1:8">
      <c r="A39">
        <v>53</v>
      </c>
      <c r="B39" s="1">
        <v>4.43</v>
      </c>
      <c r="C39" s="1">
        <v>9.56</v>
      </c>
      <c r="D39" s="1">
        <v>18.13</v>
      </c>
      <c r="E39" s="1">
        <v>26.69</v>
      </c>
      <c r="F39" s="1">
        <v>35.25</v>
      </c>
      <c r="G39" s="1">
        <v>43.81</v>
      </c>
      <c r="H39" s="1">
        <v>52.38</v>
      </c>
    </row>
    <row r="40" spans="1:8">
      <c r="A40">
        <v>54</v>
      </c>
      <c r="B40" s="1">
        <v>4.71</v>
      </c>
      <c r="C40" s="1">
        <v>10.26</v>
      </c>
      <c r="D40" s="1">
        <v>19.53</v>
      </c>
      <c r="E40" s="1">
        <v>28.79</v>
      </c>
      <c r="F40" s="1">
        <v>38.06</v>
      </c>
      <c r="G40" s="1">
        <v>47.32</v>
      </c>
      <c r="H40" s="1">
        <v>56.59</v>
      </c>
    </row>
    <row r="41" spans="1:8">
      <c r="A41">
        <v>55</v>
      </c>
      <c r="B41" s="1">
        <v>5.01</v>
      </c>
      <c r="C41" s="1">
        <v>11.02</v>
      </c>
      <c r="D41" s="1">
        <v>21.04</v>
      </c>
      <c r="E41" s="1">
        <v>31.06</v>
      </c>
      <c r="F41" s="1">
        <v>41.08</v>
      </c>
      <c r="G41" s="1">
        <v>51.1</v>
      </c>
      <c r="H41" s="1">
        <v>61.12</v>
      </c>
    </row>
    <row r="42" spans="1:8">
      <c r="A42">
        <v>56</v>
      </c>
      <c r="B42" s="1">
        <v>5.33</v>
      </c>
      <c r="C42" s="1">
        <v>11.82</v>
      </c>
      <c r="D42" s="1">
        <v>22.63</v>
      </c>
      <c r="E42" s="1">
        <v>33.450000000000003</v>
      </c>
      <c r="F42" s="1">
        <v>44.27</v>
      </c>
      <c r="G42" s="1">
        <v>55.09</v>
      </c>
      <c r="H42" s="1">
        <v>65.900000000000006</v>
      </c>
    </row>
    <row r="43" spans="1:8">
      <c r="A43">
        <v>57</v>
      </c>
      <c r="B43" s="1">
        <v>5.66</v>
      </c>
      <c r="C43" s="1">
        <v>12.64</v>
      </c>
      <c r="D43" s="1">
        <v>24.29</v>
      </c>
      <c r="E43" s="1">
        <v>35.93</v>
      </c>
      <c r="F43" s="1">
        <v>47.58</v>
      </c>
      <c r="G43" s="1">
        <v>59.22</v>
      </c>
      <c r="H43" s="1">
        <v>70.87</v>
      </c>
    </row>
    <row r="44" spans="1:8">
      <c r="A44">
        <v>58</v>
      </c>
      <c r="B44" s="1">
        <v>6</v>
      </c>
      <c r="C44" s="1">
        <v>13.49</v>
      </c>
      <c r="D44" s="1">
        <v>25.98</v>
      </c>
      <c r="E44" s="1">
        <v>38.47</v>
      </c>
      <c r="F44" s="1">
        <v>50.96</v>
      </c>
      <c r="G44" s="1">
        <v>63.45</v>
      </c>
      <c r="H44" s="1">
        <v>75.94</v>
      </c>
    </row>
    <row r="45" spans="1:8">
      <c r="A45">
        <v>59</v>
      </c>
      <c r="B45" s="1">
        <v>6.35</v>
      </c>
      <c r="C45" s="1">
        <v>14.37</v>
      </c>
      <c r="D45" s="1">
        <v>27.73</v>
      </c>
      <c r="E45" s="1">
        <v>41.1</v>
      </c>
      <c r="F45" s="1">
        <v>54.46</v>
      </c>
      <c r="G45" s="1">
        <v>67.83</v>
      </c>
      <c r="H45" s="1">
        <v>81.19</v>
      </c>
    </row>
    <row r="46" spans="1:8">
      <c r="A46">
        <v>60</v>
      </c>
      <c r="B46" s="1">
        <v>6.71</v>
      </c>
      <c r="C46" s="1">
        <v>15.28</v>
      </c>
      <c r="D46" s="1">
        <v>29.56</v>
      </c>
      <c r="E46" s="1">
        <v>43.84</v>
      </c>
      <c r="F46" s="1">
        <v>58.12</v>
      </c>
      <c r="G46" s="1">
        <v>72.39</v>
      </c>
      <c r="H46" s="1">
        <v>86.67</v>
      </c>
    </row>
    <row r="47" spans="1:8">
      <c r="A47">
        <v>61</v>
      </c>
      <c r="B47" s="1">
        <v>7.09</v>
      </c>
      <c r="C47" s="1">
        <v>16.23</v>
      </c>
      <c r="D47" s="1">
        <v>31.46</v>
      </c>
      <c r="E47" s="1">
        <v>46.69</v>
      </c>
      <c r="F47" s="1">
        <v>61.92</v>
      </c>
      <c r="G47" s="1">
        <v>77.150000000000006</v>
      </c>
      <c r="H47" s="1">
        <v>92.38</v>
      </c>
    </row>
    <row r="48" spans="1:8">
      <c r="A48">
        <v>62</v>
      </c>
      <c r="B48" s="1">
        <v>7.49</v>
      </c>
      <c r="C48" s="1">
        <v>17.23</v>
      </c>
      <c r="D48" s="1">
        <v>33.46</v>
      </c>
      <c r="E48" s="1">
        <v>49.69</v>
      </c>
      <c r="F48" s="1">
        <v>65.92</v>
      </c>
      <c r="G48" s="1">
        <v>82.15</v>
      </c>
      <c r="H48" s="1">
        <v>98.38</v>
      </c>
    </row>
    <row r="49" spans="1:8">
      <c r="A49">
        <v>63</v>
      </c>
      <c r="B49" s="1">
        <v>7.92</v>
      </c>
      <c r="C49" s="1">
        <v>18.3</v>
      </c>
      <c r="D49" s="1">
        <v>35.61</v>
      </c>
      <c r="E49" s="1">
        <v>52.91</v>
      </c>
      <c r="F49" s="1">
        <v>70.209999999999994</v>
      </c>
      <c r="G49" s="1">
        <v>87.51</v>
      </c>
      <c r="H49" s="1">
        <v>104.82</v>
      </c>
    </row>
    <row r="50" spans="1:8">
      <c r="A50">
        <v>64</v>
      </c>
      <c r="B50" s="1">
        <v>8.39</v>
      </c>
      <c r="C50" s="1">
        <v>19.47</v>
      </c>
      <c r="D50" s="1">
        <v>37.94</v>
      </c>
      <c r="E50" s="1">
        <v>56.41</v>
      </c>
      <c r="F50" s="1">
        <v>74.88</v>
      </c>
      <c r="G50" s="1">
        <v>93.36</v>
      </c>
      <c r="H50" s="1">
        <v>111.83</v>
      </c>
    </row>
    <row r="51" spans="1:8">
      <c r="A51">
        <v>65</v>
      </c>
      <c r="B51" s="1">
        <v>8.91</v>
      </c>
      <c r="C51" s="1">
        <v>20.78</v>
      </c>
      <c r="D51" s="1">
        <v>40.57</v>
      </c>
      <c r="E51" s="1">
        <v>60.35</v>
      </c>
      <c r="F51" s="1">
        <v>80.13</v>
      </c>
      <c r="G51" s="1">
        <v>99.92</v>
      </c>
      <c r="H51" s="1">
        <v>119.7</v>
      </c>
    </row>
    <row r="52" spans="1:8">
      <c r="A52">
        <v>66</v>
      </c>
      <c r="B52" s="1">
        <v>9.52</v>
      </c>
      <c r="C52" s="1">
        <v>22.29</v>
      </c>
      <c r="D52" s="1">
        <v>43.58</v>
      </c>
      <c r="E52" s="1">
        <v>64.87</v>
      </c>
      <c r="F52" s="1">
        <v>86.15</v>
      </c>
      <c r="G52" s="1">
        <v>107.44</v>
      </c>
      <c r="H52" s="1">
        <v>128.72999999999999</v>
      </c>
    </row>
    <row r="53" spans="1:8">
      <c r="A53">
        <v>67</v>
      </c>
      <c r="B53" s="1">
        <v>10.210000000000001</v>
      </c>
      <c r="C53" s="1">
        <v>24.03</v>
      </c>
      <c r="D53" s="1">
        <v>47.07</v>
      </c>
      <c r="E53" s="1">
        <v>70.099999999999994</v>
      </c>
      <c r="F53" s="1">
        <v>93.13</v>
      </c>
      <c r="G53" s="1">
        <v>116.17</v>
      </c>
      <c r="H53" s="1">
        <v>139.19999999999999</v>
      </c>
    </row>
    <row r="54" spans="1:8">
      <c r="A54">
        <v>68</v>
      </c>
      <c r="B54" s="1">
        <v>11.01</v>
      </c>
      <c r="C54" s="1">
        <v>26.02</v>
      </c>
      <c r="D54" s="1">
        <v>51.04</v>
      </c>
      <c r="E54" s="1">
        <v>76.06</v>
      </c>
      <c r="F54" s="1">
        <v>101.08</v>
      </c>
      <c r="G54" s="1">
        <v>126.1</v>
      </c>
      <c r="H54" s="1">
        <v>151.12</v>
      </c>
    </row>
    <row r="55" spans="1:8">
      <c r="A55">
        <v>69</v>
      </c>
      <c r="B55" s="1">
        <v>11.91</v>
      </c>
      <c r="C55" s="1">
        <v>28.27</v>
      </c>
      <c r="D55" s="1">
        <v>55.54</v>
      </c>
      <c r="E55" s="1">
        <v>82.81</v>
      </c>
      <c r="F55" s="1">
        <v>110.08</v>
      </c>
      <c r="G55" s="1">
        <v>137.35</v>
      </c>
      <c r="H55" s="1">
        <v>164.62</v>
      </c>
    </row>
    <row r="56" spans="1:8">
      <c r="A56">
        <v>70</v>
      </c>
      <c r="B56" s="1">
        <v>12.92</v>
      </c>
      <c r="C56" s="1">
        <v>30.81</v>
      </c>
      <c r="D56" s="1">
        <v>60.62</v>
      </c>
      <c r="E56" s="1">
        <v>90.42</v>
      </c>
      <c r="F56" s="1">
        <v>120.23</v>
      </c>
      <c r="G56" s="1">
        <v>150.04</v>
      </c>
      <c r="H56" s="1">
        <v>179.85</v>
      </c>
    </row>
    <row r="57" spans="1:8">
      <c r="B57" s="10">
        <v>2</v>
      </c>
      <c r="C57" s="10">
        <v>3</v>
      </c>
      <c r="D57" s="10">
        <v>4</v>
      </c>
      <c r="E57" s="10">
        <v>5</v>
      </c>
      <c r="F57" s="10">
        <v>6</v>
      </c>
      <c r="G57" s="10">
        <v>7</v>
      </c>
      <c r="H57" s="10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</sheetViews>
  <sheetFormatPr baseColWidth="10" defaultRowHeight="15" x14ac:dyDescent="0"/>
  <sheetData>
    <row r="1" spans="1:8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</row>
    <row r="2" spans="1:8">
      <c r="A2">
        <v>18</v>
      </c>
      <c r="B2">
        <v>76696</v>
      </c>
      <c r="C2">
        <v>92035</v>
      </c>
      <c r="D2">
        <v>107375</v>
      </c>
      <c r="E2">
        <v>122714</v>
      </c>
      <c r="F2">
        <v>138053</v>
      </c>
    </row>
    <row r="3" spans="1:8">
      <c r="A3">
        <v>19</v>
      </c>
      <c r="B3">
        <v>76696</v>
      </c>
      <c r="C3">
        <v>92035</v>
      </c>
      <c r="D3">
        <v>107375</v>
      </c>
      <c r="E3">
        <v>122714</v>
      </c>
      <c r="F3">
        <v>138053</v>
      </c>
    </row>
    <row r="4" spans="1:8">
      <c r="A4">
        <v>20</v>
      </c>
      <c r="B4">
        <v>76696</v>
      </c>
      <c r="C4">
        <v>92035</v>
      </c>
      <c r="D4">
        <v>107375</v>
      </c>
      <c r="E4">
        <v>122714</v>
      </c>
      <c r="F4">
        <v>138053</v>
      </c>
    </row>
    <row r="5" spans="1:8">
      <c r="A5">
        <v>21</v>
      </c>
      <c r="B5">
        <v>76696</v>
      </c>
      <c r="C5">
        <v>92035</v>
      </c>
      <c r="D5">
        <v>107375</v>
      </c>
      <c r="E5">
        <v>122714</v>
      </c>
      <c r="F5">
        <v>138053</v>
      </c>
    </row>
    <row r="6" spans="1:8">
      <c r="A6">
        <v>22</v>
      </c>
      <c r="B6">
        <v>76696</v>
      </c>
      <c r="C6">
        <v>92035</v>
      </c>
      <c r="D6">
        <v>107375</v>
      </c>
      <c r="E6">
        <v>122714</v>
      </c>
      <c r="F6">
        <v>138053</v>
      </c>
    </row>
    <row r="7" spans="1:8">
      <c r="A7">
        <v>23</v>
      </c>
      <c r="B7">
        <v>76696</v>
      </c>
      <c r="C7">
        <v>92035</v>
      </c>
      <c r="D7">
        <v>107375</v>
      </c>
      <c r="E7">
        <v>122714</v>
      </c>
      <c r="F7">
        <v>138053</v>
      </c>
    </row>
    <row r="8" spans="1:8">
      <c r="A8">
        <v>24</v>
      </c>
      <c r="B8">
        <v>76696</v>
      </c>
      <c r="C8">
        <v>92035</v>
      </c>
      <c r="D8">
        <v>107375</v>
      </c>
      <c r="E8">
        <v>122714</v>
      </c>
      <c r="F8">
        <v>138053</v>
      </c>
    </row>
    <row r="9" spans="1:8">
      <c r="A9">
        <v>25</v>
      </c>
      <c r="B9">
        <v>76696</v>
      </c>
      <c r="C9">
        <v>92035</v>
      </c>
      <c r="D9">
        <v>107375</v>
      </c>
      <c r="E9">
        <v>122714</v>
      </c>
      <c r="F9">
        <v>138053</v>
      </c>
    </row>
    <row r="10" spans="1:8">
      <c r="A10">
        <v>26</v>
      </c>
      <c r="B10">
        <v>76246</v>
      </c>
      <c r="C10">
        <v>91496</v>
      </c>
      <c r="D10">
        <v>106745</v>
      </c>
      <c r="E10">
        <v>121994</v>
      </c>
      <c r="F10">
        <v>137243</v>
      </c>
    </row>
    <row r="11" spans="1:8">
      <c r="A11">
        <v>27</v>
      </c>
      <c r="B11">
        <v>74928</v>
      </c>
      <c r="C11">
        <v>89914</v>
      </c>
      <c r="D11">
        <v>104899</v>
      </c>
      <c r="E11">
        <v>119885</v>
      </c>
      <c r="F11">
        <v>134870</v>
      </c>
      <c r="G11">
        <v>149856</v>
      </c>
    </row>
    <row r="12" spans="1:8">
      <c r="A12">
        <v>28</v>
      </c>
      <c r="B12">
        <v>72829</v>
      </c>
      <c r="C12">
        <v>87395</v>
      </c>
      <c r="D12">
        <v>101961</v>
      </c>
      <c r="E12">
        <v>116527</v>
      </c>
      <c r="F12">
        <v>131092</v>
      </c>
      <c r="G12">
        <v>145658</v>
      </c>
    </row>
    <row r="13" spans="1:8">
      <c r="A13">
        <v>29</v>
      </c>
      <c r="B13">
        <v>69892</v>
      </c>
      <c r="C13">
        <v>83871</v>
      </c>
      <c r="D13">
        <v>97849</v>
      </c>
      <c r="E13">
        <v>111828</v>
      </c>
      <c r="F13">
        <v>125806</v>
      </c>
      <c r="G13">
        <v>139785</v>
      </c>
    </row>
    <row r="14" spans="1:8">
      <c r="A14">
        <v>30</v>
      </c>
      <c r="B14">
        <v>66496</v>
      </c>
      <c r="C14">
        <v>79795</v>
      </c>
      <c r="D14">
        <v>93095</v>
      </c>
      <c r="E14">
        <v>106394</v>
      </c>
      <c r="F14">
        <v>119693</v>
      </c>
      <c r="G14">
        <v>132992</v>
      </c>
      <c r="H14">
        <v>146292</v>
      </c>
    </row>
    <row r="15" spans="1:8">
      <c r="A15">
        <v>31</v>
      </c>
      <c r="B15">
        <v>63107</v>
      </c>
      <c r="C15">
        <v>75728</v>
      </c>
      <c r="D15">
        <v>88350</v>
      </c>
      <c r="E15">
        <v>100971</v>
      </c>
      <c r="F15">
        <v>113592</v>
      </c>
      <c r="G15">
        <v>126214</v>
      </c>
      <c r="H15">
        <v>138835</v>
      </c>
    </row>
    <row r="16" spans="1:8">
      <c r="A16">
        <v>32</v>
      </c>
      <c r="B16">
        <v>59770</v>
      </c>
      <c r="C16">
        <v>71724</v>
      </c>
      <c r="D16">
        <v>83678</v>
      </c>
      <c r="E16">
        <v>95632</v>
      </c>
      <c r="F16">
        <v>107586</v>
      </c>
      <c r="G16">
        <v>119540</v>
      </c>
      <c r="H16">
        <v>131494</v>
      </c>
    </row>
    <row r="17" spans="1:8">
      <c r="A17">
        <v>33</v>
      </c>
      <c r="B17">
        <v>56399</v>
      </c>
      <c r="C17">
        <v>67679</v>
      </c>
      <c r="D17">
        <v>78959</v>
      </c>
      <c r="E17">
        <v>90239</v>
      </c>
      <c r="F17">
        <v>101518</v>
      </c>
      <c r="G17">
        <v>112798</v>
      </c>
      <c r="H17">
        <v>124078</v>
      </c>
    </row>
    <row r="18" spans="1:8">
      <c r="A18">
        <v>34</v>
      </c>
      <c r="B18">
        <v>53061</v>
      </c>
      <c r="C18">
        <v>63673</v>
      </c>
      <c r="D18">
        <v>74286</v>
      </c>
      <c r="E18">
        <v>84898</v>
      </c>
      <c r="F18">
        <v>95510</v>
      </c>
      <c r="G18">
        <v>106122</v>
      </c>
      <c r="H18">
        <v>116735</v>
      </c>
    </row>
    <row r="19" spans="1:8">
      <c r="A19">
        <v>35</v>
      </c>
      <c r="B19">
        <v>49808</v>
      </c>
      <c r="C19">
        <v>59770</v>
      </c>
      <c r="D19">
        <v>69732</v>
      </c>
      <c r="E19">
        <v>79693</v>
      </c>
      <c r="F19">
        <v>89655</v>
      </c>
      <c r="G19">
        <v>99617</v>
      </c>
      <c r="H19">
        <v>109579</v>
      </c>
    </row>
    <row r="20" spans="1:8">
      <c r="A20">
        <v>36</v>
      </c>
      <c r="B20">
        <v>46679</v>
      </c>
      <c r="C20">
        <v>56014</v>
      </c>
      <c r="D20">
        <v>65350</v>
      </c>
      <c r="E20">
        <v>74686</v>
      </c>
      <c r="F20">
        <v>84022</v>
      </c>
      <c r="G20">
        <v>93357</v>
      </c>
      <c r="H20">
        <v>102693</v>
      </c>
    </row>
    <row r="21" spans="1:8">
      <c r="A21">
        <v>37</v>
      </c>
      <c r="B21">
        <v>43697</v>
      </c>
      <c r="C21">
        <v>52437</v>
      </c>
      <c r="D21">
        <v>61176</v>
      </c>
      <c r="E21">
        <v>69916</v>
      </c>
      <c r="F21">
        <v>78655</v>
      </c>
      <c r="G21">
        <v>87395</v>
      </c>
      <c r="H21">
        <v>96134</v>
      </c>
    </row>
    <row r="22" spans="1:8">
      <c r="A22">
        <v>38</v>
      </c>
      <c r="B22">
        <v>40881</v>
      </c>
      <c r="C22">
        <v>49057</v>
      </c>
      <c r="D22">
        <v>57233</v>
      </c>
      <c r="E22">
        <v>65409</v>
      </c>
      <c r="F22">
        <v>73585</v>
      </c>
      <c r="G22">
        <v>81761</v>
      </c>
      <c r="H22">
        <v>89937</v>
      </c>
    </row>
    <row r="23" spans="1:8">
      <c r="A23">
        <v>39</v>
      </c>
      <c r="B23">
        <v>38179</v>
      </c>
      <c r="C23">
        <v>45815</v>
      </c>
      <c r="D23">
        <v>53451</v>
      </c>
      <c r="E23">
        <v>61087</v>
      </c>
      <c r="F23">
        <v>68722</v>
      </c>
      <c r="G23">
        <v>76358</v>
      </c>
      <c r="H23">
        <v>83994</v>
      </c>
    </row>
    <row r="24" spans="1:8">
      <c r="A24">
        <v>40</v>
      </c>
      <c r="B24">
        <v>35616</v>
      </c>
      <c r="C24">
        <v>42740</v>
      </c>
      <c r="D24">
        <v>49863</v>
      </c>
      <c r="E24">
        <v>56986</v>
      </c>
      <c r="F24">
        <v>64110</v>
      </c>
      <c r="G24">
        <v>71233</v>
      </c>
      <c r="H24">
        <v>78356</v>
      </c>
    </row>
    <row r="25" spans="1:8">
      <c r="A25">
        <v>41</v>
      </c>
      <c r="B25">
        <v>33121</v>
      </c>
      <c r="C25">
        <v>39745</v>
      </c>
      <c r="D25">
        <v>46369</v>
      </c>
      <c r="E25">
        <v>52994</v>
      </c>
      <c r="F25">
        <v>59618</v>
      </c>
      <c r="G25">
        <v>66242</v>
      </c>
      <c r="H25">
        <v>72866</v>
      </c>
    </row>
    <row r="26" spans="1:8">
      <c r="A26">
        <v>42</v>
      </c>
      <c r="B26">
        <v>30769</v>
      </c>
      <c r="C26">
        <v>36923</v>
      </c>
      <c r="D26">
        <v>43077</v>
      </c>
      <c r="E26">
        <v>49231</v>
      </c>
      <c r="F26">
        <v>55385</v>
      </c>
      <c r="G26">
        <v>61538</v>
      </c>
      <c r="H26">
        <v>67692</v>
      </c>
    </row>
    <row r="27" spans="1:8">
      <c r="A27">
        <v>43</v>
      </c>
      <c r="B27">
        <v>28634</v>
      </c>
      <c r="C27">
        <v>34361</v>
      </c>
      <c r="D27">
        <v>40088</v>
      </c>
      <c r="E27">
        <v>45815</v>
      </c>
      <c r="F27">
        <v>51542</v>
      </c>
      <c r="G27">
        <v>57269</v>
      </c>
      <c r="H27">
        <v>62996</v>
      </c>
    </row>
    <row r="28" spans="1:8">
      <c r="A28">
        <v>44</v>
      </c>
      <c r="B28">
        <v>26694</v>
      </c>
      <c r="C28">
        <v>32033</v>
      </c>
      <c r="D28">
        <v>37372</v>
      </c>
      <c r="E28">
        <v>42710</v>
      </c>
      <c r="F28">
        <v>48049</v>
      </c>
      <c r="G28">
        <v>53388</v>
      </c>
      <c r="H28">
        <v>58727</v>
      </c>
    </row>
    <row r="29" spans="1:8">
      <c r="A29">
        <v>45</v>
      </c>
      <c r="B29">
        <v>24928</v>
      </c>
      <c r="C29">
        <v>29914</v>
      </c>
      <c r="D29">
        <v>34899</v>
      </c>
      <c r="E29">
        <v>39885</v>
      </c>
      <c r="F29">
        <v>44871</v>
      </c>
      <c r="G29">
        <v>49856</v>
      </c>
      <c r="H29">
        <v>54842</v>
      </c>
    </row>
    <row r="30" spans="1:8">
      <c r="A30">
        <v>46</v>
      </c>
      <c r="B30">
        <v>23339</v>
      </c>
      <c r="C30">
        <v>28007</v>
      </c>
      <c r="D30">
        <v>32675</v>
      </c>
      <c r="E30">
        <v>37343</v>
      </c>
      <c r="F30">
        <v>42011</v>
      </c>
      <c r="G30">
        <v>46679</v>
      </c>
      <c r="H30">
        <v>51346</v>
      </c>
    </row>
    <row r="31" spans="1:8">
      <c r="A31">
        <v>47</v>
      </c>
      <c r="B31">
        <v>21904</v>
      </c>
      <c r="C31">
        <v>26285</v>
      </c>
      <c r="D31">
        <v>30666</v>
      </c>
      <c r="E31">
        <v>35046</v>
      </c>
      <c r="F31">
        <v>39427</v>
      </c>
      <c r="G31">
        <v>43808</v>
      </c>
      <c r="H31">
        <v>48189</v>
      </c>
    </row>
    <row r="32" spans="1:8">
      <c r="A32">
        <v>48</v>
      </c>
      <c r="B32">
        <v>20586</v>
      </c>
      <c r="C32">
        <v>24703</v>
      </c>
      <c r="D32">
        <v>28820</v>
      </c>
      <c r="E32">
        <v>32937</v>
      </c>
      <c r="F32">
        <v>37055</v>
      </c>
      <c r="G32">
        <v>41172</v>
      </c>
      <c r="H32">
        <v>45289</v>
      </c>
    </row>
    <row r="33" spans="1:8">
      <c r="A33">
        <v>49</v>
      </c>
      <c r="B33">
        <v>19345</v>
      </c>
      <c r="C33">
        <v>23214</v>
      </c>
      <c r="D33">
        <v>27083</v>
      </c>
      <c r="E33">
        <v>30952</v>
      </c>
      <c r="F33">
        <v>34821</v>
      </c>
      <c r="G33">
        <v>38690</v>
      </c>
      <c r="H33">
        <v>42560</v>
      </c>
    </row>
    <row r="34" spans="1:8">
      <c r="A34">
        <v>50</v>
      </c>
      <c r="B34">
        <v>18144</v>
      </c>
      <c r="C34">
        <v>21773</v>
      </c>
      <c r="D34">
        <v>25401</v>
      </c>
      <c r="E34">
        <v>29030</v>
      </c>
      <c r="F34">
        <v>32659</v>
      </c>
      <c r="G34">
        <v>36288</v>
      </c>
      <c r="H34">
        <v>39916</v>
      </c>
    </row>
    <row r="35" spans="1:8">
      <c r="A35">
        <v>51</v>
      </c>
      <c r="B35">
        <v>16949</v>
      </c>
      <c r="C35">
        <v>20339</v>
      </c>
      <c r="D35">
        <v>23729</v>
      </c>
      <c r="E35">
        <v>27119</v>
      </c>
      <c r="F35">
        <v>30508</v>
      </c>
      <c r="G35">
        <v>33898</v>
      </c>
      <c r="H35">
        <v>37288</v>
      </c>
    </row>
    <row r="36" spans="1:8">
      <c r="A36">
        <v>52</v>
      </c>
      <c r="B36">
        <v>15758</v>
      </c>
      <c r="C36">
        <v>18909</v>
      </c>
      <c r="D36">
        <v>22061</v>
      </c>
      <c r="E36">
        <v>25212</v>
      </c>
      <c r="F36">
        <v>28364</v>
      </c>
      <c r="G36">
        <v>31515</v>
      </c>
      <c r="H36">
        <v>34667</v>
      </c>
    </row>
    <row r="37" spans="1:8">
      <c r="A37">
        <v>53</v>
      </c>
      <c r="B37">
        <v>14599</v>
      </c>
      <c r="C37">
        <v>17518</v>
      </c>
      <c r="D37">
        <v>20438</v>
      </c>
      <c r="E37">
        <v>23358</v>
      </c>
      <c r="F37">
        <v>26277</v>
      </c>
      <c r="G37">
        <v>29197</v>
      </c>
      <c r="H37">
        <v>32117</v>
      </c>
    </row>
    <row r="38" spans="1:8">
      <c r="A38">
        <v>54</v>
      </c>
      <c r="B38">
        <v>13492</v>
      </c>
      <c r="C38">
        <v>16191</v>
      </c>
      <c r="D38">
        <v>18889</v>
      </c>
      <c r="E38">
        <v>21588</v>
      </c>
      <c r="F38">
        <v>24286</v>
      </c>
      <c r="G38">
        <v>26985</v>
      </c>
      <c r="H38">
        <v>29683</v>
      </c>
    </row>
    <row r="39" spans="1:8">
      <c r="A39">
        <v>55</v>
      </c>
      <c r="B39">
        <v>12476</v>
      </c>
      <c r="C39">
        <v>14971</v>
      </c>
      <c r="D39">
        <v>17466</v>
      </c>
      <c r="E39">
        <v>19962</v>
      </c>
      <c r="F39">
        <v>22457</v>
      </c>
      <c r="G39">
        <v>24952</v>
      </c>
      <c r="H39">
        <v>27447</v>
      </c>
    </row>
    <row r="40" spans="1:8">
      <c r="A40">
        <v>56</v>
      </c>
      <c r="B40">
        <v>11556</v>
      </c>
      <c r="C40">
        <v>13867</v>
      </c>
      <c r="D40">
        <v>16178</v>
      </c>
      <c r="E40">
        <v>18489</v>
      </c>
      <c r="F40">
        <v>20800</v>
      </c>
      <c r="G40">
        <v>23111</v>
      </c>
      <c r="H40">
        <v>25422</v>
      </c>
    </row>
    <row r="41" spans="1:8">
      <c r="A41">
        <v>57</v>
      </c>
      <c r="B41">
        <v>10735</v>
      </c>
      <c r="C41">
        <v>12882</v>
      </c>
      <c r="D41">
        <v>15029</v>
      </c>
      <c r="E41">
        <v>17176</v>
      </c>
      <c r="F41">
        <v>19323</v>
      </c>
      <c r="G41">
        <v>21470</v>
      </c>
      <c r="H41">
        <v>23617</v>
      </c>
    </row>
    <row r="42" spans="1:8">
      <c r="A42">
        <v>58</v>
      </c>
      <c r="B42">
        <v>10008</v>
      </c>
      <c r="C42">
        <v>12009</v>
      </c>
      <c r="D42">
        <v>14011</v>
      </c>
      <c r="E42">
        <v>16012</v>
      </c>
      <c r="F42">
        <v>18014</v>
      </c>
      <c r="G42">
        <v>20015</v>
      </c>
      <c r="H42">
        <v>22017</v>
      </c>
    </row>
    <row r="43" spans="1:8">
      <c r="A43">
        <v>59</v>
      </c>
      <c r="B43">
        <v>9353</v>
      </c>
      <c r="C43">
        <v>11223</v>
      </c>
      <c r="D43">
        <v>13094</v>
      </c>
      <c r="E43">
        <v>14964</v>
      </c>
      <c r="F43">
        <v>16835</v>
      </c>
      <c r="G43">
        <v>18705</v>
      </c>
      <c r="H43">
        <v>20576</v>
      </c>
    </row>
    <row r="44" spans="1:8">
      <c r="A44">
        <v>60</v>
      </c>
      <c r="B44">
        <v>8754</v>
      </c>
      <c r="C44">
        <v>10505</v>
      </c>
      <c r="D44">
        <v>12256</v>
      </c>
      <c r="E44">
        <v>14007</v>
      </c>
      <c r="F44">
        <v>15758</v>
      </c>
      <c r="G44">
        <v>17508</v>
      </c>
      <c r="H44">
        <v>19259</v>
      </c>
    </row>
    <row r="45" spans="1:8">
      <c r="A45">
        <v>61</v>
      </c>
      <c r="B45">
        <v>8207</v>
      </c>
      <c r="C45">
        <v>9848</v>
      </c>
      <c r="D45">
        <v>11490</v>
      </c>
      <c r="E45">
        <v>13131</v>
      </c>
      <c r="F45">
        <v>14773</v>
      </c>
      <c r="G45">
        <v>16414</v>
      </c>
      <c r="H45">
        <v>18056</v>
      </c>
    </row>
    <row r="46" spans="1:8">
      <c r="A46">
        <v>62</v>
      </c>
      <c r="B46">
        <v>7701</v>
      </c>
      <c r="C46">
        <v>9242</v>
      </c>
      <c r="D46">
        <v>10782</v>
      </c>
      <c r="E46">
        <v>12322</v>
      </c>
      <c r="F46">
        <v>13863</v>
      </c>
      <c r="G46">
        <v>15403</v>
      </c>
      <c r="H46">
        <v>16943</v>
      </c>
    </row>
    <row r="47" spans="1:8">
      <c r="A47">
        <v>63</v>
      </c>
      <c r="B47">
        <v>7224</v>
      </c>
      <c r="C47">
        <v>8669</v>
      </c>
      <c r="D47">
        <v>10114</v>
      </c>
      <c r="E47">
        <v>11559</v>
      </c>
      <c r="F47">
        <v>13004</v>
      </c>
      <c r="G47">
        <v>14448</v>
      </c>
      <c r="H47">
        <v>15893</v>
      </c>
    </row>
    <row r="48" spans="1:8">
      <c r="A48">
        <v>64</v>
      </c>
      <c r="B48">
        <v>6767</v>
      </c>
      <c r="C48">
        <v>8121</v>
      </c>
      <c r="D48">
        <v>9474</v>
      </c>
      <c r="E48">
        <v>10828</v>
      </c>
      <c r="F48">
        <v>12181</v>
      </c>
      <c r="G48">
        <v>13535</v>
      </c>
      <c r="H48">
        <v>14888</v>
      </c>
    </row>
    <row r="49" spans="1:8">
      <c r="A49">
        <v>65</v>
      </c>
      <c r="B49">
        <v>6318</v>
      </c>
      <c r="C49">
        <v>7582</v>
      </c>
      <c r="D49">
        <v>8846</v>
      </c>
      <c r="E49">
        <v>10109</v>
      </c>
      <c r="F49">
        <v>11373</v>
      </c>
      <c r="G49">
        <v>12637</v>
      </c>
      <c r="H49">
        <v>13900</v>
      </c>
    </row>
    <row r="50" spans="1:8">
      <c r="A50">
        <v>66</v>
      </c>
      <c r="C50">
        <v>7046</v>
      </c>
      <c r="D50">
        <v>8220</v>
      </c>
      <c r="E50">
        <v>9395</v>
      </c>
      <c r="F50">
        <v>10569</v>
      </c>
      <c r="G50">
        <v>11743</v>
      </c>
      <c r="H50">
        <v>12918</v>
      </c>
    </row>
    <row r="51" spans="1:8">
      <c r="A51">
        <v>67</v>
      </c>
      <c r="C51">
        <v>6512</v>
      </c>
      <c r="D51">
        <v>7598</v>
      </c>
      <c r="E51">
        <v>8683</v>
      </c>
      <c r="F51">
        <v>9768</v>
      </c>
      <c r="G51">
        <v>10854</v>
      </c>
      <c r="H51">
        <v>11939</v>
      </c>
    </row>
    <row r="52" spans="1:8">
      <c r="A52">
        <v>68</v>
      </c>
      <c r="D52">
        <v>6995</v>
      </c>
      <c r="E52">
        <v>7994</v>
      </c>
      <c r="F52">
        <v>8993</v>
      </c>
      <c r="G52">
        <v>9992</v>
      </c>
      <c r="H52">
        <v>10992</v>
      </c>
    </row>
    <row r="53" spans="1:8">
      <c r="A53">
        <v>69</v>
      </c>
      <c r="D53">
        <v>6417</v>
      </c>
      <c r="E53">
        <v>7334</v>
      </c>
      <c r="F53">
        <v>8251</v>
      </c>
      <c r="G53">
        <v>9168</v>
      </c>
      <c r="H53">
        <v>10085</v>
      </c>
    </row>
    <row r="54" spans="1:8">
      <c r="A54">
        <v>70</v>
      </c>
      <c r="E54">
        <v>6710</v>
      </c>
      <c r="F54">
        <v>7548</v>
      </c>
      <c r="G54">
        <v>8387</v>
      </c>
      <c r="H54">
        <v>9226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5" zoomScale="150" zoomScaleNormal="150" zoomScalePageLayoutView="150" workbookViewId="0">
      <selection activeCell="F35" sqref="F35"/>
    </sheetView>
  </sheetViews>
  <sheetFormatPr baseColWidth="10" defaultRowHeight="15" x14ac:dyDescent="0"/>
  <sheetData>
    <row r="1" spans="1:12">
      <c r="B1">
        <v>10000</v>
      </c>
      <c r="C1">
        <v>25000</v>
      </c>
      <c r="D1">
        <v>50000</v>
      </c>
      <c r="E1">
        <v>75000</v>
      </c>
      <c r="F1">
        <v>100000</v>
      </c>
      <c r="G1">
        <v>125000</v>
      </c>
      <c r="H1">
        <v>150000</v>
      </c>
    </row>
    <row r="2" spans="1:12" ht="18">
      <c r="A2">
        <v>18</v>
      </c>
      <c r="B2" s="1">
        <v>1.65</v>
      </c>
      <c r="C2" s="1">
        <v>2.63</v>
      </c>
      <c r="D2" s="1">
        <v>4.26</v>
      </c>
      <c r="E2" s="1">
        <v>5.89</v>
      </c>
      <c r="F2" s="14">
        <v>7.52</v>
      </c>
      <c r="G2" s="15">
        <v>9.15</v>
      </c>
      <c r="H2" s="16">
        <v>10.78</v>
      </c>
      <c r="J2" s="37" t="s">
        <v>13</v>
      </c>
      <c r="K2" s="37"/>
      <c r="L2" s="37"/>
    </row>
    <row r="3" spans="1:12">
      <c r="A3">
        <v>19</v>
      </c>
      <c r="B3" s="1">
        <v>1.65</v>
      </c>
      <c r="C3" s="1">
        <v>2.63</v>
      </c>
      <c r="D3" s="1">
        <v>4.26</v>
      </c>
      <c r="E3" s="1">
        <v>5.89</v>
      </c>
      <c r="F3" s="14">
        <v>7.52</v>
      </c>
      <c r="G3" s="15">
        <v>9.15</v>
      </c>
      <c r="H3" s="16">
        <v>10.78</v>
      </c>
      <c r="J3" s="38" t="s">
        <v>0</v>
      </c>
      <c r="K3" s="39" t="s">
        <v>1</v>
      </c>
      <c r="L3" s="40" t="s">
        <v>2</v>
      </c>
    </row>
    <row r="4" spans="1:12">
      <c r="A4">
        <v>20</v>
      </c>
      <c r="B4" s="1">
        <v>1.65</v>
      </c>
      <c r="C4" s="1">
        <v>2.63</v>
      </c>
      <c r="D4" s="1">
        <v>4.26</v>
      </c>
      <c r="E4" s="1">
        <v>5.89</v>
      </c>
      <c r="F4" s="14">
        <v>7.52</v>
      </c>
      <c r="G4" s="15">
        <v>9.15</v>
      </c>
      <c r="H4" s="16">
        <v>10.78</v>
      </c>
      <c r="J4" s="38"/>
      <c r="K4" s="39"/>
      <c r="L4" s="40"/>
    </row>
    <row r="5" spans="1:12" ht="18">
      <c r="A5">
        <v>21</v>
      </c>
      <c r="B5" s="1">
        <v>1.65</v>
      </c>
      <c r="C5" s="1">
        <v>2.63</v>
      </c>
      <c r="D5" s="1">
        <v>4.26</v>
      </c>
      <c r="E5" s="1">
        <v>5.89</v>
      </c>
      <c r="F5" s="14">
        <v>7.52</v>
      </c>
      <c r="G5" s="15">
        <v>9.15</v>
      </c>
      <c r="H5" s="16">
        <v>10.78</v>
      </c>
      <c r="J5" s="17">
        <v>10</v>
      </c>
      <c r="K5" s="17">
        <f>J5+5</f>
        <v>15</v>
      </c>
      <c r="L5" s="17">
        <f t="shared" ref="L5" si="0">K5+5</f>
        <v>20</v>
      </c>
    </row>
    <row r="6" spans="1:12">
      <c r="A6">
        <v>22</v>
      </c>
      <c r="B6" s="1">
        <v>1.65</v>
      </c>
      <c r="C6" s="1">
        <v>2.63</v>
      </c>
      <c r="D6" s="1">
        <v>4.26</v>
      </c>
      <c r="E6" s="1">
        <v>5.89</v>
      </c>
      <c r="F6" s="14">
        <v>7.52</v>
      </c>
      <c r="G6" s="15">
        <v>9.15</v>
      </c>
      <c r="H6" s="16">
        <v>10.78</v>
      </c>
    </row>
    <row r="7" spans="1:12">
      <c r="A7">
        <v>23</v>
      </c>
      <c r="B7" s="1">
        <v>1.65</v>
      </c>
      <c r="C7" s="1">
        <v>2.63</v>
      </c>
      <c r="D7" s="1">
        <v>4.26</v>
      </c>
      <c r="E7" s="1">
        <v>5.89</v>
      </c>
      <c r="F7" s="14">
        <v>7.52</v>
      </c>
      <c r="G7" s="15">
        <v>9.15</v>
      </c>
      <c r="H7" s="16">
        <v>10.78</v>
      </c>
      <c r="J7" s="41" t="s">
        <v>21</v>
      </c>
      <c r="K7" s="41"/>
      <c r="L7" s="41"/>
    </row>
    <row r="8" spans="1:12">
      <c r="A8">
        <v>24</v>
      </c>
      <c r="B8" s="1">
        <v>1.65</v>
      </c>
      <c r="C8" s="1">
        <v>2.63</v>
      </c>
      <c r="D8" s="1">
        <v>4.26</v>
      </c>
      <c r="E8" s="1">
        <v>5.89</v>
      </c>
      <c r="F8" s="14">
        <v>7.52</v>
      </c>
      <c r="G8" s="15">
        <v>9.15</v>
      </c>
      <c r="H8" s="16">
        <v>10.78</v>
      </c>
      <c r="J8" s="41"/>
      <c r="K8" s="41"/>
      <c r="L8" s="41"/>
    </row>
    <row r="9" spans="1:12">
      <c r="A9">
        <v>25</v>
      </c>
      <c r="B9" s="1">
        <v>1.65</v>
      </c>
      <c r="C9" s="1">
        <v>2.63</v>
      </c>
      <c r="D9" s="1">
        <v>4.26</v>
      </c>
      <c r="E9" s="1">
        <v>5.89</v>
      </c>
      <c r="F9" s="14">
        <v>7.52</v>
      </c>
      <c r="G9" s="15">
        <v>9.15</v>
      </c>
      <c r="H9" s="16">
        <v>10.78</v>
      </c>
      <c r="J9" s="41"/>
      <c r="K9" s="41"/>
      <c r="L9" s="41"/>
    </row>
    <row r="10" spans="1:12">
      <c r="A10">
        <v>26</v>
      </c>
      <c r="B10" s="1">
        <v>1.66</v>
      </c>
      <c r="C10" s="1">
        <v>2.64</v>
      </c>
      <c r="D10" s="1">
        <v>4.28</v>
      </c>
      <c r="E10" s="1">
        <v>5.92</v>
      </c>
      <c r="F10" s="14">
        <v>7.56</v>
      </c>
      <c r="G10" s="15">
        <v>9.1999999999999993</v>
      </c>
      <c r="H10" s="16">
        <v>10.84</v>
      </c>
    </row>
    <row r="11" spans="1:12">
      <c r="A11">
        <v>27</v>
      </c>
      <c r="B11" s="1">
        <v>1.67</v>
      </c>
      <c r="C11" s="1">
        <v>2.67</v>
      </c>
      <c r="D11" s="1">
        <v>4.34</v>
      </c>
      <c r="E11" s="1">
        <v>6</v>
      </c>
      <c r="F11" s="14">
        <v>7.67</v>
      </c>
      <c r="G11" s="15">
        <v>9.34</v>
      </c>
      <c r="H11" s="16">
        <v>11.01</v>
      </c>
    </row>
    <row r="12" spans="1:12">
      <c r="A12">
        <v>28</v>
      </c>
      <c r="B12" s="1">
        <v>1.69</v>
      </c>
      <c r="C12" s="1">
        <v>2.72</v>
      </c>
      <c r="D12" s="1">
        <v>4.43</v>
      </c>
      <c r="E12" s="1">
        <v>6.15</v>
      </c>
      <c r="F12" s="14">
        <v>7.87</v>
      </c>
      <c r="G12" s="15">
        <v>9.58</v>
      </c>
      <c r="H12" s="16">
        <v>11.3</v>
      </c>
    </row>
    <row r="13" spans="1:12">
      <c r="A13">
        <v>29</v>
      </c>
      <c r="B13" s="1">
        <v>1.72</v>
      </c>
      <c r="C13" s="1">
        <v>2.79</v>
      </c>
      <c r="D13" s="1">
        <v>4.58</v>
      </c>
      <c r="E13" s="1">
        <v>6.37</v>
      </c>
      <c r="F13" s="14">
        <v>8.15</v>
      </c>
      <c r="G13" s="15">
        <v>9.94</v>
      </c>
      <c r="H13" s="16">
        <v>11.73</v>
      </c>
    </row>
    <row r="14" spans="1:12">
      <c r="A14">
        <v>30</v>
      </c>
      <c r="B14" s="1">
        <v>1.75</v>
      </c>
      <c r="C14" s="1">
        <v>2.88</v>
      </c>
      <c r="D14" s="1">
        <v>4.76</v>
      </c>
      <c r="E14" s="1">
        <v>6.64</v>
      </c>
      <c r="F14" s="14">
        <v>8.52</v>
      </c>
      <c r="G14" s="15">
        <v>10.4</v>
      </c>
      <c r="H14" s="16">
        <v>12.28</v>
      </c>
    </row>
    <row r="15" spans="1:12">
      <c r="A15">
        <v>31</v>
      </c>
      <c r="B15" s="1">
        <v>1.79</v>
      </c>
      <c r="C15" s="1">
        <v>2.98</v>
      </c>
      <c r="D15" s="1">
        <v>4.96</v>
      </c>
      <c r="E15" s="1">
        <v>6.94</v>
      </c>
      <c r="F15" s="14">
        <v>8.92</v>
      </c>
      <c r="G15" s="15">
        <v>10.9</v>
      </c>
      <c r="H15" s="16">
        <v>12.88</v>
      </c>
    </row>
    <row r="16" spans="1:12">
      <c r="A16">
        <v>32</v>
      </c>
      <c r="B16" s="1">
        <v>1.84</v>
      </c>
      <c r="C16" s="1">
        <v>3.09</v>
      </c>
      <c r="D16" s="1">
        <v>5.18</v>
      </c>
      <c r="E16" s="1">
        <v>7.27</v>
      </c>
      <c r="F16" s="14">
        <v>9.3699999999999992</v>
      </c>
      <c r="G16" s="15">
        <v>11.46</v>
      </c>
      <c r="H16" s="16">
        <v>13.55</v>
      </c>
    </row>
    <row r="17" spans="1:12">
      <c r="A17">
        <v>33</v>
      </c>
      <c r="B17" s="1">
        <v>1.89</v>
      </c>
      <c r="C17" s="1">
        <v>3.22</v>
      </c>
      <c r="D17" s="1">
        <v>5.43</v>
      </c>
      <c r="E17" s="1">
        <v>7.65</v>
      </c>
      <c r="F17" s="14">
        <v>9.8699999999999992</v>
      </c>
      <c r="G17" s="15">
        <v>12.08</v>
      </c>
      <c r="H17" s="16">
        <v>14.3</v>
      </c>
    </row>
    <row r="18" spans="1:12">
      <c r="A18">
        <v>34</v>
      </c>
      <c r="B18" s="1">
        <v>1.94</v>
      </c>
      <c r="C18" s="1">
        <v>3.36</v>
      </c>
      <c r="D18" s="1">
        <v>5.71</v>
      </c>
      <c r="E18" s="1">
        <v>8.07</v>
      </c>
      <c r="F18" s="14">
        <v>10.42</v>
      </c>
      <c r="G18" s="15">
        <v>12.78</v>
      </c>
      <c r="H18" s="16">
        <v>15.13</v>
      </c>
    </row>
    <row r="19" spans="1:12">
      <c r="A19" s="27">
        <v>35</v>
      </c>
      <c r="B19" s="28">
        <v>2</v>
      </c>
      <c r="C19" s="28">
        <v>3.51</v>
      </c>
      <c r="D19" s="28">
        <v>6.02</v>
      </c>
      <c r="E19" s="28">
        <v>8.5299999999999994</v>
      </c>
      <c r="F19" s="29">
        <v>11.04</v>
      </c>
      <c r="G19" s="30">
        <v>13.55</v>
      </c>
      <c r="H19" s="31">
        <v>16.059999999999999</v>
      </c>
      <c r="I19" s="27"/>
      <c r="J19" s="27"/>
      <c r="K19" s="27"/>
      <c r="L19" s="27"/>
    </row>
    <row r="20" spans="1:12" ht="15" customHeight="1">
      <c r="A20" s="27">
        <v>36</v>
      </c>
      <c r="B20" s="28">
        <v>2.0699999999999998</v>
      </c>
      <c r="C20" s="28">
        <v>3.68</v>
      </c>
      <c r="D20" s="28">
        <v>6.36</v>
      </c>
      <c r="E20" s="28">
        <v>9.0299999999999994</v>
      </c>
      <c r="F20" s="29">
        <v>11.71</v>
      </c>
      <c r="G20" s="30">
        <v>14.39</v>
      </c>
      <c r="H20" s="31">
        <v>17.07</v>
      </c>
      <c r="I20" s="27"/>
      <c r="J20" s="27"/>
      <c r="K20" s="27"/>
      <c r="L20" s="27"/>
    </row>
    <row r="21" spans="1:12" ht="15" customHeight="1">
      <c r="A21">
        <v>37</v>
      </c>
      <c r="B21" s="1">
        <v>2.14</v>
      </c>
      <c r="C21" s="1">
        <v>3.86</v>
      </c>
      <c r="D21" s="1">
        <v>6.72</v>
      </c>
      <c r="E21" s="1">
        <v>9.58</v>
      </c>
      <c r="F21" s="14">
        <v>12.44</v>
      </c>
      <c r="G21" s="15">
        <v>15.3</v>
      </c>
      <c r="H21" s="16">
        <v>18.16</v>
      </c>
    </row>
    <row r="22" spans="1:12">
      <c r="A22">
        <v>38</v>
      </c>
      <c r="B22" s="1">
        <v>2.2200000000000002</v>
      </c>
      <c r="C22" s="1">
        <v>4.0599999999999996</v>
      </c>
      <c r="D22" s="1">
        <v>7.12</v>
      </c>
      <c r="E22" s="1">
        <v>10.17</v>
      </c>
      <c r="F22" s="14">
        <v>13.23</v>
      </c>
      <c r="G22" s="15">
        <v>16.29</v>
      </c>
      <c r="H22" s="16">
        <v>19.350000000000001</v>
      </c>
    </row>
    <row r="23" spans="1:12" ht="16" thickBot="1">
      <c r="A23" s="18">
        <v>39</v>
      </c>
      <c r="B23" s="19">
        <v>2.31</v>
      </c>
      <c r="C23" s="19">
        <v>4.2699999999999996</v>
      </c>
      <c r="D23" s="19">
        <v>7.55</v>
      </c>
      <c r="E23" s="19">
        <v>10.82</v>
      </c>
      <c r="F23" s="20">
        <v>14.1</v>
      </c>
      <c r="G23" s="21">
        <v>17.37</v>
      </c>
      <c r="H23" s="22">
        <v>20.64</v>
      </c>
      <c r="I23" s="18"/>
      <c r="J23" s="18"/>
      <c r="K23" s="18"/>
      <c r="L23" s="18"/>
    </row>
    <row r="24" spans="1:12" ht="18">
      <c r="A24">
        <v>40</v>
      </c>
      <c r="B24" s="1">
        <v>2.4</v>
      </c>
      <c r="C24" s="1">
        <v>4.51</v>
      </c>
      <c r="D24" s="1">
        <v>8.02</v>
      </c>
      <c r="E24" s="1">
        <v>11.53</v>
      </c>
      <c r="F24" s="1">
        <v>15.04</v>
      </c>
      <c r="G24" s="1">
        <v>18.55</v>
      </c>
      <c r="H24" s="1">
        <v>22.06</v>
      </c>
      <c r="J24" s="37" t="s">
        <v>13</v>
      </c>
      <c r="K24" s="37"/>
      <c r="L24" s="37"/>
    </row>
    <row r="25" spans="1:12">
      <c r="A25">
        <v>41</v>
      </c>
      <c r="B25" s="1">
        <v>2.5099999999999998</v>
      </c>
      <c r="C25" s="1">
        <v>4.7699999999999996</v>
      </c>
      <c r="D25" s="1">
        <v>8.5500000000000007</v>
      </c>
      <c r="E25" s="1">
        <v>12.32</v>
      </c>
      <c r="F25" s="1">
        <v>16.100000000000001</v>
      </c>
      <c r="G25" s="1">
        <v>19.87</v>
      </c>
      <c r="H25" s="1">
        <v>23.64</v>
      </c>
      <c r="J25" s="38" t="s">
        <v>0</v>
      </c>
      <c r="K25" s="39" t="s">
        <v>1</v>
      </c>
      <c r="L25" s="40" t="s">
        <v>2</v>
      </c>
    </row>
    <row r="26" spans="1:12">
      <c r="A26">
        <v>42</v>
      </c>
      <c r="B26" s="1">
        <v>2.63</v>
      </c>
      <c r="C26" s="1">
        <v>5.0599999999999996</v>
      </c>
      <c r="D26" s="1">
        <v>9.1300000000000008</v>
      </c>
      <c r="E26" s="1">
        <v>13.19</v>
      </c>
      <c r="F26" s="1">
        <v>17.25</v>
      </c>
      <c r="G26" s="1">
        <v>21.31</v>
      </c>
      <c r="H26" s="1">
        <v>25.38</v>
      </c>
      <c r="J26" s="38"/>
      <c r="K26" s="39"/>
      <c r="L26" s="40"/>
    </row>
    <row r="27" spans="1:12" ht="18">
      <c r="A27">
        <v>43</v>
      </c>
      <c r="B27" s="1">
        <v>2.75</v>
      </c>
      <c r="C27" s="1">
        <v>5.37</v>
      </c>
      <c r="D27" s="1">
        <v>9.73</v>
      </c>
      <c r="E27" s="1">
        <v>14.1</v>
      </c>
      <c r="F27" s="1">
        <v>18.46</v>
      </c>
      <c r="G27" s="1">
        <v>22.83</v>
      </c>
      <c r="H27" s="1">
        <v>27.19</v>
      </c>
      <c r="J27" s="17">
        <v>15.1</v>
      </c>
      <c r="K27" s="17">
        <v>20</v>
      </c>
      <c r="L27" s="17">
        <v>25.5</v>
      </c>
    </row>
    <row r="28" spans="1:12">
      <c r="A28">
        <v>44</v>
      </c>
      <c r="B28" s="1">
        <v>2.87</v>
      </c>
      <c r="C28" s="1">
        <v>5.68</v>
      </c>
      <c r="D28" s="1">
        <v>10.37</v>
      </c>
      <c r="E28" s="1">
        <v>15.05</v>
      </c>
      <c r="F28" s="1">
        <v>19.73</v>
      </c>
      <c r="G28" s="1">
        <v>24.41</v>
      </c>
      <c r="H28" s="1">
        <v>29.1</v>
      </c>
    </row>
    <row r="29" spans="1:12">
      <c r="A29">
        <v>45</v>
      </c>
      <c r="B29" s="1">
        <v>3.01</v>
      </c>
      <c r="C29" s="1">
        <v>6.01</v>
      </c>
      <c r="D29" s="1">
        <v>11.03</v>
      </c>
      <c r="E29" s="1">
        <v>16.04</v>
      </c>
      <c r="F29" s="1">
        <v>21.06</v>
      </c>
      <c r="G29" s="1">
        <v>26.07</v>
      </c>
      <c r="H29" s="1">
        <v>31.09</v>
      </c>
      <c r="J29">
        <f>HLOOKUP(15.1,B29:H29,1,TRUE)</f>
        <v>11.03</v>
      </c>
    </row>
    <row r="30" spans="1:12">
      <c r="A30">
        <v>46</v>
      </c>
      <c r="B30" s="1">
        <v>3.14</v>
      </c>
      <c r="C30" s="1">
        <v>6.36</v>
      </c>
      <c r="D30" s="1">
        <v>11.71</v>
      </c>
      <c r="E30" s="1">
        <v>17.07</v>
      </c>
      <c r="F30" s="1">
        <v>22.42</v>
      </c>
      <c r="G30" s="1">
        <v>27.78</v>
      </c>
      <c r="H30" s="1">
        <v>33.130000000000003</v>
      </c>
    </row>
    <row r="31" spans="1:12">
      <c r="A31">
        <v>47</v>
      </c>
      <c r="B31" s="1">
        <v>3.28</v>
      </c>
      <c r="C31" s="1">
        <v>6.71</v>
      </c>
      <c r="D31" s="1">
        <v>12.41</v>
      </c>
      <c r="E31" s="1">
        <v>18.12</v>
      </c>
      <c r="F31" s="1">
        <v>23.83</v>
      </c>
      <c r="G31" s="1">
        <v>29.53</v>
      </c>
      <c r="H31" s="1">
        <v>35.24</v>
      </c>
    </row>
    <row r="32" spans="1:12" ht="16" thickBot="1">
      <c r="A32" s="18">
        <v>48</v>
      </c>
      <c r="B32" s="19">
        <v>3.43</v>
      </c>
      <c r="C32" s="19">
        <v>7.07</v>
      </c>
      <c r="D32" s="19">
        <v>13.14</v>
      </c>
      <c r="E32" s="19">
        <v>19.22</v>
      </c>
      <c r="F32" s="19">
        <v>25.29</v>
      </c>
      <c r="G32" s="19">
        <v>31.36</v>
      </c>
      <c r="H32" s="19">
        <v>37.43</v>
      </c>
      <c r="I32" s="18"/>
      <c r="J32" s="18"/>
      <c r="K32" s="18"/>
      <c r="L32" s="18"/>
    </row>
    <row r="33" spans="1:12" ht="18">
      <c r="A33">
        <v>49</v>
      </c>
      <c r="B33" s="1">
        <v>3.58</v>
      </c>
      <c r="C33" s="1">
        <v>7.46</v>
      </c>
      <c r="D33" s="1">
        <v>13.92</v>
      </c>
      <c r="E33" s="1">
        <v>20.38</v>
      </c>
      <c r="F33" s="1">
        <v>26.85</v>
      </c>
      <c r="G33" s="1">
        <v>33.31</v>
      </c>
      <c r="H33" s="1">
        <v>39.770000000000003</v>
      </c>
      <c r="J33" s="37" t="s">
        <v>13</v>
      </c>
      <c r="K33" s="37"/>
      <c r="L33" s="37"/>
    </row>
    <row r="34" spans="1:12">
      <c r="A34">
        <v>50</v>
      </c>
      <c r="B34" s="1">
        <v>3.76</v>
      </c>
      <c r="C34" s="1">
        <v>7.89</v>
      </c>
      <c r="D34" s="1">
        <v>14.78</v>
      </c>
      <c r="E34" s="1">
        <v>21.67</v>
      </c>
      <c r="F34" s="1">
        <v>28.56</v>
      </c>
      <c r="G34" s="1">
        <v>35.450000000000003</v>
      </c>
      <c r="H34" s="1">
        <v>42.34</v>
      </c>
      <c r="J34" s="38" t="s">
        <v>0</v>
      </c>
      <c r="K34" s="39" t="s">
        <v>1</v>
      </c>
      <c r="L34" s="40" t="s">
        <v>2</v>
      </c>
    </row>
    <row r="35" spans="1:12">
      <c r="A35">
        <v>51</v>
      </c>
      <c r="B35" s="1">
        <v>3.95</v>
      </c>
      <c r="C35" s="1">
        <v>8.3800000000000008</v>
      </c>
      <c r="D35" s="1">
        <v>15.75</v>
      </c>
      <c r="E35" s="1">
        <v>23.13</v>
      </c>
      <c r="F35" s="1">
        <v>30.5</v>
      </c>
      <c r="G35" s="1">
        <v>37.880000000000003</v>
      </c>
      <c r="H35" s="1">
        <v>45.25</v>
      </c>
      <c r="J35" s="38"/>
      <c r="K35" s="39"/>
      <c r="L35" s="40"/>
    </row>
    <row r="36" spans="1:12" ht="18">
      <c r="A36">
        <v>52</v>
      </c>
      <c r="B36" s="1">
        <v>4.17</v>
      </c>
      <c r="C36" s="1">
        <v>8.93</v>
      </c>
      <c r="D36" s="1">
        <v>16.87</v>
      </c>
      <c r="E36" s="1">
        <v>24.8</v>
      </c>
      <c r="F36" s="1">
        <v>32.729999999999997</v>
      </c>
      <c r="G36" s="1">
        <v>40.659999999999997</v>
      </c>
      <c r="H36" s="1">
        <v>48.6</v>
      </c>
      <c r="J36" s="17">
        <v>20</v>
      </c>
      <c r="K36" s="17">
        <f>J36+5</f>
        <v>25</v>
      </c>
      <c r="L36" s="23">
        <v>33.5</v>
      </c>
    </row>
    <row r="37" spans="1:12">
      <c r="A37">
        <v>53</v>
      </c>
      <c r="B37" s="1">
        <v>4.43</v>
      </c>
      <c r="C37" s="1">
        <v>9.56</v>
      </c>
      <c r="D37" s="1">
        <v>18.13</v>
      </c>
      <c r="E37" s="1">
        <v>26.69</v>
      </c>
      <c r="F37" s="1">
        <v>35.25</v>
      </c>
      <c r="G37" s="1">
        <v>43.81</v>
      </c>
      <c r="H37" s="1">
        <v>52.38</v>
      </c>
    </row>
    <row r="38" spans="1:12">
      <c r="A38">
        <v>54</v>
      </c>
      <c r="B38" s="1">
        <v>4.71</v>
      </c>
      <c r="C38" s="1">
        <v>10.26</v>
      </c>
      <c r="D38" s="1">
        <v>19.53</v>
      </c>
      <c r="E38" s="1">
        <v>28.79</v>
      </c>
      <c r="F38" s="1">
        <v>38.06</v>
      </c>
      <c r="G38" s="1">
        <v>47.32</v>
      </c>
      <c r="H38" s="1">
        <v>56.59</v>
      </c>
    </row>
    <row r="39" spans="1:12">
      <c r="A39">
        <v>55</v>
      </c>
      <c r="B39" s="1">
        <v>5.01</v>
      </c>
      <c r="C39" s="1">
        <v>11.02</v>
      </c>
      <c r="D39" s="1">
        <v>21.04</v>
      </c>
      <c r="E39" s="1">
        <v>31.06</v>
      </c>
      <c r="F39" s="1">
        <v>41.08</v>
      </c>
      <c r="G39" s="1">
        <v>51.1</v>
      </c>
      <c r="H39" s="1">
        <v>61.12</v>
      </c>
    </row>
    <row r="40" spans="1:12" ht="16" thickBot="1">
      <c r="A40" s="18">
        <v>56</v>
      </c>
      <c r="B40" s="19">
        <v>5.33</v>
      </c>
      <c r="C40" s="19">
        <v>11.82</v>
      </c>
      <c r="D40" s="19">
        <v>22.63</v>
      </c>
      <c r="E40" s="19">
        <v>33.450000000000003</v>
      </c>
      <c r="F40" s="19">
        <v>44.27</v>
      </c>
      <c r="G40" s="19">
        <v>55.09</v>
      </c>
      <c r="H40" s="19">
        <v>65.900000000000006</v>
      </c>
      <c r="I40" s="18"/>
      <c r="J40" s="18"/>
      <c r="K40" s="18"/>
      <c r="L40" s="18"/>
    </row>
    <row r="41" spans="1:12">
      <c r="A41">
        <v>57</v>
      </c>
      <c r="B41" s="14">
        <v>5.66</v>
      </c>
      <c r="C41" s="15">
        <v>12.64</v>
      </c>
      <c r="D41" s="24">
        <v>24.29</v>
      </c>
      <c r="E41" s="1">
        <v>35.93</v>
      </c>
      <c r="F41" s="1">
        <v>47.58</v>
      </c>
      <c r="G41" s="1">
        <v>59.22</v>
      </c>
      <c r="H41" s="1">
        <v>70.87</v>
      </c>
    </row>
    <row r="42" spans="1:12">
      <c r="A42">
        <v>58</v>
      </c>
      <c r="B42" s="14">
        <v>6</v>
      </c>
      <c r="C42" s="15">
        <v>13.49</v>
      </c>
      <c r="D42" s="24">
        <v>25.98</v>
      </c>
      <c r="E42" s="1">
        <v>38.47</v>
      </c>
      <c r="F42" s="1">
        <v>50.96</v>
      </c>
      <c r="G42" s="1">
        <v>63.45</v>
      </c>
      <c r="H42" s="1">
        <v>75.94</v>
      </c>
    </row>
    <row r="43" spans="1:12" ht="15" customHeight="1">
      <c r="A43">
        <v>59</v>
      </c>
      <c r="B43" s="14">
        <v>6.35</v>
      </c>
      <c r="C43" s="15">
        <v>14.37</v>
      </c>
      <c r="D43" s="24">
        <v>27.73</v>
      </c>
      <c r="E43" s="1">
        <v>41.1</v>
      </c>
      <c r="F43" s="1">
        <v>54.46</v>
      </c>
      <c r="G43" s="1">
        <v>67.83</v>
      </c>
      <c r="H43" s="1">
        <v>81.19</v>
      </c>
      <c r="J43" s="41" t="s">
        <v>22</v>
      </c>
      <c r="K43" s="41"/>
      <c r="L43" s="41"/>
    </row>
    <row r="44" spans="1:12">
      <c r="A44">
        <v>60</v>
      </c>
      <c r="B44" s="14">
        <v>6.71</v>
      </c>
      <c r="C44" s="15">
        <v>15.28</v>
      </c>
      <c r="D44" s="24">
        <v>29.56</v>
      </c>
      <c r="E44" s="1">
        <v>43.84</v>
      </c>
      <c r="F44" s="1">
        <v>58.12</v>
      </c>
      <c r="G44" s="1">
        <v>72.39</v>
      </c>
      <c r="H44" s="1">
        <v>86.67</v>
      </c>
      <c r="J44" s="41"/>
      <c r="K44" s="41"/>
      <c r="L44" s="41"/>
    </row>
    <row r="45" spans="1:12">
      <c r="A45">
        <v>61</v>
      </c>
      <c r="B45" s="14">
        <v>7.09</v>
      </c>
      <c r="C45" s="15">
        <v>16.23</v>
      </c>
      <c r="D45" s="24">
        <v>31.46</v>
      </c>
      <c r="E45" s="1">
        <v>46.69</v>
      </c>
      <c r="F45" s="1">
        <v>61.92</v>
      </c>
      <c r="G45" s="1">
        <v>77.150000000000006</v>
      </c>
      <c r="H45" s="1">
        <v>92.38</v>
      </c>
      <c r="J45" s="41"/>
      <c r="K45" s="41"/>
      <c r="L45" s="41"/>
    </row>
    <row r="46" spans="1:12">
      <c r="A46">
        <v>62</v>
      </c>
      <c r="B46" s="14">
        <v>7.49</v>
      </c>
      <c r="C46" s="15">
        <v>17.23</v>
      </c>
      <c r="D46" s="24">
        <v>33.46</v>
      </c>
      <c r="E46" s="1">
        <v>49.69</v>
      </c>
      <c r="F46" s="1">
        <v>65.92</v>
      </c>
      <c r="G46" s="1">
        <v>82.15</v>
      </c>
      <c r="H46" s="1">
        <v>98.38</v>
      </c>
      <c r="J46" s="25"/>
      <c r="K46" s="25"/>
      <c r="L46" s="25"/>
    </row>
    <row r="47" spans="1:12" ht="15" customHeight="1">
      <c r="A47">
        <v>63</v>
      </c>
      <c r="B47" s="14">
        <v>7.92</v>
      </c>
      <c r="C47" s="15">
        <v>18.3</v>
      </c>
      <c r="D47" s="24">
        <v>35.61</v>
      </c>
      <c r="E47" s="1">
        <v>52.91</v>
      </c>
      <c r="F47" s="1">
        <v>70.209999999999994</v>
      </c>
      <c r="G47" s="1">
        <v>87.51</v>
      </c>
      <c r="H47" s="1">
        <v>104.82</v>
      </c>
      <c r="J47" s="25"/>
      <c r="K47" s="25"/>
      <c r="L47" s="25"/>
    </row>
    <row r="48" spans="1:12" ht="15" customHeight="1">
      <c r="A48">
        <v>64</v>
      </c>
      <c r="B48" s="14">
        <v>8.39</v>
      </c>
      <c r="C48" s="15">
        <v>19.47</v>
      </c>
      <c r="D48" s="24">
        <v>37.94</v>
      </c>
      <c r="E48" s="1">
        <v>56.41</v>
      </c>
      <c r="F48" s="1">
        <v>74.88</v>
      </c>
      <c r="G48" s="1">
        <v>93.36</v>
      </c>
      <c r="H48" s="1">
        <v>111.83</v>
      </c>
    </row>
    <row r="49" spans="1:8">
      <c r="A49">
        <v>65</v>
      </c>
      <c r="B49" s="14">
        <v>8.91</v>
      </c>
      <c r="C49" s="15">
        <v>20.78</v>
      </c>
      <c r="D49" s="24">
        <v>40.57</v>
      </c>
      <c r="E49" s="1">
        <v>60.35</v>
      </c>
      <c r="F49" s="1">
        <v>80.13</v>
      </c>
      <c r="G49" s="1">
        <v>99.92</v>
      </c>
      <c r="H49" s="1">
        <v>119.7</v>
      </c>
    </row>
    <row r="50" spans="1:8">
      <c r="A50">
        <v>66</v>
      </c>
      <c r="B50" s="14">
        <v>9.52</v>
      </c>
      <c r="C50" s="15">
        <v>22.29</v>
      </c>
      <c r="D50" s="24">
        <v>43.58</v>
      </c>
      <c r="E50" s="1">
        <v>64.87</v>
      </c>
      <c r="F50" s="1">
        <v>86.15</v>
      </c>
      <c r="G50" s="1">
        <v>107.44</v>
      </c>
      <c r="H50" s="1">
        <v>128.72999999999999</v>
      </c>
    </row>
    <row r="51" spans="1:8">
      <c r="A51">
        <v>67</v>
      </c>
      <c r="B51" s="14">
        <v>10.210000000000001</v>
      </c>
      <c r="C51" s="15">
        <v>24.03</v>
      </c>
      <c r="D51" s="24">
        <v>47.07</v>
      </c>
      <c r="E51" s="1">
        <v>70.099999999999994</v>
      </c>
      <c r="F51" s="1">
        <v>93.13</v>
      </c>
      <c r="G51" s="1">
        <v>116.17</v>
      </c>
      <c r="H51" s="1">
        <v>139.19999999999999</v>
      </c>
    </row>
    <row r="52" spans="1:8">
      <c r="A52">
        <v>68</v>
      </c>
      <c r="B52" s="14">
        <v>11.01</v>
      </c>
      <c r="C52" s="15">
        <v>26.02</v>
      </c>
      <c r="D52" s="24">
        <v>51.04</v>
      </c>
      <c r="E52" s="1">
        <v>76.06</v>
      </c>
      <c r="F52" s="1">
        <v>101.08</v>
      </c>
      <c r="G52" s="1">
        <v>126.1</v>
      </c>
      <c r="H52" s="1">
        <v>151.12</v>
      </c>
    </row>
    <row r="53" spans="1:8">
      <c r="A53">
        <v>69</v>
      </c>
      <c r="B53" s="14">
        <v>11.91</v>
      </c>
      <c r="C53" s="15">
        <v>28.27</v>
      </c>
      <c r="D53" s="24">
        <v>55.54</v>
      </c>
      <c r="E53" s="1">
        <v>82.81</v>
      </c>
      <c r="F53" s="1">
        <v>110.08</v>
      </c>
      <c r="G53" s="1">
        <v>137.35</v>
      </c>
      <c r="H53" s="1">
        <v>164.62</v>
      </c>
    </row>
    <row r="54" spans="1:8">
      <c r="A54">
        <v>70</v>
      </c>
      <c r="B54" s="14">
        <v>12.92</v>
      </c>
      <c r="C54" s="15">
        <v>30.81</v>
      </c>
      <c r="D54" s="24">
        <v>60.62</v>
      </c>
      <c r="E54" s="1">
        <v>90.42</v>
      </c>
      <c r="F54" s="1">
        <v>120.23</v>
      </c>
      <c r="G54" s="1">
        <v>150.04</v>
      </c>
      <c r="H54" s="1">
        <v>179.85</v>
      </c>
    </row>
  </sheetData>
  <mergeCells count="14">
    <mergeCell ref="J43:L45"/>
    <mergeCell ref="J2:L2"/>
    <mergeCell ref="J3:J4"/>
    <mergeCell ref="K3:K4"/>
    <mergeCell ref="L3:L4"/>
    <mergeCell ref="J24:L24"/>
    <mergeCell ref="J25:J26"/>
    <mergeCell ref="K25:K26"/>
    <mergeCell ref="L25:L26"/>
    <mergeCell ref="J33:L33"/>
    <mergeCell ref="J34:J35"/>
    <mergeCell ref="K34:K35"/>
    <mergeCell ref="L34:L35"/>
    <mergeCell ref="J7:L9"/>
  </mergeCells>
  <conditionalFormatting sqref="B33:H40">
    <cfRule type="expression" dxfId="5" priority="1">
      <formula>AND(B33&lt;=$J$36,OR(ISBLANK(C33),C33&gt;$J$36))</formula>
    </cfRule>
    <cfRule type="expression" dxfId="4" priority="2">
      <formula>AND(B33&lt;=$K$36,OR(ISBLANK(C33),C33&gt;$K$36))</formula>
    </cfRule>
    <cfRule type="expression" dxfId="3" priority="3">
      <formula>AND(B33&lt;=$L$36,OR(ISBLANK(C33),C33&gt;$L$36))</formula>
    </cfRule>
  </conditionalFormatting>
  <conditionalFormatting sqref="B24:H32">
    <cfRule type="expression" dxfId="2" priority="9">
      <formula>AND(B24&lt;=$J$27,OR(ISBLANK(C24),C24&gt;$J$27))</formula>
    </cfRule>
    <cfRule type="expression" dxfId="1" priority="10">
      <formula>AND(B24&lt;=$K$27,OR(ISBLANK(C24),C24&gt;$K$27))</formula>
    </cfRule>
    <cfRule type="expression" dxfId="0" priority="11">
      <formula>AND(B24&lt;=$L$27,OR(ISBLANK(C24),C24&gt;$L$27))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FPPTI_suggested_rates</vt:lpstr>
      <vt:lpstr>GBB table comparison</vt:lpstr>
      <vt:lpstr>by face-amount</vt:lpstr>
      <vt:lpstr>by premium</vt:lpstr>
      <vt:lpstr>suggested GBB</vt:lpstr>
    </vt:vector>
  </TitlesOfParts>
  <Company>Thumbprint Software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Davis</dc:creator>
  <cp:lastModifiedBy>Bill Davis</cp:lastModifiedBy>
  <dcterms:created xsi:type="dcterms:W3CDTF">2014-04-24T16:33:50Z</dcterms:created>
  <dcterms:modified xsi:type="dcterms:W3CDTF">2014-04-25T20:53:04Z</dcterms:modified>
</cp:coreProperties>
</file>