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5.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hidePivotFieldList="1" defaultThemeVersion="166925"/>
  <mc:AlternateContent xmlns:mc="http://schemas.openxmlformats.org/markup-compatibility/2006">
    <mc:Choice Requires="x15">
      <x15ac:absPath xmlns:x15ac="http://schemas.microsoft.com/office/spreadsheetml/2010/11/ac" url="https://d.docs.live.net/c1c7ba7e8fd3c335/Documents/MSBA/SEM 1/210 Business Analytics/Assignment/project/"/>
    </mc:Choice>
  </mc:AlternateContent>
  <xr:revisionPtr revIDLastSave="455" documentId="8_{7DB3946F-1BF4-4E29-BCEF-9CB717E4AAA3}" xr6:coauthVersionLast="47" xr6:coauthVersionMax="47" xr10:uidLastSave="{66A28826-BF48-41E3-83C9-C1CA7089813E}"/>
  <bookViews>
    <workbookView minimized="1" xWindow="-90" yWindow="30" windowWidth="10980" windowHeight="7330" tabRatio="869" firstSheet="4" activeTab="8" xr2:uid="{7E39333A-6B3B-4453-8179-8D890183E2CA}"/>
  </bookViews>
  <sheets>
    <sheet name="Natural diamond" sheetId="1" r:id="rId1"/>
    <sheet name="Labmade diamond" sheetId="2" r:id="rId2"/>
    <sheet name="Natural PT" sheetId="10" r:id="rId3"/>
    <sheet name="Lab Made PT " sheetId="29" r:id="rId4"/>
    <sheet name="Heat Map" sheetId="8" r:id="rId5"/>
    <sheet name="Natural VS Rapaport" sheetId="12" r:id="rId6"/>
    <sheet name="Scatter Chart" sheetId="13" r:id="rId7"/>
    <sheet name="CoVariance" sheetId="14" r:id="rId8"/>
    <sheet name="intervel estimate" sheetId="30" r:id="rId9"/>
    <sheet name="Sheet2" sheetId="31" r:id="rId10"/>
    <sheet name="Regression" sheetId="18" r:id="rId11"/>
  </sheets>
  <externalReferences>
    <externalReference r:id="rId12"/>
  </externalReferences>
  <definedNames>
    <definedName name="_xlnm._FilterDatabase" localSheetId="1" hidden="1">'Labmade diamond'!$A$3:$F$159</definedName>
    <definedName name="Slicer_Clarity1">#N/A</definedName>
    <definedName name="Slicer_Color1">#N/A</definedName>
    <definedName name="Slicer_Diamond_Type">#N/A</definedName>
  </definedNames>
  <calcPr calcId="191029"/>
  <pivotCaches>
    <pivotCache cacheId="0" r:id="rId13"/>
    <pivotCache cacheId="1" r:id="rId14"/>
  </pivotCaches>
  <extLst>
    <ext xmlns:x14="http://schemas.microsoft.com/office/spreadsheetml/2009/9/main" uri="{876F7934-8845-4945-9796-88D515C7AA90}">
      <x14:pivotCaches>
        <pivotCache cacheId="6" r:id="rId15"/>
      </x14:pivotCaches>
    </ext>
    <ext xmlns:x14="http://schemas.microsoft.com/office/spreadsheetml/2009/9/main" uri="{BBE1A952-AA13-448e-AADC-164F8A28A991}">
      <x14:slicerCaches>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9" i="30" l="1"/>
  <c r="G29" i="30"/>
  <c r="O28" i="30"/>
  <c r="G28" i="30"/>
  <c r="L4" i="30" a="1"/>
  <c r="L4" i="30" s="1"/>
  <c r="C4" i="30" a="1"/>
  <c r="C4" i="30" s="1"/>
  <c r="M11" i="8" l="1" a="1"/>
  <c r="M11" i="8" s="1"/>
  <c r="F5" i="1" l="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4" i="1"/>
  <c r="L11" i="12" a="1"/>
  <c r="L11" i="12" s="1"/>
  <c r="B15" i="14"/>
  <c r="C35" i="14" l="1"/>
  <c r="B39" i="14" s="1"/>
  <c r="K37" i="14"/>
  <c r="B37" i="14"/>
  <c r="L35" i="14"/>
  <c r="K39" i="14" s="1"/>
  <c r="K35" i="14"/>
  <c r="K38" i="14" s="1"/>
  <c r="B35" i="14"/>
  <c r="B38" i="14" s="1"/>
  <c r="L34" i="14"/>
  <c r="N31" i="14" s="1"/>
  <c r="Q31" i="14" s="1"/>
  <c r="K34" i="14"/>
  <c r="M28" i="14" s="1"/>
  <c r="B34" i="14"/>
  <c r="D29" i="14" s="1"/>
  <c r="D33" i="14"/>
  <c r="G33" i="14" s="1"/>
  <c r="K13" i="14"/>
  <c r="K16" i="14" s="1"/>
  <c r="C13" i="14"/>
  <c r="B17" i="14" s="1"/>
  <c r="B13" i="14"/>
  <c r="B16" i="14" s="1"/>
  <c r="K12" i="14"/>
  <c r="M8" i="14" s="1"/>
  <c r="C12" i="14"/>
  <c r="E11" i="14" s="1"/>
  <c r="H11" i="14" s="1"/>
  <c r="B12" i="14"/>
  <c r="D11" i="14" s="1"/>
  <c r="G11" i="14" s="1"/>
  <c r="M11" i="14"/>
  <c r="P11" i="14" s="1"/>
  <c r="M7" i="14"/>
  <c r="P7" i="14" s="1"/>
  <c r="D7" i="14" l="1"/>
  <c r="G7" i="14" s="1"/>
  <c r="C34" i="14"/>
  <c r="E32" i="14" s="1"/>
  <c r="H32" i="14" s="1"/>
  <c r="D4" i="14"/>
  <c r="G4" i="14" s="1"/>
  <c r="D5" i="14"/>
  <c r="G5" i="14" s="1"/>
  <c r="M6" i="14"/>
  <c r="P6" i="14" s="1"/>
  <c r="D32" i="14"/>
  <c r="G32" i="14" s="1"/>
  <c r="E5" i="14"/>
  <c r="H5" i="14" s="1"/>
  <c r="E4" i="14"/>
  <c r="H4" i="14" s="1"/>
  <c r="E7" i="14"/>
  <c r="H7" i="14" s="1"/>
  <c r="D6" i="14"/>
  <c r="D9" i="14"/>
  <c r="G9" i="14" s="1"/>
  <c r="D8" i="14"/>
  <c r="G8" i="14" s="1"/>
  <c r="M5" i="14"/>
  <c r="P5" i="14" s="1"/>
  <c r="E8" i="14"/>
  <c r="H8" i="14" s="1"/>
  <c r="E6" i="14"/>
  <c r="H6" i="14" s="1"/>
  <c r="E9" i="14"/>
  <c r="H9" i="14" s="1"/>
  <c r="D10" i="14"/>
  <c r="G10" i="14" s="1"/>
  <c r="E10" i="14"/>
  <c r="H10" i="14" s="1"/>
  <c r="D27" i="14"/>
  <c r="G27" i="14" s="1"/>
  <c r="D28" i="14"/>
  <c r="G28" i="14" s="1"/>
  <c r="M30" i="14"/>
  <c r="P30" i="14" s="1"/>
  <c r="N30" i="14"/>
  <c r="Q30" i="14" s="1"/>
  <c r="B19" i="14"/>
  <c r="G29" i="14"/>
  <c r="P8" i="14"/>
  <c r="B41" i="14"/>
  <c r="P28" i="14"/>
  <c r="K41" i="14"/>
  <c r="M33" i="14"/>
  <c r="N28" i="14"/>
  <c r="Q28" i="14" s="1"/>
  <c r="D31" i="14"/>
  <c r="M4" i="14"/>
  <c r="M10" i="14"/>
  <c r="M27" i="14"/>
  <c r="N27" i="14"/>
  <c r="Q27" i="14" s="1"/>
  <c r="D30" i="14"/>
  <c r="N33" i="14"/>
  <c r="Q33" i="14" s="1"/>
  <c r="M9" i="14"/>
  <c r="M32" i="14"/>
  <c r="N32" i="14"/>
  <c r="Q32" i="14" s="1"/>
  <c r="M31" i="14"/>
  <c r="F5" i="14"/>
  <c r="F11" i="14"/>
  <c r="M29" i="14"/>
  <c r="N29" i="14"/>
  <c r="Q29" i="14" s="1"/>
  <c r="E27" i="14" l="1"/>
  <c r="H27" i="14" s="1"/>
  <c r="E31" i="14"/>
  <c r="H31" i="14" s="1"/>
  <c r="E29" i="14"/>
  <c r="H29" i="14" s="1"/>
  <c r="F32" i="14"/>
  <c r="E28" i="14"/>
  <c r="H28" i="14" s="1"/>
  <c r="E30" i="14"/>
  <c r="H30" i="14" s="1"/>
  <c r="E33" i="14"/>
  <c r="H33" i="14" s="1"/>
  <c r="F4" i="14"/>
  <c r="O30" i="14"/>
  <c r="L4" i="14"/>
  <c r="F10" i="14"/>
  <c r="F7" i="14"/>
  <c r="F8" i="14"/>
  <c r="F9" i="14"/>
  <c r="G6" i="14"/>
  <c r="F6" i="14"/>
  <c r="P31" i="14"/>
  <c r="O31" i="14"/>
  <c r="P33" i="14"/>
  <c r="O33" i="14"/>
  <c r="F33" i="14"/>
  <c r="P27" i="14"/>
  <c r="O27" i="14"/>
  <c r="O28" i="14"/>
  <c r="O29" i="14"/>
  <c r="P29" i="14"/>
  <c r="P32" i="14"/>
  <c r="O32" i="14"/>
  <c r="P10" i="14"/>
  <c r="P9" i="14"/>
  <c r="P4" i="14"/>
  <c r="G30" i="14"/>
  <c r="F30" i="14"/>
  <c r="G31" i="14"/>
  <c r="F28" i="14" l="1"/>
  <c r="F31" i="14"/>
  <c r="F29" i="14"/>
  <c r="F27" i="14"/>
  <c r="L13" i="14"/>
  <c r="K17" i="14" s="1"/>
  <c r="K15" i="14"/>
  <c r="K19" i="14" s="1"/>
  <c r="L12" i="14"/>
  <c r="N8" i="14" l="1"/>
  <c r="N4" i="14"/>
  <c r="N7" i="14"/>
  <c r="N10" i="14"/>
  <c r="N11" i="14"/>
  <c r="N9" i="14"/>
  <c r="N5" i="14"/>
  <c r="N6" i="14"/>
  <c r="Q5" i="14" l="1"/>
  <c r="O5" i="14"/>
  <c r="Q10" i="14"/>
  <c r="O10" i="14"/>
  <c r="Q4" i="14"/>
  <c r="O4" i="14"/>
  <c r="Q6" i="14"/>
  <c r="O6" i="14"/>
  <c r="Q9" i="14"/>
  <c r="O9" i="14"/>
  <c r="Q11" i="14"/>
  <c r="O11" i="14"/>
  <c r="Q7" i="14"/>
  <c r="O7" i="14"/>
  <c r="Q8" i="14"/>
  <c r="O8" i="1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<sst xmlns="http://schemas.openxmlformats.org/spreadsheetml/2006/main" count="1395" uniqueCount="91">
  <si>
    <t>Price</t>
  </si>
  <si>
    <t>Carat</t>
  </si>
  <si>
    <t>Cut</t>
  </si>
  <si>
    <t>Color</t>
  </si>
  <si>
    <t>Clarity</t>
  </si>
  <si>
    <t>price /Ct</t>
  </si>
  <si>
    <t>ideal</t>
  </si>
  <si>
    <t>K</t>
  </si>
  <si>
    <t>SI2</t>
  </si>
  <si>
    <t>FL</t>
  </si>
  <si>
    <t>IF</t>
  </si>
  <si>
    <t>SI1</t>
  </si>
  <si>
    <t>VS1</t>
  </si>
  <si>
    <t>VS2</t>
  </si>
  <si>
    <t>VVS1</t>
  </si>
  <si>
    <t>VVS2</t>
  </si>
  <si>
    <t>D</t>
  </si>
  <si>
    <t>E</t>
  </si>
  <si>
    <t>F</t>
  </si>
  <si>
    <t>G</t>
  </si>
  <si>
    <t>H</t>
  </si>
  <si>
    <t>I</t>
  </si>
  <si>
    <t>J</t>
  </si>
  <si>
    <t>M</t>
  </si>
  <si>
    <t>Row Labels</t>
  </si>
  <si>
    <t>Grand Total</t>
  </si>
  <si>
    <t>Column Labels</t>
  </si>
  <si>
    <t>Average of price /Ct</t>
  </si>
  <si>
    <t>Percentage Representation of Avg price/ct of Lab made V/S  Avg price/ct of Natural diamond-Heat Map</t>
  </si>
  <si>
    <t>Percentage Representation of Avg price/ct of Natural V/S  Rapaport-Heat Map</t>
  </si>
  <si>
    <t>Average</t>
  </si>
  <si>
    <t>Round</t>
  </si>
  <si>
    <t>X</t>
  </si>
  <si>
    <t>Y</t>
  </si>
  <si>
    <t>Xi-Xbar</t>
  </si>
  <si>
    <t>Yi-Ybar</t>
  </si>
  <si>
    <t>(Xi-Xbar)(Yi-Ybar)</t>
  </si>
  <si>
    <t>(Xi-Xbar)^2</t>
  </si>
  <si>
    <t>(Yi-Ybar)^2</t>
  </si>
  <si>
    <t>Avg Price/Ct</t>
  </si>
  <si>
    <t xml:space="preserve">Natural Diamond Color Vs Avg Price/CT  </t>
  </si>
  <si>
    <t xml:space="preserve">Lab Made Diamond Color Vs Avg Price/CT  </t>
  </si>
  <si>
    <t>Mean</t>
  </si>
  <si>
    <t>Std Dev</t>
  </si>
  <si>
    <t>Sxy</t>
  </si>
  <si>
    <t>Sample covariance</t>
  </si>
  <si>
    <t>Sx</t>
  </si>
  <si>
    <t>Standard Deviation of Color</t>
  </si>
  <si>
    <t>Sy</t>
  </si>
  <si>
    <t xml:space="preserve">Standard Deviation of Avg Price/ct </t>
  </si>
  <si>
    <t>rxy</t>
  </si>
  <si>
    <t>CORELL</t>
  </si>
  <si>
    <t>It is Negatively Linear</t>
  </si>
  <si>
    <t xml:space="preserve">Natural Diamond Clarity Vs Avg  Price/Ct </t>
  </si>
  <si>
    <t>Lab Made Diamond Clarity Vs Avg Price/Ct</t>
  </si>
  <si>
    <t>Standard Deviation of Clariy</t>
  </si>
  <si>
    <t>Standard Deviation of Clarity</t>
  </si>
  <si>
    <t>Standard Error</t>
  </si>
  <si>
    <t>Median</t>
  </si>
  <si>
    <t>Mode</t>
  </si>
  <si>
    <t>Standard Deviation</t>
  </si>
  <si>
    <t>Sample Variance</t>
  </si>
  <si>
    <t>Kurtosis</t>
  </si>
  <si>
    <t>Skewness</t>
  </si>
  <si>
    <t>Range</t>
  </si>
  <si>
    <t>Minimum</t>
  </si>
  <si>
    <t>Maximum</t>
  </si>
  <si>
    <t>Sum</t>
  </si>
  <si>
    <t>Count</t>
  </si>
  <si>
    <t>Largest(1)</t>
  </si>
  <si>
    <t>Smallest(1)</t>
  </si>
  <si>
    <t>Confidence Level(95.0%)</t>
  </si>
  <si>
    <t>Upper Limit</t>
  </si>
  <si>
    <t>Lower Limit</t>
  </si>
  <si>
    <t>Group -7 ROUND (Blue Nile, James Allen, Brillant earth, Clarity)</t>
  </si>
  <si>
    <t xml:space="preserve">Table 1. Round, 1.55 to 1.99, Ideal Cut  Natural Diamond Average of price per carat </t>
  </si>
  <si>
    <t xml:space="preserve">"Data Selection Criteria:
Sort by following and Select first Entry
1. Low to High Price
2. High to Low Price
3. BestMatch </t>
  </si>
  <si>
    <t xml:space="preserve">Table 2. Round, 1.55 to 1.99, Ideal Cut Lab-Made Diamond Average of price per carat </t>
  </si>
  <si>
    <t>1.50-1.99 Carat. Ideal Cut, (round, natural diamond)</t>
  </si>
  <si>
    <t>1.50-1.99 Carat, Ideal Cut, (round, Lab made diamond)</t>
  </si>
  <si>
    <t>Lab Made Sample D- VVS1</t>
  </si>
  <si>
    <t>Natural Sample D-VVS1</t>
  </si>
  <si>
    <t>Simple Mean</t>
  </si>
  <si>
    <t>Lab Made Sample</t>
  </si>
  <si>
    <t>Natural  Sample</t>
  </si>
  <si>
    <t>Natural Diamond Data</t>
  </si>
  <si>
    <t>Lab Made Diamond Data</t>
  </si>
  <si>
    <t>Lab Made price/ct vs Natural Diamond price/ct</t>
  </si>
  <si>
    <t>Heat Map</t>
  </si>
  <si>
    <t>Natural Diamond</t>
  </si>
  <si>
    <t>Lab made Diamond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</si>
</sst>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6" formatCode="&quot;$&quot;#,##0_);[Red]\(&quot;$&quot;#,##0\)"/>
    <numFmt numFmtId="44" formatCode="_(&quot;$&quot;* #,##0.00_);_(&quot;$&quot;* \(#,##0.00\);_(&quot;$&quot;* &quot;-&quot;??_);_(@_)"/>
    <numFmt numFmtId="164" formatCode="_([$$-409]* #,##0.00_);_([$$-409]* \(#,##0.00\);_([$$-409]* &quot;-&quot;??_);_(@_)"/>
    <numFmt numFmtId="165" formatCode="0.0%"/>
    <numFmt numFmtId="166" formatCode="_([$$-409]* #,##0_);_([$$-409]* \(#,##0\);_([$$-409]* &quot;-&quot;??_);_(@_)"/>
    <numFmt numFmtId="167" formatCode="0.0000"/>
    <numFmt numFmtId="168" formatCode="0.000"/>
    <numFmt numFmtId="169" formatCode="0.0"/>
    <numFmt numFmtId="170" formatCode="_(&quot;$&quot;* #,##0_);_(&quot;$&quot;* \(#,##0\);_(&quot;$&quot;* &quot;-&quot;??_);_(@_)"/>
    <numFmt numFmtId="172" formatCode="_-[$$-409]* #,##0.00_ ;_-[$$-409]* \-#,##0.00\ ;_-[$$-409]* &quot;-&quot;??_ ;_-@_ "/>
  </numFmts>
  <fonts count="28">
    <font>
      <sz val="11"/>
      <color theme="1"/>
      <name val="Calibri"/>
      <family val="2"/>
      <scheme val="minor"/>
    </font>
    <font>
      <sz val="12"/>
      <color theme="1"/>
      <name val="Times New Roman"/>
      <family val="1"/>
    </font>
    <font>
      <sz val="10"/>
      <color theme="1"/>
      <name val="Arial"/>
      <family val="2"/>
    </font>
    <font>
      <b/>
      <sz val="12"/>
      <color theme="1"/>
      <name val="Times New Roman"/>
      <family val="1"/>
    </font>
    <font>
      <sz val="12"/>
      <color rgb="FF151542"/>
      <name val="Times New Roman"/>
      <family val="1"/>
    </font>
    <font>
      <sz val="11"/>
      <color rgb="FF151542"/>
      <name val="Times New Roman"/>
      <family val="1"/>
    </font>
    <font>
      <sz val="12"/>
      <color rgb="FF1B1B1B"/>
      <name val="Times New Roman"/>
      <family val="1"/>
    </font>
    <font>
      <sz val="11"/>
      <color rgb="FF151542"/>
      <name val="Times"/>
    </font>
    <font>
      <sz val="11"/>
      <color theme="1"/>
      <name val="Times New Roman"/>
      <family val="1"/>
    </font>
    <font>
      <sz val="11"/>
      <color rgb="FF151542"/>
      <name val="Gantari"/>
    </font>
    <font>
      <sz val="11"/>
      <color rgb="FF151542"/>
      <name val="Lora"/>
    </font>
    <font>
      <sz val="11"/>
      <color rgb="FF1B1B1B"/>
      <name val="Gantari"/>
    </font>
    <font>
      <sz val="11"/>
      <color theme="1"/>
      <name val="Arial"/>
      <family val="2"/>
    </font>
    <font>
      <sz val="10"/>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sz val="14"/>
      <color theme="1"/>
      <name val="Times New Roman"/>
      <family val="1"/>
    </font>
    <font>
      <sz val="16"/>
      <color theme="1"/>
      <name val="Calibri"/>
      <family val="2"/>
      <scheme val="minor"/>
    </font>
    <font>
      <sz val="8"/>
      <name val="Calibri"/>
      <family val="2"/>
      <scheme val="minor"/>
    </font>
    <font>
      <sz val="16"/>
      <color theme="1"/>
      <name val="Times New Roman"/>
      <family val="1"/>
    </font>
    <font>
      <sz val="14"/>
      <color theme="1"/>
      <name val="Calibri"/>
      <family val="2"/>
      <scheme val="minor"/>
    </font>
    <font>
      <sz val="12"/>
      <color theme="1"/>
      <name val="Trebuchet MS"/>
      <family val="2"/>
    </font>
    <font>
      <sz val="12"/>
      <color rgb="FF151542"/>
      <name val="Trebuchet MS"/>
      <family val="2"/>
    </font>
    <font>
      <sz val="12"/>
      <color rgb="FF1B1B1B"/>
      <name val="Trebuchet MS"/>
      <family val="2"/>
    </font>
    <font>
      <sz val="12"/>
      <color rgb="FF333333"/>
      <name val="Trebuchet MS"/>
      <family val="2"/>
    </font>
    <font>
      <sz val="12"/>
      <color rgb="FF232221"/>
      <name val="Trebuchet MS"/>
      <family val="2"/>
    </font>
    <font>
      <sz val="20"/>
      <color theme="1"/>
      <name val="Calibri"/>
      <family val="2"/>
      <scheme val="minor"/>
    </font>
  </fonts>
  <fills count="18">
    <fill>
      <patternFill patternType="none"/>
    </fill>
    <fill>
      <patternFill patternType="gray125"/>
    </fill>
    <fill>
      <patternFill patternType="solid">
        <fgColor rgb="FFFFF2CC"/>
        <bgColor indexed="64"/>
      </patternFill>
    </fill>
    <fill>
      <patternFill patternType="solid">
        <fgColor rgb="FFB6D7A8"/>
        <bgColor indexed="64"/>
      </patternFill>
    </fill>
    <fill>
      <patternFill patternType="solid">
        <fgColor rgb="FFD9EAD3"/>
        <bgColor indexed="64"/>
      </patternFill>
    </fill>
    <fill>
      <patternFill patternType="solid">
        <fgColor rgb="FFFFFFFF"/>
        <bgColor indexed="64"/>
      </patternFill>
    </fill>
    <fill>
      <patternFill patternType="solid">
        <fgColor rgb="FFFBFBFB"/>
        <bgColor indexed="64"/>
      </patternFill>
    </fill>
    <fill>
      <patternFill patternType="solid">
        <fgColor rgb="FFF7F7F7"/>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C000"/>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0"/>
        <bgColor indexed="64"/>
      </patternFill>
    </fill>
    <fill>
      <patternFill patternType="solid">
        <fgColor theme="4" tint="0.79998168889431442"/>
        <bgColor theme="4" tint="0.79998168889431442"/>
      </patternFill>
    </fill>
    <fill>
      <patternFill patternType="solid">
        <fgColor theme="5" tint="0.59999389629810485"/>
        <bgColor indexed="64"/>
      </patternFill>
    </fill>
  </fills>
  <borders count="43">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medium">
        <color rgb="FFCCCCCC"/>
      </left>
      <right/>
      <top style="medium">
        <color rgb="FFCCCCCC"/>
      </top>
      <bottom/>
      <diagonal/>
    </border>
    <border>
      <left/>
      <right style="medium">
        <color rgb="FFCCCCCC"/>
      </right>
      <top style="medium">
        <color rgb="FFCCCCCC"/>
      </top>
      <bottom/>
      <diagonal/>
    </border>
    <border>
      <left style="medium">
        <color rgb="FFCCCCCC"/>
      </left>
      <right/>
      <top/>
      <bottom/>
      <diagonal/>
    </border>
    <border>
      <left/>
      <right style="medium">
        <color rgb="FFCCCCCC"/>
      </right>
      <top/>
      <bottom/>
      <diagonal/>
    </border>
    <border>
      <left style="medium">
        <color rgb="FFCCCCCC"/>
      </left>
      <right/>
      <top/>
      <bottom style="medium">
        <color rgb="FFCCCCCC"/>
      </bottom>
      <diagonal/>
    </border>
    <border>
      <left/>
      <right style="medium">
        <color rgb="FFCCCCCC"/>
      </right>
      <top/>
      <bottom style="medium">
        <color rgb="FFCCCCCC"/>
      </bottom>
      <diagonal/>
    </border>
    <border>
      <left/>
      <right/>
      <top style="medium">
        <color rgb="FFCCCCCC"/>
      </top>
      <bottom/>
      <diagonal/>
    </border>
    <border>
      <left/>
      <right/>
      <top/>
      <bottom style="medium">
        <color rgb="FFCCCCCC"/>
      </bottom>
      <diagonal/>
    </border>
    <border>
      <left/>
      <right/>
      <top/>
      <bottom style="thin">
        <color indexed="64"/>
      </bottom>
      <diagonal/>
    </border>
    <border>
      <left/>
      <right/>
      <top style="thin">
        <color theme="4" tint="0.39997558519241921"/>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right/>
      <top/>
      <bottom style="thin">
        <color theme="4" tint="0.3999755851924192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3">
    <xf numFmtId="0" fontId="0" fillId="0" borderId="0"/>
    <xf numFmtId="44" fontId="14" fillId="0" borderId="0" applyFont="0" applyFill="0" applyBorder="0" applyAlignment="0" applyProtection="0"/>
    <xf numFmtId="9" fontId="14" fillId="0" borderId="0" applyFont="0" applyFill="0" applyBorder="0" applyAlignment="0" applyProtection="0"/>
  </cellStyleXfs>
  <cellXfs count="193">
    <xf numFmtId="0" fontId="0" fillId="0" borderId="0" xfId="0"/>
    <xf numFmtId="0" fontId="2" fillId="0" borderId="4" xfId="0" applyFont="1" applyBorder="1" applyAlignment="1">
      <alignment wrapText="1"/>
    </xf>
    <xf numFmtId="0" fontId="3" fillId="4" borderId="5" xfId="0" applyFont="1" applyFill="1" applyBorder="1" applyAlignment="1">
      <alignment wrapText="1"/>
    </xf>
    <xf numFmtId="0" fontId="3" fillId="4" borderId="6" xfId="0" applyFont="1" applyFill="1" applyBorder="1" applyAlignment="1">
      <alignment horizontal="center" wrapText="1"/>
    </xf>
    <xf numFmtId="0" fontId="3" fillId="4" borderId="6" xfId="0" applyFont="1" applyFill="1" applyBorder="1" applyAlignment="1">
      <alignment wrapText="1"/>
    </xf>
    <xf numFmtId="0" fontId="4" fillId="0" borderId="6" xfId="0" applyFont="1" applyBorder="1" applyAlignment="1">
      <alignment horizontal="right" wrapText="1"/>
    </xf>
    <xf numFmtId="0" fontId="5" fillId="5" borderId="6" xfId="0" applyFont="1" applyFill="1" applyBorder="1" applyAlignment="1">
      <alignment horizontal="center" wrapText="1"/>
    </xf>
    <xf numFmtId="0" fontId="1" fillId="0" borderId="6" xfId="0" applyFont="1" applyBorder="1" applyAlignment="1">
      <alignment wrapText="1"/>
    </xf>
    <xf numFmtId="0" fontId="4" fillId="5" borderId="6" xfId="0" applyFont="1" applyFill="1" applyBorder="1" applyAlignment="1">
      <alignment wrapText="1"/>
    </xf>
    <xf numFmtId="0" fontId="6" fillId="6" borderId="6" xfId="0" applyFont="1" applyFill="1" applyBorder="1" applyAlignment="1">
      <alignment wrapText="1"/>
    </xf>
    <xf numFmtId="0" fontId="2" fillId="0" borderId="6" xfId="0" applyFont="1" applyBorder="1" applyAlignment="1">
      <alignment horizontal="right" wrapText="1"/>
    </xf>
    <xf numFmtId="0" fontId="1" fillId="0" borderId="5" xfId="0" applyFont="1" applyBorder="1" applyAlignment="1">
      <alignment horizontal="right" wrapText="1"/>
    </xf>
    <xf numFmtId="0" fontId="7" fillId="5" borderId="6" xfId="0" applyFont="1" applyFill="1" applyBorder="1" applyAlignment="1">
      <alignment horizontal="center" wrapText="1"/>
    </xf>
    <xf numFmtId="0" fontId="8" fillId="5" borderId="6" xfId="0" applyFont="1" applyFill="1" applyBorder="1" applyAlignment="1">
      <alignment horizontal="center" wrapText="1"/>
    </xf>
    <xf numFmtId="0" fontId="1" fillId="5" borderId="6" xfId="0" applyFont="1" applyFill="1" applyBorder="1" applyAlignment="1">
      <alignment horizontal="center" wrapText="1"/>
    </xf>
    <xf numFmtId="0" fontId="2" fillId="5" borderId="4" xfId="0" applyFont="1" applyFill="1" applyBorder="1" applyAlignment="1">
      <alignment wrapText="1"/>
    </xf>
    <xf numFmtId="0" fontId="2" fillId="0" borderId="5" xfId="0" applyFont="1" applyBorder="1" applyAlignment="1">
      <alignment horizontal="right" wrapText="1"/>
    </xf>
    <xf numFmtId="0" fontId="2" fillId="0" borderId="6" xfId="0" applyFont="1" applyBorder="1" applyAlignment="1">
      <alignment horizontal="center" wrapText="1"/>
    </xf>
    <xf numFmtId="3" fontId="1" fillId="0" borderId="4" xfId="0" applyNumberFormat="1" applyFont="1" applyBorder="1" applyAlignment="1">
      <alignment horizontal="right" wrapText="1"/>
    </xf>
    <xf numFmtId="0" fontId="1" fillId="0" borderId="6" xfId="0" applyFont="1" applyBorder="1" applyAlignment="1">
      <alignment horizontal="center" wrapText="1"/>
    </xf>
    <xf numFmtId="0" fontId="4" fillId="0" borderId="6" xfId="0" applyFont="1" applyBorder="1" applyAlignment="1">
      <alignment wrapText="1"/>
    </xf>
    <xf numFmtId="0" fontId="9" fillId="0" borderId="5" xfId="0" applyFont="1" applyBorder="1" applyAlignment="1">
      <alignment horizontal="right" wrapText="1"/>
    </xf>
    <xf numFmtId="0" fontId="10" fillId="0" borderId="6" xfId="0" applyFont="1" applyBorder="1" applyAlignment="1">
      <alignment horizontal="right" wrapText="1"/>
    </xf>
    <xf numFmtId="0" fontId="1" fillId="5" borderId="6" xfId="0" applyFont="1" applyFill="1" applyBorder="1" applyAlignment="1">
      <alignment wrapText="1"/>
    </xf>
    <xf numFmtId="0" fontId="11" fillId="6" borderId="6" xfId="0" applyFont="1" applyFill="1" applyBorder="1" applyAlignment="1">
      <alignment wrapText="1"/>
    </xf>
    <xf numFmtId="0" fontId="11" fillId="0" borderId="6" xfId="0" applyFont="1" applyBorder="1" applyAlignment="1">
      <alignment wrapText="1"/>
    </xf>
    <xf numFmtId="0" fontId="11" fillId="6" borderId="6" xfId="0" applyFont="1" applyFill="1" applyBorder="1" applyAlignment="1">
      <alignment horizontal="right" wrapText="1"/>
    </xf>
    <xf numFmtId="0" fontId="12" fillId="0" borderId="6" xfId="0" applyFont="1" applyBorder="1" applyAlignment="1">
      <alignment horizontal="right" wrapText="1"/>
    </xf>
    <xf numFmtId="0" fontId="12" fillId="0" borderId="6" xfId="0" applyFont="1" applyBorder="1" applyAlignment="1">
      <alignment wrapText="1"/>
    </xf>
    <xf numFmtId="0" fontId="9" fillId="7" borderId="6" xfId="0" applyFont="1" applyFill="1" applyBorder="1" applyAlignment="1">
      <alignment wrapText="1"/>
    </xf>
    <xf numFmtId="0" fontId="9" fillId="7" borderId="6" xfId="0" applyFont="1" applyFill="1" applyBorder="1" applyAlignment="1">
      <alignment horizontal="right" wrapText="1"/>
    </xf>
    <xf numFmtId="0" fontId="2" fillId="5" borderId="4" xfId="0" applyFont="1" applyFill="1" applyBorder="1" applyAlignment="1">
      <alignment horizontal="right" wrapText="1"/>
    </xf>
    <xf numFmtId="0" fontId="2" fillId="0" borderId="6" xfId="0" applyFont="1" applyBorder="1" applyAlignment="1">
      <alignment wrapText="1"/>
    </xf>
    <xf numFmtId="0" fontId="13" fillId="0" borderId="0" xfId="0" applyFont="1"/>
    <xf numFmtId="0" fontId="3" fillId="4" borderId="7" xfId="0" applyFont="1" applyFill="1" applyBorder="1" applyAlignment="1">
      <alignment wrapText="1"/>
    </xf>
    <xf numFmtId="0" fontId="1" fillId="4" borderId="5" xfId="0" applyFont="1" applyFill="1" applyBorder="1" applyAlignment="1">
      <alignment wrapText="1"/>
    </xf>
    <xf numFmtId="0" fontId="1" fillId="4" borderId="6" xfId="0" applyFont="1" applyFill="1" applyBorder="1" applyAlignment="1">
      <alignment horizontal="center" wrapText="1"/>
    </xf>
    <xf numFmtId="0" fontId="1" fillId="4" borderId="6" xfId="0" applyFont="1" applyFill="1" applyBorder="1" applyAlignment="1">
      <alignment wrapText="1"/>
    </xf>
    <xf numFmtId="0" fontId="0" fillId="0" borderId="0" xfId="0" applyAlignment="1">
      <alignment horizontal="left"/>
    </xf>
    <xf numFmtId="164" fontId="0" fillId="0" borderId="0" xfId="0" applyNumberFormat="1"/>
    <xf numFmtId="0" fontId="0" fillId="8" borderId="0" xfId="0" applyFill="1"/>
    <xf numFmtId="0" fontId="0" fillId="9" borderId="0" xfId="0" applyFill="1"/>
    <xf numFmtId="0" fontId="15" fillId="0" borderId="8" xfId="0" applyFont="1" applyBorder="1" applyAlignment="1">
      <alignment horizontal="center" vertical="center"/>
    </xf>
    <xf numFmtId="0" fontId="0" fillId="0" borderId="10" xfId="0" applyBorder="1"/>
    <xf numFmtId="0" fontId="0" fillId="0" borderId="9"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3" xfId="0" applyBorder="1"/>
    <xf numFmtId="0" fontId="0" fillId="0" borderId="16" xfId="0" applyBorder="1"/>
    <xf numFmtId="0" fontId="0" fillId="0" borderId="18" xfId="0" applyBorder="1"/>
    <xf numFmtId="0" fontId="18" fillId="0" borderId="0" xfId="0" applyFont="1" applyAlignment="1">
      <alignment vertical="center"/>
    </xf>
    <xf numFmtId="0" fontId="18" fillId="0" borderId="0" xfId="0" applyFont="1" applyAlignment="1">
      <alignment vertical="center" wrapText="1"/>
    </xf>
    <xf numFmtId="165" fontId="0" fillId="0" borderId="8" xfId="2" applyNumberFormat="1" applyFont="1" applyBorder="1"/>
    <xf numFmtId="0" fontId="0" fillId="9" borderId="8" xfId="0" applyFill="1" applyBorder="1"/>
    <xf numFmtId="0" fontId="15" fillId="9" borderId="8" xfId="0" applyFont="1" applyFill="1" applyBorder="1"/>
    <xf numFmtId="0" fontId="0" fillId="10" borderId="13" xfId="0" applyFill="1" applyBorder="1"/>
    <xf numFmtId="2" fontId="0" fillId="10" borderId="8" xfId="0" applyNumberFormat="1" applyFill="1" applyBorder="1"/>
    <xf numFmtId="0" fontId="0" fillId="10" borderId="8" xfId="0" applyFill="1" applyBorder="1"/>
    <xf numFmtId="0" fontId="15" fillId="10" borderId="12" xfId="0" applyFont="1" applyFill="1" applyBorder="1" applyAlignment="1">
      <alignment horizontal="center" vertical="center"/>
    </xf>
    <xf numFmtId="0" fontId="15" fillId="10" borderId="11" xfId="0" applyFont="1" applyFill="1" applyBorder="1" applyAlignment="1">
      <alignment horizontal="center" vertical="center"/>
    </xf>
    <xf numFmtId="0" fontId="15" fillId="10" borderId="15" xfId="0" applyFont="1" applyFill="1" applyBorder="1" applyAlignment="1">
      <alignment horizontal="center" vertical="center"/>
    </xf>
    <xf numFmtId="0" fontId="0" fillId="10" borderId="14" xfId="0" applyFill="1" applyBorder="1"/>
    <xf numFmtId="2" fontId="0" fillId="10" borderId="14" xfId="0" applyNumberFormat="1" applyFill="1" applyBorder="1"/>
    <xf numFmtId="0" fontId="0" fillId="9" borderId="10" xfId="0" applyFill="1" applyBorder="1"/>
    <xf numFmtId="0" fontId="15" fillId="9" borderId="14" xfId="0" applyFont="1" applyFill="1" applyBorder="1"/>
    <xf numFmtId="0" fontId="0" fillId="0" borderId="0" xfId="0" pivotButton="1"/>
    <xf numFmtId="1" fontId="0" fillId="0" borderId="0" xfId="0" applyNumberFormat="1"/>
    <xf numFmtId="0" fontId="0" fillId="9" borderId="0" xfId="0" applyFill="1" applyAlignment="1">
      <alignment horizontal="left"/>
    </xf>
    <xf numFmtId="166" fontId="0" fillId="0" borderId="0" xfId="0" applyNumberFormat="1"/>
    <xf numFmtId="0" fontId="21" fillId="15" borderId="0" xfId="0" applyFont="1" applyFill="1" applyAlignment="1">
      <alignment horizontal="center"/>
    </xf>
    <xf numFmtId="1" fontId="1" fillId="0" borderId="7" xfId="0" applyNumberFormat="1" applyFont="1" applyBorder="1" applyAlignment="1">
      <alignment horizontal="right" wrapText="1"/>
    </xf>
    <xf numFmtId="1" fontId="2" fillId="0" borderId="6" xfId="0" applyNumberFormat="1" applyFont="1" applyBorder="1" applyAlignment="1">
      <alignment horizontal="right" wrapText="1"/>
    </xf>
    <xf numFmtId="10" fontId="0" fillId="0" borderId="0" xfId="0" applyNumberFormat="1"/>
    <xf numFmtId="1" fontId="15" fillId="16" borderId="31" xfId="0" applyNumberFormat="1" applyFont="1" applyFill="1" applyBorder="1"/>
    <xf numFmtId="166" fontId="0" fillId="0" borderId="0" xfId="1" applyNumberFormat="1" applyFont="1"/>
    <xf numFmtId="166" fontId="0" fillId="9" borderId="9" xfId="0" applyNumberFormat="1" applyFill="1" applyBorder="1"/>
    <xf numFmtId="166" fontId="0" fillId="9" borderId="11" xfId="0" applyNumberFormat="1" applyFill="1" applyBorder="1"/>
    <xf numFmtId="166" fontId="0" fillId="9" borderId="13" xfId="0" applyNumberFormat="1" applyFill="1" applyBorder="1"/>
    <xf numFmtId="166" fontId="0" fillId="9" borderId="14" xfId="0" applyNumberFormat="1" applyFill="1" applyBorder="1"/>
    <xf numFmtId="166" fontId="0" fillId="9" borderId="15" xfId="0" applyNumberFormat="1" applyFill="1" applyBorder="1"/>
    <xf numFmtId="170" fontId="0" fillId="0" borderId="0" xfId="0" applyNumberFormat="1"/>
    <xf numFmtId="170" fontId="0" fillId="9" borderId="9" xfId="0" applyNumberFormat="1" applyFill="1" applyBorder="1"/>
    <xf numFmtId="170" fontId="0" fillId="9" borderId="12" xfId="0" applyNumberFormat="1" applyFill="1" applyBorder="1"/>
    <xf numFmtId="170" fontId="0" fillId="9" borderId="11" xfId="0" applyNumberFormat="1" applyFill="1" applyBorder="1"/>
    <xf numFmtId="170" fontId="0" fillId="9" borderId="13" xfId="0" applyNumberFormat="1" applyFill="1" applyBorder="1"/>
    <xf numFmtId="170" fontId="0" fillId="9" borderId="14" xfId="0" applyNumberFormat="1" applyFill="1" applyBorder="1"/>
    <xf numFmtId="170" fontId="0" fillId="9" borderId="15" xfId="0" applyNumberFormat="1" applyFill="1" applyBorder="1"/>
    <xf numFmtId="169" fontId="0" fillId="10" borderId="13" xfId="0" applyNumberFormat="1" applyFill="1" applyBorder="1"/>
    <xf numFmtId="169" fontId="0" fillId="10" borderId="8" xfId="0" applyNumberFormat="1" applyFill="1" applyBorder="1"/>
    <xf numFmtId="169" fontId="0" fillId="0" borderId="17" xfId="0" applyNumberFormat="1" applyBorder="1"/>
    <xf numFmtId="169" fontId="0" fillId="10" borderId="9" xfId="0" applyNumberFormat="1" applyFill="1" applyBorder="1"/>
    <xf numFmtId="169" fontId="0" fillId="10" borderId="19" xfId="0" applyNumberFormat="1" applyFill="1" applyBorder="1"/>
    <xf numFmtId="169" fontId="0" fillId="0" borderId="18" xfId="0" applyNumberFormat="1" applyBorder="1"/>
    <xf numFmtId="170" fontId="0" fillId="0" borderId="0" xfId="1" applyNumberFormat="1" applyFont="1"/>
    <xf numFmtId="167" fontId="0" fillId="10" borderId="8" xfId="0" applyNumberFormat="1" applyFill="1" applyBorder="1"/>
    <xf numFmtId="167" fontId="0" fillId="0" borderId="19" xfId="0" applyNumberFormat="1" applyBorder="1"/>
    <xf numFmtId="167" fontId="0" fillId="10" borderId="9" xfId="0" applyNumberFormat="1" applyFill="1" applyBorder="1"/>
    <xf numFmtId="167" fontId="0" fillId="10" borderId="13" xfId="0" applyNumberFormat="1" applyFill="1" applyBorder="1"/>
    <xf numFmtId="168" fontId="0" fillId="10" borderId="8" xfId="0" applyNumberFormat="1" applyFill="1" applyBorder="1"/>
    <xf numFmtId="168" fontId="0" fillId="0" borderId="19" xfId="0" applyNumberFormat="1" applyBorder="1"/>
    <xf numFmtId="168" fontId="0" fillId="10" borderId="9" xfId="0" applyNumberFormat="1" applyFill="1" applyBorder="1"/>
    <xf numFmtId="168" fontId="0" fillId="10" borderId="13" xfId="0" applyNumberFormat="1" applyFill="1" applyBorder="1"/>
    <xf numFmtId="0" fontId="0" fillId="13" borderId="0" xfId="0" applyFill="1" applyAlignment="1">
      <alignment horizontal="center"/>
    </xf>
    <xf numFmtId="0" fontId="0" fillId="0" borderId="0" xfId="0" applyAlignment="1">
      <alignment horizontal="center"/>
    </xf>
    <xf numFmtId="166" fontId="0" fillId="0" borderId="0" xfId="0" applyNumberFormat="1" applyAlignment="1">
      <alignment horizontal="center"/>
    </xf>
    <xf numFmtId="166" fontId="0" fillId="13" borderId="0" xfId="0" applyNumberFormat="1" applyFill="1" applyAlignment="1">
      <alignment horizontal="center"/>
    </xf>
    <xf numFmtId="0" fontId="0" fillId="0" borderId="0" xfId="0" pivotButton="1" applyAlignment="1">
      <alignment horizontal="center"/>
    </xf>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1" fillId="3" borderId="1" xfId="0" applyFont="1" applyFill="1" applyBorder="1" applyAlignment="1">
      <alignment wrapText="1"/>
    </xf>
    <xf numFmtId="0" fontId="1" fillId="3" borderId="2" xfId="0" applyFont="1" applyFill="1" applyBorder="1" applyAlignment="1">
      <alignment wrapText="1"/>
    </xf>
    <xf numFmtId="0" fontId="1" fillId="3" borderId="3" xfId="0" applyFont="1" applyFill="1" applyBorder="1" applyAlignment="1">
      <alignment wrapText="1"/>
    </xf>
    <xf numFmtId="0" fontId="17" fillId="11" borderId="22" xfId="0" applyFont="1" applyFill="1" applyBorder="1" applyAlignment="1">
      <alignment horizontal="center" wrapText="1"/>
    </xf>
    <xf numFmtId="0" fontId="17" fillId="11" borderId="28" xfId="0" applyFont="1" applyFill="1" applyBorder="1" applyAlignment="1">
      <alignment horizontal="center" wrapText="1"/>
    </xf>
    <xf numFmtId="0" fontId="17" fillId="11" borderId="23" xfId="0" applyFont="1" applyFill="1" applyBorder="1" applyAlignment="1">
      <alignment horizontal="center" wrapText="1"/>
    </xf>
    <xf numFmtId="0" fontId="17" fillId="11" borderId="24" xfId="0" applyFont="1" applyFill="1" applyBorder="1" applyAlignment="1">
      <alignment horizontal="center" wrapText="1"/>
    </xf>
    <xf numFmtId="0" fontId="17" fillId="11" borderId="0" xfId="0" applyFont="1" applyFill="1" applyAlignment="1">
      <alignment horizontal="center" wrapText="1"/>
    </xf>
    <xf numFmtId="0" fontId="17" fillId="11" borderId="25" xfId="0" applyFont="1" applyFill="1" applyBorder="1" applyAlignment="1">
      <alignment horizontal="center" wrapText="1"/>
    </xf>
    <xf numFmtId="0" fontId="17" fillId="11" borderId="26" xfId="0" applyFont="1" applyFill="1" applyBorder="1" applyAlignment="1">
      <alignment horizontal="center" wrapText="1"/>
    </xf>
    <xf numFmtId="0" fontId="17" fillId="11" borderId="29" xfId="0" applyFont="1" applyFill="1" applyBorder="1" applyAlignment="1">
      <alignment horizontal="center" wrapText="1"/>
    </xf>
    <xf numFmtId="0" fontId="17" fillId="11" borderId="27" xfId="0" applyFont="1" applyFill="1" applyBorder="1" applyAlignment="1">
      <alignment horizontal="center" wrapText="1"/>
    </xf>
    <xf numFmtId="0" fontId="3" fillId="2" borderId="1" xfId="0" applyFont="1" applyFill="1" applyBorder="1" applyAlignment="1">
      <alignment wrapText="1"/>
    </xf>
    <xf numFmtId="0" fontId="3" fillId="2" borderId="2" xfId="0" applyFont="1" applyFill="1" applyBorder="1" applyAlignment="1">
      <alignment wrapText="1"/>
    </xf>
    <xf numFmtId="0" fontId="3" fillId="2" borderId="3" xfId="0" applyFont="1" applyFill="1" applyBorder="1" applyAlignment="1">
      <alignment wrapText="1"/>
    </xf>
    <xf numFmtId="0" fontId="18" fillId="12" borderId="0" xfId="0" applyFont="1" applyFill="1" applyAlignment="1">
      <alignment horizontal="center"/>
    </xf>
    <xf numFmtId="0" fontId="21" fillId="12" borderId="0" xfId="0" applyFont="1" applyFill="1" applyAlignment="1">
      <alignment horizontal="center"/>
    </xf>
    <xf numFmtId="0" fontId="17" fillId="14" borderId="20" xfId="0" applyFont="1" applyFill="1" applyBorder="1" applyAlignment="1">
      <alignment horizontal="center"/>
    </xf>
    <xf numFmtId="0" fontId="17" fillId="14" borderId="18" xfId="0" applyFont="1" applyFill="1" applyBorder="1" applyAlignment="1">
      <alignment horizontal="center"/>
    </xf>
    <xf numFmtId="0" fontId="17" fillId="14" borderId="12" xfId="0" applyFont="1" applyFill="1" applyBorder="1" applyAlignment="1">
      <alignment horizontal="center"/>
    </xf>
    <xf numFmtId="0" fontId="17" fillId="14" borderId="21" xfId="0" applyFont="1" applyFill="1" applyBorder="1" applyAlignment="1">
      <alignment horizontal="center"/>
    </xf>
    <xf numFmtId="0" fontId="17" fillId="14" borderId="30" xfId="0" applyFont="1" applyFill="1" applyBorder="1" applyAlignment="1">
      <alignment horizontal="center"/>
    </xf>
    <xf numFmtId="0" fontId="17" fillId="14" borderId="15" xfId="0" applyFont="1" applyFill="1" applyBorder="1" applyAlignment="1">
      <alignment horizontal="center"/>
    </xf>
    <xf numFmtId="0" fontId="20" fillId="14" borderId="20" xfId="0" applyFont="1" applyFill="1" applyBorder="1" applyAlignment="1">
      <alignment horizontal="center" vertical="center"/>
    </xf>
    <xf numFmtId="0" fontId="20" fillId="14" borderId="18" xfId="0" applyFont="1" applyFill="1" applyBorder="1" applyAlignment="1">
      <alignment horizontal="center" vertical="center"/>
    </xf>
    <xf numFmtId="0" fontId="20" fillId="14" borderId="12" xfId="0" applyFont="1" applyFill="1" applyBorder="1" applyAlignment="1">
      <alignment horizontal="center" vertical="center"/>
    </xf>
    <xf numFmtId="0" fontId="20" fillId="14" borderId="10" xfId="0" applyFont="1" applyFill="1" applyBorder="1" applyAlignment="1">
      <alignment horizontal="center" vertical="center"/>
    </xf>
    <xf numFmtId="0" fontId="20" fillId="14" borderId="0" xfId="0" applyFont="1" applyFill="1" applyAlignment="1">
      <alignment horizontal="center" vertical="center"/>
    </xf>
    <xf numFmtId="0" fontId="20" fillId="14" borderId="11" xfId="0" applyFont="1" applyFill="1" applyBorder="1" applyAlignment="1">
      <alignment horizontal="center" vertical="center"/>
    </xf>
    <xf numFmtId="0" fontId="20" fillId="14" borderId="21" xfId="0" applyFont="1" applyFill="1" applyBorder="1" applyAlignment="1">
      <alignment horizontal="center" vertical="center"/>
    </xf>
    <xf numFmtId="0" fontId="20" fillId="14" borderId="30" xfId="0" applyFont="1" applyFill="1" applyBorder="1" applyAlignment="1">
      <alignment horizontal="center" vertical="center"/>
    </xf>
    <xf numFmtId="0" fontId="20" fillId="14" borderId="15" xfId="0" applyFont="1" applyFill="1" applyBorder="1" applyAlignment="1">
      <alignment horizontal="center" vertical="center"/>
    </xf>
    <xf numFmtId="0" fontId="15" fillId="10" borderId="8" xfId="0" applyFont="1" applyFill="1" applyBorder="1" applyAlignment="1">
      <alignment horizontal="center" vertical="center"/>
    </xf>
    <xf numFmtId="0" fontId="15" fillId="0" borderId="8" xfId="0" applyFont="1" applyBorder="1" applyAlignment="1">
      <alignment horizontal="center" vertical="center"/>
    </xf>
    <xf numFmtId="0" fontId="15" fillId="0" borderId="8" xfId="0" applyFont="1" applyBorder="1" applyAlignment="1">
      <alignment horizontal="center" vertical="center" wrapText="1"/>
    </xf>
    <xf numFmtId="0" fontId="0" fillId="9" borderId="10" xfId="0" applyFill="1" applyBorder="1" applyAlignment="1">
      <alignment horizontal="center"/>
    </xf>
    <xf numFmtId="0" fontId="0" fillId="9" borderId="0" xfId="0" applyFill="1" applyAlignment="1">
      <alignment horizontal="center"/>
    </xf>
    <xf numFmtId="0" fontId="15" fillId="10" borderId="19" xfId="0" applyFont="1" applyFill="1" applyBorder="1" applyAlignment="1">
      <alignment horizontal="center" vertical="center"/>
    </xf>
    <xf numFmtId="0" fontId="2" fillId="5" borderId="32" xfId="0" applyFont="1" applyFill="1" applyBorder="1" applyAlignment="1">
      <alignment wrapText="1"/>
    </xf>
    <xf numFmtId="0" fontId="2" fillId="0" borderId="32" xfId="0" applyFont="1" applyBorder="1" applyAlignment="1">
      <alignment wrapText="1"/>
    </xf>
    <xf numFmtId="0" fontId="2" fillId="0" borderId="33" xfId="0" applyFont="1" applyBorder="1" applyAlignment="1">
      <alignment wrapText="1"/>
    </xf>
    <xf numFmtId="0" fontId="2" fillId="5" borderId="34" xfId="0" applyFont="1" applyFill="1" applyBorder="1" applyAlignment="1">
      <alignment wrapText="1"/>
    </xf>
    <xf numFmtId="0" fontId="2" fillId="0" borderId="34" xfId="0" applyFont="1" applyBorder="1" applyAlignment="1">
      <alignment wrapText="1"/>
    </xf>
    <xf numFmtId="0" fontId="2" fillId="0" borderId="35" xfId="0" applyFont="1" applyBorder="1" applyAlignment="1">
      <alignment wrapText="1"/>
    </xf>
    <xf numFmtId="0" fontId="0" fillId="0" borderId="0" xfId="0" applyBorder="1"/>
    <xf numFmtId="0" fontId="2" fillId="0" borderId="0" xfId="0" applyFont="1" applyBorder="1" applyAlignment="1">
      <alignment wrapText="1"/>
    </xf>
    <xf numFmtId="0" fontId="22" fillId="0" borderId="0" xfId="0" applyFont="1"/>
    <xf numFmtId="0" fontId="22" fillId="4" borderId="8" xfId="0" applyFont="1" applyFill="1" applyBorder="1" applyAlignment="1">
      <alignment horizontal="center" vertical="center" wrapText="1"/>
    </xf>
    <xf numFmtId="44" fontId="22" fillId="4" borderId="8" xfId="1" applyFont="1" applyFill="1" applyBorder="1" applyAlignment="1">
      <alignment horizontal="left" vertical="center" wrapText="1"/>
    </xf>
    <xf numFmtId="6" fontId="23" fillId="0" borderId="8" xfId="0" applyNumberFormat="1" applyFont="1" applyBorder="1" applyAlignment="1">
      <alignment horizontal="center" vertical="center" wrapText="1"/>
    </xf>
    <xf numFmtId="0" fontId="24" fillId="0" borderId="8" xfId="0" applyFont="1" applyBorder="1" applyAlignment="1">
      <alignment horizontal="center" vertical="center"/>
    </xf>
    <xf numFmtId="44" fontId="22" fillId="0" borderId="8" xfId="1" applyFont="1" applyBorder="1" applyAlignment="1">
      <alignment horizontal="left" vertical="center" wrapText="1"/>
    </xf>
    <xf numFmtId="44" fontId="22" fillId="0" borderId="8" xfId="1" applyFont="1" applyBorder="1" applyAlignment="1">
      <alignment horizontal="left" wrapText="1"/>
    </xf>
    <xf numFmtId="6" fontId="23" fillId="0" borderId="8" xfId="0" applyNumberFormat="1" applyFont="1" applyBorder="1" applyAlignment="1">
      <alignment vertical="center" wrapText="1"/>
    </xf>
    <xf numFmtId="0" fontId="24" fillId="0" borderId="8" xfId="0" applyFont="1" applyBorder="1"/>
    <xf numFmtId="0" fontId="24" fillId="0" borderId="8" xfId="0" applyFont="1" applyBorder="1" applyAlignment="1">
      <alignment horizontal="center" vertical="center" wrapText="1"/>
    </xf>
    <xf numFmtId="0" fontId="24" fillId="0" borderId="8" xfId="0" applyFont="1" applyBorder="1" applyAlignment="1">
      <alignment vertical="center" wrapText="1"/>
    </xf>
    <xf numFmtId="6" fontId="25" fillId="0" borderId="8" xfId="0" applyNumberFormat="1" applyFont="1" applyBorder="1" applyAlignment="1">
      <alignment horizontal="center" vertical="center" wrapText="1"/>
    </xf>
    <xf numFmtId="0" fontId="25" fillId="0" borderId="8" xfId="0" applyFont="1" applyBorder="1" applyAlignment="1">
      <alignment horizontal="center" vertical="center"/>
    </xf>
    <xf numFmtId="0" fontId="24" fillId="6" borderId="8" xfId="0" applyFont="1" applyFill="1" applyBorder="1" applyAlignment="1">
      <alignment horizontal="center" vertical="center" wrapText="1"/>
    </xf>
    <xf numFmtId="6" fontId="24" fillId="0" borderId="8" xfId="0" applyNumberFormat="1" applyFont="1" applyBorder="1" applyAlignment="1">
      <alignment horizontal="center" vertical="center"/>
    </xf>
    <xf numFmtId="0" fontId="26" fillId="0" borderId="8" xfId="0" applyFont="1" applyBorder="1" applyAlignment="1">
      <alignment horizontal="center" vertical="center" wrapText="1"/>
    </xf>
    <xf numFmtId="0" fontId="0" fillId="10" borderId="9" xfId="0" applyFill="1" applyBorder="1"/>
    <xf numFmtId="2" fontId="0" fillId="10" borderId="12" xfId="0" applyNumberFormat="1" applyFill="1" applyBorder="1"/>
    <xf numFmtId="172" fontId="0" fillId="10" borderId="11" xfId="0" applyNumberFormat="1" applyFill="1" applyBorder="1"/>
    <xf numFmtId="172" fontId="0" fillId="10" borderId="15" xfId="0" applyNumberFormat="1" applyFill="1" applyBorder="1"/>
    <xf numFmtId="0" fontId="16" fillId="0" borderId="37" xfId="0" applyFont="1" applyBorder="1" applyAlignment="1">
      <alignment horizontal="centerContinuous"/>
    </xf>
    <xf numFmtId="0" fontId="16" fillId="0" borderId="38" xfId="0" applyFont="1" applyBorder="1" applyAlignment="1">
      <alignment horizontal="centerContinuous"/>
    </xf>
    <xf numFmtId="0" fontId="0" fillId="0" borderId="39" xfId="0" applyBorder="1"/>
    <xf numFmtId="0" fontId="0" fillId="0" borderId="40" xfId="0" applyBorder="1"/>
    <xf numFmtId="0" fontId="0" fillId="10" borderId="39" xfId="0" applyFill="1" applyBorder="1"/>
    <xf numFmtId="0" fontId="0" fillId="10" borderId="40" xfId="0" applyFill="1" applyBorder="1"/>
    <xf numFmtId="0" fontId="0" fillId="10" borderId="41" xfId="0" applyFill="1" applyBorder="1"/>
    <xf numFmtId="0" fontId="0" fillId="10" borderId="42" xfId="0" applyFill="1" applyBorder="1"/>
    <xf numFmtId="0" fontId="27" fillId="14" borderId="0" xfId="0" applyFont="1" applyFill="1" applyAlignment="1">
      <alignment horizontal="center" wrapText="1"/>
    </xf>
    <xf numFmtId="0" fontId="0" fillId="14" borderId="0" xfId="0" applyFill="1" applyAlignment="1">
      <alignment horizontal="center" wrapText="1"/>
    </xf>
    <xf numFmtId="0" fontId="27" fillId="17" borderId="0" xfId="0" applyFont="1" applyFill="1" applyAlignment="1">
      <alignment horizontal="center" wrapText="1"/>
    </xf>
    <xf numFmtId="44" fontId="15" fillId="0" borderId="0" xfId="0" applyNumberFormat="1" applyFont="1"/>
    <xf numFmtId="44" fontId="15" fillId="16" borderId="0" xfId="0" applyNumberFormat="1" applyFont="1" applyFill="1"/>
    <xf numFmtId="44" fontId="15" fillId="16" borderId="36" xfId="0" applyNumberFormat="1" applyFont="1" applyFill="1" applyBorder="1"/>
    <xf numFmtId="10" fontId="0" fillId="0" borderId="0" xfId="2" applyNumberFormat="1" applyFont="1" applyFill="1" applyBorder="1"/>
    <xf numFmtId="10" fontId="0" fillId="0" borderId="0" xfId="2" applyNumberFormat="1" applyFont="1"/>
    <xf numFmtId="0" fontId="18" fillId="14" borderId="0" xfId="0" applyFont="1" applyFill="1" applyAlignment="1">
      <alignment horizontal="center" vertical="center" wrapText="1"/>
    </xf>
  </cellXfs>
  <cellStyles count="3">
    <cellStyle name="Currency" xfId="1" builtinId="4"/>
    <cellStyle name="Normal" xfId="0" builtinId="0"/>
    <cellStyle name="Percent" xfId="2" builtinId="5"/>
  </cellStyles>
  <dxfs count="23">
    <dxf>
      <alignment horizontal="center"/>
    </dxf>
    <dxf>
      <alignment horizontal="center"/>
    </dxf>
    <dxf>
      <alignment horizontal="center"/>
    </dxf>
    <dxf>
      <numFmt numFmtId="170" formatCode="_(&quot;$&quot;* #,##0_);_(&quot;$&quot;* \(#,##0\);_(&quot;$&quot;* &quot;-&quot;??_);_(@_)"/>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_([$$-409]* #,##0_);_([$$-409]* \(#,##0\);_([$$-409]* &quot;-&quot;??_);_(@_)"/>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[Diamond Final Project.xlsx]Natural PT!PivotTable1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'Natural PT'!$B$3:$B$4</c:f>
              <c:strCache>
                <c:ptCount val="1"/>
                <c:pt idx="0">
                  <c:v>FL</c:v>
                </c:pt>
              </c:strCache>
            </c:strRef>
          </c:tx>
          <c:spPr>
            <a:solidFill>
              <a:schemeClr val="accent1"/>
            </a:solidFill>
            <a:ln>
              <a:noFill/>
            </a:ln>
            <a:effectLst/>
          </c:spPr>
          <c:invertIfNegative val="0"/>
          <c:cat>
            <c:strRef>
              <c:f>'Natural PT'!$A$5:$A$13</c:f>
              <c:strCache>
                <c:ptCount val="8"/>
                <c:pt idx="0">
                  <c:v>D</c:v>
                </c:pt>
                <c:pt idx="1">
                  <c:v>E</c:v>
                </c:pt>
                <c:pt idx="2">
                  <c:v>F</c:v>
                </c:pt>
                <c:pt idx="3">
                  <c:v>G</c:v>
                </c:pt>
                <c:pt idx="4">
                  <c:v>H</c:v>
                </c:pt>
                <c:pt idx="5">
                  <c:v>I</c:v>
                </c:pt>
                <c:pt idx="6">
                  <c:v>J</c:v>
                </c:pt>
                <c:pt idx="7">
                  <c:v>K</c:v>
                </c:pt>
              </c:strCache>
            </c:strRef>
          </c:cat>
          <c:val>
            <c:numRef>
              <c:f>'Natural PT'!$B$5:$B$13</c:f>
              <c:numCache>
                <c:formatCode>_([$$-409]* #,##0_);_([$$-409]* \(#,##0\);_([$$-409]* "-"??_);_(@_)</c:formatCode>
                <c:ptCount val="8"/>
                <c:pt idx="0">
                  <c:v>20262.022059999999</c:v>
                </c:pt>
                <c:pt idx="1">
                  <c:v>18655.772933333334</c:v>
                </c:pt>
                <c:pt idx="2">
                  <c:v>17201.636143333333</c:v>
                </c:pt>
                <c:pt idx="3">
                  <c:v>12442.72537</c:v>
                </c:pt>
                <c:pt idx="4">
                  <c:v>8445.7142860000004</c:v>
                </c:pt>
                <c:pt idx="6">
                  <c:v>7649.350649</c:v>
                </c:pt>
              </c:numCache>
            </c:numRef>
          </c:val>
          <c:extLst>
            <c:ext xmlns:c16="http://schemas.microsoft.com/office/drawing/2014/chart" uri="{C3380CC4-5D6E-409C-BE32-E72D297353CC}">
              <c16:uniqueId val="{00000000-5821-410B-BDDF-40836A7E74D5}"/>
            </c:ext>
          </c:extLst>
        </c:ser>
        <c:ser>
          <c:idx val="1"/>
          <c:order val="1"/>
          <c:tx>
            <c:strRef>
              <c:f>'Natural PT'!$C$3:$C$4</c:f>
              <c:strCache>
                <c:ptCount val="1"/>
                <c:pt idx="0">
                  <c:v>IF</c:v>
                </c:pt>
              </c:strCache>
            </c:strRef>
          </c:tx>
          <c:spPr>
            <a:solidFill>
              <a:schemeClr val="accent2"/>
            </a:solidFill>
            <a:ln>
              <a:noFill/>
            </a:ln>
            <a:effectLst/>
          </c:spPr>
          <c:invertIfNegative val="0"/>
          <c:cat>
            <c:strRef>
              <c:f>'Natural PT'!$A$5:$A$13</c:f>
              <c:strCache>
                <c:ptCount val="8"/>
                <c:pt idx="0">
                  <c:v>D</c:v>
                </c:pt>
                <c:pt idx="1">
                  <c:v>E</c:v>
                </c:pt>
                <c:pt idx="2">
                  <c:v>F</c:v>
                </c:pt>
                <c:pt idx="3">
                  <c:v>G</c:v>
                </c:pt>
                <c:pt idx="4">
                  <c:v>H</c:v>
                </c:pt>
                <c:pt idx="5">
                  <c:v>I</c:v>
                </c:pt>
                <c:pt idx="6">
                  <c:v>J</c:v>
                </c:pt>
                <c:pt idx="7">
                  <c:v>K</c:v>
                </c:pt>
              </c:strCache>
            </c:strRef>
          </c:cat>
          <c:val>
            <c:numRef>
              <c:f>'Natural PT'!$C$5:$C$13</c:f>
              <c:numCache>
                <c:formatCode>_([$$-409]* #,##0_);_([$$-409]* \(#,##0\);_([$$-409]* "-"??_);_(@_)</c:formatCode>
                <c:ptCount val="8"/>
                <c:pt idx="0">
                  <c:v>16098.582296666666</c:v>
                </c:pt>
                <c:pt idx="1">
                  <c:v>13454.765863333334</c:v>
                </c:pt>
                <c:pt idx="2">
                  <c:v>12027.32784</c:v>
                </c:pt>
                <c:pt idx="3">
                  <c:v>10061.410523666667</c:v>
                </c:pt>
                <c:pt idx="4">
                  <c:v>11098.861721666666</c:v>
                </c:pt>
                <c:pt idx="5">
                  <c:v>8084.0627636666659</c:v>
                </c:pt>
                <c:pt idx="6">
                  <c:v>7975.9641653333338</c:v>
                </c:pt>
                <c:pt idx="7">
                  <c:v>5669.2989913333331</c:v>
                </c:pt>
              </c:numCache>
            </c:numRef>
          </c:val>
          <c:extLst>
            <c:ext xmlns:c16="http://schemas.microsoft.com/office/drawing/2014/chart" uri="{C3380CC4-5D6E-409C-BE32-E72D297353CC}">
              <c16:uniqueId val="{00000002-5821-410B-BDDF-40836A7E74D5}"/>
            </c:ext>
          </c:extLst>
        </c:ser>
        <c:ser>
          <c:idx val="2"/>
          <c:order val="2"/>
          <c:tx>
            <c:strRef>
              <c:f>'Natural PT'!$D$3:$D$4</c:f>
              <c:strCache>
                <c:ptCount val="1"/>
                <c:pt idx="0">
                  <c:v>VVS1</c:v>
                </c:pt>
              </c:strCache>
            </c:strRef>
          </c:tx>
          <c:spPr>
            <a:solidFill>
              <a:schemeClr val="accent3"/>
            </a:solidFill>
            <a:ln>
              <a:noFill/>
            </a:ln>
            <a:effectLst/>
          </c:spPr>
          <c:invertIfNegative val="0"/>
          <c:cat>
            <c:strRef>
              <c:f>'Natural PT'!$A$5:$A$13</c:f>
              <c:strCache>
                <c:ptCount val="8"/>
                <c:pt idx="0">
                  <c:v>D</c:v>
                </c:pt>
                <c:pt idx="1">
                  <c:v>E</c:v>
                </c:pt>
                <c:pt idx="2">
                  <c:v>F</c:v>
                </c:pt>
                <c:pt idx="3">
                  <c:v>G</c:v>
                </c:pt>
                <c:pt idx="4">
                  <c:v>H</c:v>
                </c:pt>
                <c:pt idx="5">
                  <c:v>I</c:v>
                </c:pt>
                <c:pt idx="6">
                  <c:v>J</c:v>
                </c:pt>
                <c:pt idx="7">
                  <c:v>K</c:v>
                </c:pt>
              </c:strCache>
            </c:strRef>
          </c:cat>
          <c:val>
            <c:numRef>
              <c:f>'Natural PT'!$D$5:$D$13</c:f>
              <c:numCache>
                <c:formatCode>_([$$-409]* #,##0_);_([$$-409]* \(#,##0\);_([$$-409]* "-"??_);_(@_)</c:formatCode>
                <c:ptCount val="8"/>
                <c:pt idx="0">
                  <c:v>15004.921723333333</c:v>
                </c:pt>
                <c:pt idx="1">
                  <c:v>11622.17848</c:v>
                </c:pt>
                <c:pt idx="2">
                  <c:v>10550.334575666666</c:v>
                </c:pt>
                <c:pt idx="3">
                  <c:v>11194.881369666668</c:v>
                </c:pt>
                <c:pt idx="4">
                  <c:v>9200.1270953333333</c:v>
                </c:pt>
                <c:pt idx="5">
                  <c:v>7123.5964473333333</c:v>
                </c:pt>
                <c:pt idx="6">
                  <c:v>6492.352092666667</c:v>
                </c:pt>
                <c:pt idx="7">
                  <c:v>4675.3606236666665</c:v>
                </c:pt>
              </c:numCache>
            </c:numRef>
          </c:val>
          <c:extLst>
            <c:ext xmlns:c16="http://schemas.microsoft.com/office/drawing/2014/chart" uri="{C3380CC4-5D6E-409C-BE32-E72D297353CC}">
              <c16:uniqueId val="{00000003-5821-410B-BDDF-40836A7E74D5}"/>
            </c:ext>
          </c:extLst>
        </c:ser>
        <c:ser>
          <c:idx val="3"/>
          <c:order val="3"/>
          <c:tx>
            <c:strRef>
              <c:f>'Natural PT'!$E$3:$E$4</c:f>
              <c:strCache>
                <c:ptCount val="1"/>
                <c:pt idx="0">
                  <c:v>VVS2</c:v>
                </c:pt>
              </c:strCache>
            </c:strRef>
          </c:tx>
          <c:spPr>
            <a:solidFill>
              <a:schemeClr val="accent4"/>
            </a:solidFill>
            <a:ln>
              <a:noFill/>
            </a:ln>
            <a:effectLst/>
          </c:spPr>
          <c:invertIfNegative val="0"/>
          <c:cat>
            <c:strRef>
              <c:f>'Natural PT'!$A$5:$A$13</c:f>
              <c:strCache>
                <c:ptCount val="8"/>
                <c:pt idx="0">
                  <c:v>D</c:v>
                </c:pt>
                <c:pt idx="1">
                  <c:v>E</c:v>
                </c:pt>
                <c:pt idx="2">
                  <c:v>F</c:v>
                </c:pt>
                <c:pt idx="3">
                  <c:v>G</c:v>
                </c:pt>
                <c:pt idx="4">
                  <c:v>H</c:v>
                </c:pt>
                <c:pt idx="5">
                  <c:v>I</c:v>
                </c:pt>
                <c:pt idx="6">
                  <c:v>J</c:v>
                </c:pt>
                <c:pt idx="7">
                  <c:v>K</c:v>
                </c:pt>
              </c:strCache>
            </c:strRef>
          </c:cat>
          <c:val>
            <c:numRef>
              <c:f>'Natural PT'!$E$5:$E$13</c:f>
              <c:numCache>
                <c:formatCode>_([$$-409]* #,##0_);_([$$-409]* \(#,##0\);_([$$-409]* "-"??_);_(@_)</c:formatCode>
                <c:ptCount val="8"/>
                <c:pt idx="0">
                  <c:v>9739.8475583333329</c:v>
                </c:pt>
                <c:pt idx="1">
                  <c:v>9863.8814613333325</c:v>
                </c:pt>
                <c:pt idx="2">
                  <c:v>9930.4478190000009</c:v>
                </c:pt>
                <c:pt idx="3">
                  <c:v>11131.254708666665</c:v>
                </c:pt>
                <c:pt idx="4">
                  <c:v>9576.3436656666672</c:v>
                </c:pt>
                <c:pt idx="5">
                  <c:v>6637.6676986666671</c:v>
                </c:pt>
                <c:pt idx="6">
                  <c:v>6033.9308126666656</c:v>
                </c:pt>
                <c:pt idx="7">
                  <c:v>4668.7413643333339</c:v>
                </c:pt>
              </c:numCache>
            </c:numRef>
          </c:val>
          <c:extLst>
            <c:ext xmlns:c16="http://schemas.microsoft.com/office/drawing/2014/chart" uri="{C3380CC4-5D6E-409C-BE32-E72D297353CC}">
              <c16:uniqueId val="{00000004-5821-410B-BDDF-40836A7E74D5}"/>
            </c:ext>
          </c:extLst>
        </c:ser>
        <c:ser>
          <c:idx val="4"/>
          <c:order val="4"/>
          <c:tx>
            <c:strRef>
              <c:f>'Natural PT'!$F$3:$F$4</c:f>
              <c:strCache>
                <c:ptCount val="1"/>
                <c:pt idx="0">
                  <c:v>VS1</c:v>
                </c:pt>
              </c:strCache>
            </c:strRef>
          </c:tx>
          <c:spPr>
            <a:solidFill>
              <a:schemeClr val="accent5"/>
            </a:solidFill>
            <a:ln>
              <a:noFill/>
            </a:ln>
            <a:effectLst/>
          </c:spPr>
          <c:invertIfNegative val="0"/>
          <c:cat>
            <c:strRef>
              <c:f>'Natural PT'!$A$5:$A$13</c:f>
              <c:strCache>
                <c:ptCount val="8"/>
                <c:pt idx="0">
                  <c:v>D</c:v>
                </c:pt>
                <c:pt idx="1">
                  <c:v>E</c:v>
                </c:pt>
                <c:pt idx="2">
                  <c:v>F</c:v>
                </c:pt>
                <c:pt idx="3">
                  <c:v>G</c:v>
                </c:pt>
                <c:pt idx="4">
                  <c:v>H</c:v>
                </c:pt>
                <c:pt idx="5">
                  <c:v>I</c:v>
                </c:pt>
                <c:pt idx="6">
                  <c:v>J</c:v>
                </c:pt>
                <c:pt idx="7">
                  <c:v>K</c:v>
                </c:pt>
              </c:strCache>
            </c:strRef>
          </c:cat>
          <c:val>
            <c:numRef>
              <c:f>'Natural PT'!$F$5:$F$13</c:f>
              <c:numCache>
                <c:formatCode>_([$$-409]* #,##0_);_([$$-409]* \(#,##0\);_([$$-409]* "-"??_);_(@_)</c:formatCode>
                <c:ptCount val="8"/>
                <c:pt idx="0">
                  <c:v>9439.1184516666672</c:v>
                </c:pt>
                <c:pt idx="1">
                  <c:v>9914.3115933333338</c:v>
                </c:pt>
                <c:pt idx="2">
                  <c:v>9123.3615733333336</c:v>
                </c:pt>
                <c:pt idx="3">
                  <c:v>9008.7440836666665</c:v>
                </c:pt>
                <c:pt idx="4">
                  <c:v>8620.7837313333348</c:v>
                </c:pt>
                <c:pt idx="5">
                  <c:v>6232.3384683333343</c:v>
                </c:pt>
                <c:pt idx="6">
                  <c:v>5576.2209419999999</c:v>
                </c:pt>
                <c:pt idx="7">
                  <c:v>3991.6643669999994</c:v>
                </c:pt>
              </c:numCache>
            </c:numRef>
          </c:val>
          <c:extLst>
            <c:ext xmlns:c16="http://schemas.microsoft.com/office/drawing/2014/chart" uri="{C3380CC4-5D6E-409C-BE32-E72D297353CC}">
              <c16:uniqueId val="{00000005-5821-410B-BDDF-40836A7E74D5}"/>
            </c:ext>
          </c:extLst>
        </c:ser>
        <c:ser>
          <c:idx val="5"/>
          <c:order val="5"/>
          <c:tx>
            <c:strRef>
              <c:f>'Natural PT'!$G$3:$G$4</c:f>
              <c:strCache>
                <c:ptCount val="1"/>
                <c:pt idx="0">
                  <c:v>VS2</c:v>
                </c:pt>
              </c:strCache>
            </c:strRef>
          </c:tx>
          <c:spPr>
            <a:solidFill>
              <a:schemeClr val="accent6"/>
            </a:solidFill>
            <a:ln>
              <a:noFill/>
            </a:ln>
            <a:effectLst/>
          </c:spPr>
          <c:invertIfNegative val="0"/>
          <c:cat>
            <c:strRef>
              <c:f>'Natural PT'!$A$5:$A$13</c:f>
              <c:strCache>
                <c:ptCount val="8"/>
                <c:pt idx="0">
                  <c:v>D</c:v>
                </c:pt>
                <c:pt idx="1">
                  <c:v>E</c:v>
                </c:pt>
                <c:pt idx="2">
                  <c:v>F</c:v>
                </c:pt>
                <c:pt idx="3">
                  <c:v>G</c:v>
                </c:pt>
                <c:pt idx="4">
                  <c:v>H</c:v>
                </c:pt>
                <c:pt idx="5">
                  <c:v>I</c:v>
                </c:pt>
                <c:pt idx="6">
                  <c:v>J</c:v>
                </c:pt>
                <c:pt idx="7">
                  <c:v>K</c:v>
                </c:pt>
              </c:strCache>
            </c:strRef>
          </c:cat>
          <c:val>
            <c:numRef>
              <c:f>'Natural PT'!$G$5:$G$13</c:f>
              <c:numCache>
                <c:formatCode>_([$$-409]* #,##0_);_([$$-409]* \(#,##0\);_([$$-409]* "-"??_);_(@_)</c:formatCode>
                <c:ptCount val="8"/>
                <c:pt idx="0">
                  <c:v>10543.700025666667</c:v>
                </c:pt>
                <c:pt idx="1">
                  <c:v>9269.8713079999998</c:v>
                </c:pt>
                <c:pt idx="2">
                  <c:v>7486.9201693333334</c:v>
                </c:pt>
                <c:pt idx="3">
                  <c:v>8698.7217569999993</c:v>
                </c:pt>
                <c:pt idx="4">
                  <c:v>6814.1172846666668</c:v>
                </c:pt>
                <c:pt idx="5">
                  <c:v>5831.0393379999996</c:v>
                </c:pt>
                <c:pt idx="6">
                  <c:v>4870.7216946666667</c:v>
                </c:pt>
                <c:pt idx="7">
                  <c:v>3614.3601063333335</c:v>
                </c:pt>
              </c:numCache>
            </c:numRef>
          </c:val>
          <c:extLst>
            <c:ext xmlns:c16="http://schemas.microsoft.com/office/drawing/2014/chart" uri="{C3380CC4-5D6E-409C-BE32-E72D297353CC}">
              <c16:uniqueId val="{00000006-5821-410B-BDDF-40836A7E74D5}"/>
            </c:ext>
          </c:extLst>
        </c:ser>
        <c:ser>
          <c:idx val="6"/>
          <c:order val="6"/>
          <c:tx>
            <c:strRef>
              <c:f>'Natural PT'!$H$3:$H$4</c:f>
              <c:strCache>
                <c:ptCount val="1"/>
                <c:pt idx="0">
                  <c:v>SI1</c:v>
                </c:pt>
              </c:strCache>
            </c:strRef>
          </c:tx>
          <c:spPr>
            <a:solidFill>
              <a:schemeClr val="accent1">
                <a:lumMod val="60000"/>
              </a:schemeClr>
            </a:solidFill>
            <a:ln>
              <a:noFill/>
            </a:ln>
            <a:effectLst/>
          </c:spPr>
          <c:invertIfNegative val="0"/>
          <c:cat>
            <c:strRef>
              <c:f>'Natural PT'!$A$5:$A$13</c:f>
              <c:strCache>
                <c:ptCount val="8"/>
                <c:pt idx="0">
                  <c:v>D</c:v>
                </c:pt>
                <c:pt idx="1">
                  <c:v>E</c:v>
                </c:pt>
                <c:pt idx="2">
                  <c:v>F</c:v>
                </c:pt>
                <c:pt idx="3">
                  <c:v>G</c:v>
                </c:pt>
                <c:pt idx="4">
                  <c:v>H</c:v>
                </c:pt>
                <c:pt idx="5">
                  <c:v>I</c:v>
                </c:pt>
                <c:pt idx="6">
                  <c:v>J</c:v>
                </c:pt>
                <c:pt idx="7">
                  <c:v>K</c:v>
                </c:pt>
              </c:strCache>
            </c:strRef>
          </c:cat>
          <c:val>
            <c:numRef>
              <c:f>'Natural PT'!$H$5:$H$13</c:f>
              <c:numCache>
                <c:formatCode>_([$$-409]* #,##0_);_([$$-409]* \(#,##0\);_([$$-409]* "-"??_);_(@_)</c:formatCode>
                <c:ptCount val="8"/>
                <c:pt idx="0">
                  <c:v>7158.9718780000003</c:v>
                </c:pt>
                <c:pt idx="1">
                  <c:v>6475.2269523333334</c:v>
                </c:pt>
                <c:pt idx="2">
                  <c:v>5409.6413496666673</c:v>
                </c:pt>
                <c:pt idx="3">
                  <c:v>7358.9979226666665</c:v>
                </c:pt>
                <c:pt idx="4">
                  <c:v>6537.9995556666663</c:v>
                </c:pt>
                <c:pt idx="5">
                  <c:v>4717.4405823333336</c:v>
                </c:pt>
                <c:pt idx="6">
                  <c:v>4570.4861113333336</c:v>
                </c:pt>
                <c:pt idx="7">
                  <c:v>3397.062081</c:v>
                </c:pt>
              </c:numCache>
            </c:numRef>
          </c:val>
          <c:extLst>
            <c:ext xmlns:c16="http://schemas.microsoft.com/office/drawing/2014/chart" uri="{C3380CC4-5D6E-409C-BE32-E72D297353CC}">
              <c16:uniqueId val="{00000007-5821-410B-BDDF-40836A7E74D5}"/>
            </c:ext>
          </c:extLst>
        </c:ser>
        <c:ser>
          <c:idx val="7"/>
          <c:order val="7"/>
          <c:tx>
            <c:strRef>
              <c:f>'Natural PT'!$I$3:$I$4</c:f>
              <c:strCache>
                <c:ptCount val="1"/>
                <c:pt idx="0">
                  <c:v>SI2</c:v>
                </c:pt>
              </c:strCache>
            </c:strRef>
          </c:tx>
          <c:spPr>
            <a:solidFill>
              <a:schemeClr val="accent2">
                <a:lumMod val="60000"/>
              </a:schemeClr>
            </a:solidFill>
            <a:ln>
              <a:noFill/>
            </a:ln>
            <a:effectLst/>
          </c:spPr>
          <c:invertIfNegative val="0"/>
          <c:cat>
            <c:strRef>
              <c:f>'Natural PT'!$A$5:$A$13</c:f>
              <c:strCache>
                <c:ptCount val="8"/>
                <c:pt idx="0">
                  <c:v>D</c:v>
                </c:pt>
                <c:pt idx="1">
                  <c:v>E</c:v>
                </c:pt>
                <c:pt idx="2">
                  <c:v>F</c:v>
                </c:pt>
                <c:pt idx="3">
                  <c:v>G</c:v>
                </c:pt>
                <c:pt idx="4">
                  <c:v>H</c:v>
                </c:pt>
                <c:pt idx="5">
                  <c:v>I</c:v>
                </c:pt>
                <c:pt idx="6">
                  <c:v>J</c:v>
                </c:pt>
                <c:pt idx="7">
                  <c:v>K</c:v>
                </c:pt>
              </c:strCache>
            </c:strRef>
          </c:cat>
          <c:val>
            <c:numRef>
              <c:f>'Natural PT'!$I$5:$I$13</c:f>
              <c:numCache>
                <c:formatCode>_([$$-409]* #,##0_);_([$$-409]* \(#,##0\);_([$$-409]* "-"??_);_(@_)</c:formatCode>
                <c:ptCount val="8"/>
                <c:pt idx="0">
                  <c:v>4495.3123190000006</c:v>
                </c:pt>
                <c:pt idx="1">
                  <c:v>3969.7364539999999</c:v>
                </c:pt>
                <c:pt idx="2">
                  <c:v>4031.038934666667</c:v>
                </c:pt>
                <c:pt idx="3">
                  <c:v>5909.6285939999989</c:v>
                </c:pt>
                <c:pt idx="4">
                  <c:v>4357.629491333334</c:v>
                </c:pt>
                <c:pt idx="5">
                  <c:v>4261.131996666667</c:v>
                </c:pt>
                <c:pt idx="6">
                  <c:v>3323.3143823333335</c:v>
                </c:pt>
                <c:pt idx="7">
                  <c:v>2963.8750963333332</c:v>
                </c:pt>
              </c:numCache>
            </c:numRef>
          </c:val>
          <c:extLst>
            <c:ext xmlns:c16="http://schemas.microsoft.com/office/drawing/2014/chart" uri="{C3380CC4-5D6E-409C-BE32-E72D297353CC}">
              <c16:uniqueId val="{00000008-5821-410B-BDDF-40836A7E74D5}"/>
            </c:ext>
          </c:extLst>
        </c:ser>
        <c:dLbls>
          <c:showLegendKey val="0"/>
          <c:showVal val="0"/>
          <c:showCatName val="0"/>
          <c:showSerName val="0"/>
          <c:showPercent val="0"/>
          <c:showBubbleSize val="0"/>
        </c:dLbls>
        <c:gapWidth val="219"/>
        <c:overlap val="-27"/>
        <c:axId val="337704368"/>
        <c:axId val="884142672"/>
      </c:barChart>
      <c:catAx>
        <c:axId val="337704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4142672"/>
        <c:crosses val="autoZero"/>
        <c:auto val="1"/>
        <c:lblAlgn val="ctr"/>
        <c:lblOffset val="100"/>
        <c:noMultiLvlLbl val="0"/>
      </c:catAx>
      <c:valAx>
        <c:axId val="884142672"/>
        <c:scaling>
          <c:orientation val="minMax"/>
        </c:scaling>
        <c:delete val="0"/>
        <c:axPos val="l"/>
        <c:majorGridlines>
          <c:spPr>
            <a:ln w="9525" cap="flat" cmpd="sng" algn="ctr">
              <a:solidFill>
                <a:schemeClr val="tx1">
                  <a:lumMod val="15000"/>
                  <a:lumOff val="85000"/>
                </a:schemeClr>
              </a:solidFill>
              <a:round/>
            </a:ln>
            <a:effectLst/>
          </c:spPr>
        </c:majorGridlines>
        <c:numFmt formatCode="_([$$-409]* #,##0_);_([$$-409]* \(#,##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7704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[Diamond Final Project.xlsx]Lab Made PT !PivotTable9</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'Lab Made PT '!$B$3:$B$4</c:f>
              <c:strCache>
                <c:ptCount val="1"/>
                <c:pt idx="0">
                  <c:v>IF</c:v>
                </c:pt>
              </c:strCache>
            </c:strRef>
          </c:tx>
          <c:spPr>
            <a:solidFill>
              <a:schemeClr val="accent1"/>
            </a:solidFill>
            <a:ln>
              <a:noFill/>
            </a:ln>
            <a:effectLst/>
          </c:spPr>
          <c:invertIfNegative val="0"/>
          <c:cat>
            <c:strRef>
              <c:f>'Lab Made PT '!$A$5:$A$13</c:f>
              <c:strCache>
                <c:ptCount val="8"/>
                <c:pt idx="0">
                  <c:v>D</c:v>
                </c:pt>
                <c:pt idx="1">
                  <c:v>E</c:v>
                </c:pt>
                <c:pt idx="2">
                  <c:v>F</c:v>
                </c:pt>
                <c:pt idx="3">
                  <c:v>G</c:v>
                </c:pt>
                <c:pt idx="4">
                  <c:v>H</c:v>
                </c:pt>
                <c:pt idx="5">
                  <c:v>I</c:v>
                </c:pt>
                <c:pt idx="6">
                  <c:v>J</c:v>
                </c:pt>
                <c:pt idx="7">
                  <c:v>K</c:v>
                </c:pt>
              </c:strCache>
            </c:strRef>
          </c:cat>
          <c:val>
            <c:numRef>
              <c:f>'Lab Made PT '!$B$5:$B$13</c:f>
              <c:numCache>
                <c:formatCode>_("$"* #,##0_);_("$"* \(#,##0\);_("$"* "-"??_);_(@_)</c:formatCode>
                <c:ptCount val="8"/>
                <c:pt idx="0">
                  <c:v>4228.0999999999995</c:v>
                </c:pt>
                <c:pt idx="1">
                  <c:v>3697.1333333333337</c:v>
                </c:pt>
                <c:pt idx="2">
                  <c:v>3124.2999999999997</c:v>
                </c:pt>
                <c:pt idx="3">
                  <c:v>2794.2333333333336</c:v>
                </c:pt>
              </c:numCache>
            </c:numRef>
          </c:val>
          <c:extLst>
            <c:ext xmlns:c16="http://schemas.microsoft.com/office/drawing/2014/chart" uri="{C3380CC4-5D6E-409C-BE32-E72D297353CC}">
              <c16:uniqueId val="{00000000-0CAB-46AC-8931-10F396E994E2}"/>
            </c:ext>
          </c:extLst>
        </c:ser>
        <c:ser>
          <c:idx val="1"/>
          <c:order val="1"/>
          <c:tx>
            <c:strRef>
              <c:f>'Lab Made PT '!$C$3:$C$4</c:f>
              <c:strCache>
                <c:ptCount val="1"/>
                <c:pt idx="0">
                  <c:v>VVS1</c:v>
                </c:pt>
              </c:strCache>
            </c:strRef>
          </c:tx>
          <c:spPr>
            <a:solidFill>
              <a:schemeClr val="accent2"/>
            </a:solidFill>
            <a:ln>
              <a:noFill/>
            </a:ln>
            <a:effectLst/>
          </c:spPr>
          <c:invertIfNegative val="0"/>
          <c:cat>
            <c:strRef>
              <c:f>'Lab Made PT '!$A$5:$A$13</c:f>
              <c:strCache>
                <c:ptCount val="8"/>
                <c:pt idx="0">
                  <c:v>D</c:v>
                </c:pt>
                <c:pt idx="1">
                  <c:v>E</c:v>
                </c:pt>
                <c:pt idx="2">
                  <c:v>F</c:v>
                </c:pt>
                <c:pt idx="3">
                  <c:v>G</c:v>
                </c:pt>
                <c:pt idx="4">
                  <c:v>H</c:v>
                </c:pt>
                <c:pt idx="5">
                  <c:v>I</c:v>
                </c:pt>
                <c:pt idx="6">
                  <c:v>J</c:v>
                </c:pt>
                <c:pt idx="7">
                  <c:v>K</c:v>
                </c:pt>
              </c:strCache>
            </c:strRef>
          </c:cat>
          <c:val>
            <c:numRef>
              <c:f>'Lab Made PT '!$C$5:$C$13</c:f>
              <c:numCache>
                <c:formatCode>_("$"* #,##0_);_("$"* \(#,##0\);_("$"* "-"??_);_(@_)</c:formatCode>
                <c:ptCount val="8"/>
                <c:pt idx="0">
                  <c:v>3142.3333333333335</c:v>
                </c:pt>
                <c:pt idx="1">
                  <c:v>2765.3666666666663</c:v>
                </c:pt>
                <c:pt idx="2">
                  <c:v>2482.9</c:v>
                </c:pt>
                <c:pt idx="3">
                  <c:v>2048.6</c:v>
                </c:pt>
                <c:pt idx="4">
                  <c:v>1855.4666666666669</c:v>
                </c:pt>
                <c:pt idx="5">
                  <c:v>1447.45</c:v>
                </c:pt>
                <c:pt idx="6">
                  <c:v>1030.2704059666667</c:v>
                </c:pt>
              </c:numCache>
            </c:numRef>
          </c:val>
          <c:extLst>
            <c:ext xmlns:c16="http://schemas.microsoft.com/office/drawing/2014/chart" uri="{C3380CC4-5D6E-409C-BE32-E72D297353CC}">
              <c16:uniqueId val="{00000001-0CAB-46AC-8931-10F396E994E2}"/>
            </c:ext>
          </c:extLst>
        </c:ser>
        <c:ser>
          <c:idx val="2"/>
          <c:order val="2"/>
          <c:tx>
            <c:strRef>
              <c:f>'Lab Made PT '!$D$3:$D$4</c:f>
              <c:strCache>
                <c:ptCount val="1"/>
                <c:pt idx="0">
                  <c:v>VVS2</c:v>
                </c:pt>
              </c:strCache>
            </c:strRef>
          </c:tx>
          <c:spPr>
            <a:solidFill>
              <a:schemeClr val="accent3"/>
            </a:solidFill>
            <a:ln>
              <a:noFill/>
            </a:ln>
            <a:effectLst/>
          </c:spPr>
          <c:invertIfNegative val="0"/>
          <c:cat>
            <c:strRef>
              <c:f>'Lab Made PT '!$A$5:$A$13</c:f>
              <c:strCache>
                <c:ptCount val="8"/>
                <c:pt idx="0">
                  <c:v>D</c:v>
                </c:pt>
                <c:pt idx="1">
                  <c:v>E</c:v>
                </c:pt>
                <c:pt idx="2">
                  <c:v>F</c:v>
                </c:pt>
                <c:pt idx="3">
                  <c:v>G</c:v>
                </c:pt>
                <c:pt idx="4">
                  <c:v>H</c:v>
                </c:pt>
                <c:pt idx="5">
                  <c:v>I</c:v>
                </c:pt>
                <c:pt idx="6">
                  <c:v>J</c:v>
                </c:pt>
                <c:pt idx="7">
                  <c:v>K</c:v>
                </c:pt>
              </c:strCache>
            </c:strRef>
          </c:cat>
          <c:val>
            <c:numRef>
              <c:f>'Lab Made PT '!$D$5:$D$13</c:f>
              <c:numCache>
                <c:formatCode>_("$"* #,##0_);_("$"* \(#,##0\);_("$"* "-"??_);_(@_)</c:formatCode>
                <c:ptCount val="8"/>
                <c:pt idx="0">
                  <c:v>2715</c:v>
                </c:pt>
                <c:pt idx="1">
                  <c:v>2278.6333333333337</c:v>
                </c:pt>
                <c:pt idx="2">
                  <c:v>2217.7333333333331</c:v>
                </c:pt>
                <c:pt idx="3">
                  <c:v>1769.6333333333332</c:v>
                </c:pt>
                <c:pt idx="4">
                  <c:v>1521.5333333333335</c:v>
                </c:pt>
                <c:pt idx="5">
                  <c:v>1352.8666666666666</c:v>
                </c:pt>
                <c:pt idx="6">
                  <c:v>1067.8968253333333</c:v>
                </c:pt>
                <c:pt idx="7">
                  <c:v>1322.2752675333334</c:v>
                </c:pt>
              </c:numCache>
            </c:numRef>
          </c:val>
          <c:extLst>
            <c:ext xmlns:c16="http://schemas.microsoft.com/office/drawing/2014/chart" uri="{C3380CC4-5D6E-409C-BE32-E72D297353CC}">
              <c16:uniqueId val="{00000002-0CAB-46AC-8931-10F396E994E2}"/>
            </c:ext>
          </c:extLst>
        </c:ser>
        <c:ser>
          <c:idx val="3"/>
          <c:order val="3"/>
          <c:tx>
            <c:strRef>
              <c:f>'Lab Made PT '!$E$3:$E$4</c:f>
              <c:strCache>
                <c:ptCount val="1"/>
                <c:pt idx="0">
                  <c:v>VS1</c:v>
                </c:pt>
              </c:strCache>
            </c:strRef>
          </c:tx>
          <c:spPr>
            <a:solidFill>
              <a:schemeClr val="accent4"/>
            </a:solidFill>
            <a:ln>
              <a:noFill/>
            </a:ln>
            <a:effectLst/>
          </c:spPr>
          <c:invertIfNegative val="0"/>
          <c:cat>
            <c:strRef>
              <c:f>'Lab Made PT '!$A$5:$A$13</c:f>
              <c:strCache>
                <c:ptCount val="8"/>
                <c:pt idx="0">
                  <c:v>D</c:v>
                </c:pt>
                <c:pt idx="1">
                  <c:v>E</c:v>
                </c:pt>
                <c:pt idx="2">
                  <c:v>F</c:v>
                </c:pt>
                <c:pt idx="3">
                  <c:v>G</c:v>
                </c:pt>
                <c:pt idx="4">
                  <c:v>H</c:v>
                </c:pt>
                <c:pt idx="5">
                  <c:v>I</c:v>
                </c:pt>
                <c:pt idx="6">
                  <c:v>J</c:v>
                </c:pt>
                <c:pt idx="7">
                  <c:v>K</c:v>
                </c:pt>
              </c:strCache>
            </c:strRef>
          </c:cat>
          <c:val>
            <c:numRef>
              <c:f>'Lab Made PT '!$E$5:$E$13</c:f>
              <c:numCache>
                <c:formatCode>_("$"* #,##0_);_("$"* \(#,##0\);_("$"* "-"??_);_(@_)</c:formatCode>
                <c:ptCount val="8"/>
                <c:pt idx="0">
                  <c:v>2080.4333333333329</c:v>
                </c:pt>
                <c:pt idx="1">
                  <c:v>2006.0333333333335</c:v>
                </c:pt>
                <c:pt idx="2">
                  <c:v>1868.2333333333333</c:v>
                </c:pt>
                <c:pt idx="3">
                  <c:v>1600.3</c:v>
                </c:pt>
                <c:pt idx="4">
                  <c:v>1411</c:v>
                </c:pt>
                <c:pt idx="5">
                  <c:v>1295.4999999999998</c:v>
                </c:pt>
                <c:pt idx="6">
                  <c:v>1007.1557904666666</c:v>
                </c:pt>
                <c:pt idx="7">
                  <c:v>744.99017763333325</c:v>
                </c:pt>
              </c:numCache>
            </c:numRef>
          </c:val>
          <c:extLst>
            <c:ext xmlns:c16="http://schemas.microsoft.com/office/drawing/2014/chart" uri="{C3380CC4-5D6E-409C-BE32-E72D297353CC}">
              <c16:uniqueId val="{00000003-0CAB-46AC-8931-10F396E994E2}"/>
            </c:ext>
          </c:extLst>
        </c:ser>
        <c:ser>
          <c:idx val="4"/>
          <c:order val="4"/>
          <c:tx>
            <c:strRef>
              <c:f>'Lab Made PT '!$F$3:$F$4</c:f>
              <c:strCache>
                <c:ptCount val="1"/>
                <c:pt idx="0">
                  <c:v>VS2</c:v>
                </c:pt>
              </c:strCache>
            </c:strRef>
          </c:tx>
          <c:spPr>
            <a:solidFill>
              <a:schemeClr val="accent5"/>
            </a:solidFill>
            <a:ln>
              <a:noFill/>
            </a:ln>
            <a:effectLst/>
          </c:spPr>
          <c:invertIfNegative val="0"/>
          <c:cat>
            <c:strRef>
              <c:f>'Lab Made PT '!$A$5:$A$13</c:f>
              <c:strCache>
                <c:ptCount val="8"/>
                <c:pt idx="0">
                  <c:v>D</c:v>
                </c:pt>
                <c:pt idx="1">
                  <c:v>E</c:v>
                </c:pt>
                <c:pt idx="2">
                  <c:v>F</c:v>
                </c:pt>
                <c:pt idx="3">
                  <c:v>G</c:v>
                </c:pt>
                <c:pt idx="4">
                  <c:v>H</c:v>
                </c:pt>
                <c:pt idx="5">
                  <c:v>I</c:v>
                </c:pt>
                <c:pt idx="6">
                  <c:v>J</c:v>
                </c:pt>
                <c:pt idx="7">
                  <c:v>K</c:v>
                </c:pt>
              </c:strCache>
            </c:strRef>
          </c:cat>
          <c:val>
            <c:numRef>
              <c:f>'Lab Made PT '!$F$5:$F$13</c:f>
              <c:numCache>
                <c:formatCode>_("$"* #,##0_);_("$"* \(#,##0\);_("$"* "-"??_);_(@_)</c:formatCode>
                <c:ptCount val="8"/>
                <c:pt idx="0">
                  <c:v>1913.8</c:v>
                </c:pt>
                <c:pt idx="1">
                  <c:v>1845.2333333333336</c:v>
                </c:pt>
                <c:pt idx="2">
                  <c:v>1692.7666666666667</c:v>
                </c:pt>
                <c:pt idx="3">
                  <c:v>1425.7333333333336</c:v>
                </c:pt>
                <c:pt idx="4">
                  <c:v>1267.7</c:v>
                </c:pt>
                <c:pt idx="5">
                  <c:v>1181.2333333333333</c:v>
                </c:pt>
                <c:pt idx="6">
                  <c:v>1034.3509153333332</c:v>
                </c:pt>
                <c:pt idx="7">
                  <c:v>638.99672310000005</c:v>
                </c:pt>
              </c:numCache>
            </c:numRef>
          </c:val>
          <c:extLst>
            <c:ext xmlns:c16="http://schemas.microsoft.com/office/drawing/2014/chart" uri="{C3380CC4-5D6E-409C-BE32-E72D297353CC}">
              <c16:uniqueId val="{00000004-0CAB-46AC-8931-10F396E994E2}"/>
            </c:ext>
          </c:extLst>
        </c:ser>
        <c:ser>
          <c:idx val="5"/>
          <c:order val="5"/>
          <c:tx>
            <c:strRef>
              <c:f>'Lab Made PT '!$G$3:$G$4</c:f>
              <c:strCache>
                <c:ptCount val="1"/>
                <c:pt idx="0">
                  <c:v>SI1</c:v>
                </c:pt>
              </c:strCache>
            </c:strRef>
          </c:tx>
          <c:spPr>
            <a:solidFill>
              <a:schemeClr val="accent6"/>
            </a:solidFill>
            <a:ln>
              <a:noFill/>
            </a:ln>
            <a:effectLst/>
          </c:spPr>
          <c:invertIfNegative val="0"/>
          <c:cat>
            <c:strRef>
              <c:f>'Lab Made PT '!$A$5:$A$13</c:f>
              <c:strCache>
                <c:ptCount val="8"/>
                <c:pt idx="0">
                  <c:v>D</c:v>
                </c:pt>
                <c:pt idx="1">
                  <c:v>E</c:v>
                </c:pt>
                <c:pt idx="2">
                  <c:v>F</c:v>
                </c:pt>
                <c:pt idx="3">
                  <c:v>G</c:v>
                </c:pt>
                <c:pt idx="4">
                  <c:v>H</c:v>
                </c:pt>
                <c:pt idx="5">
                  <c:v>I</c:v>
                </c:pt>
                <c:pt idx="6">
                  <c:v>J</c:v>
                </c:pt>
                <c:pt idx="7">
                  <c:v>K</c:v>
                </c:pt>
              </c:strCache>
            </c:strRef>
          </c:cat>
          <c:val>
            <c:numRef>
              <c:f>'Lab Made PT '!$G$5:$G$13</c:f>
              <c:numCache>
                <c:formatCode>_("$"* #,##0_);_("$"* \(#,##0\);_("$"* "-"??_);_(@_)</c:formatCode>
                <c:ptCount val="8"/>
                <c:pt idx="0">
                  <c:v>1593.1666666666667</c:v>
                </c:pt>
                <c:pt idx="1">
                  <c:v>1487.7333333333333</c:v>
                </c:pt>
                <c:pt idx="2">
                  <c:v>1488.6666666666667</c:v>
                </c:pt>
                <c:pt idx="3">
                  <c:v>1261.6000000000001</c:v>
                </c:pt>
                <c:pt idx="4">
                  <c:v>1260.5999999999999</c:v>
                </c:pt>
                <c:pt idx="5">
                  <c:v>1059.5333333333333</c:v>
                </c:pt>
                <c:pt idx="6">
                  <c:v>1003.8759690000001</c:v>
                </c:pt>
                <c:pt idx="7">
                  <c:v>604.74033163333331</c:v>
                </c:pt>
              </c:numCache>
            </c:numRef>
          </c:val>
          <c:extLst>
            <c:ext xmlns:c16="http://schemas.microsoft.com/office/drawing/2014/chart" uri="{C3380CC4-5D6E-409C-BE32-E72D297353CC}">
              <c16:uniqueId val="{00000005-0CAB-46AC-8931-10F396E994E2}"/>
            </c:ext>
          </c:extLst>
        </c:ser>
        <c:ser>
          <c:idx val="6"/>
          <c:order val="6"/>
          <c:tx>
            <c:strRef>
              <c:f>'Lab Made PT '!$H$3:$H$4</c:f>
              <c:strCache>
                <c:ptCount val="1"/>
                <c:pt idx="0">
                  <c:v>SI2</c:v>
                </c:pt>
              </c:strCache>
            </c:strRef>
          </c:tx>
          <c:spPr>
            <a:solidFill>
              <a:schemeClr val="accent1">
                <a:lumMod val="60000"/>
              </a:schemeClr>
            </a:solidFill>
            <a:ln>
              <a:noFill/>
            </a:ln>
            <a:effectLst/>
          </c:spPr>
          <c:invertIfNegative val="0"/>
          <c:cat>
            <c:strRef>
              <c:f>'Lab Made PT '!$A$5:$A$13</c:f>
              <c:strCache>
                <c:ptCount val="8"/>
                <c:pt idx="0">
                  <c:v>D</c:v>
                </c:pt>
                <c:pt idx="1">
                  <c:v>E</c:v>
                </c:pt>
                <c:pt idx="2">
                  <c:v>F</c:v>
                </c:pt>
                <c:pt idx="3">
                  <c:v>G</c:v>
                </c:pt>
                <c:pt idx="4">
                  <c:v>H</c:v>
                </c:pt>
                <c:pt idx="5">
                  <c:v>I</c:v>
                </c:pt>
                <c:pt idx="6">
                  <c:v>J</c:v>
                </c:pt>
                <c:pt idx="7">
                  <c:v>K</c:v>
                </c:pt>
              </c:strCache>
            </c:strRef>
          </c:cat>
          <c:val>
            <c:numRef>
              <c:f>'Lab Made PT '!$H$5:$H$13</c:f>
              <c:numCache>
                <c:formatCode>_("$"* #,##0_);_("$"* \(#,##0\);_("$"* "-"??_);_(@_)</c:formatCode>
                <c:ptCount val="8"/>
                <c:pt idx="0">
                  <c:v>1457.6666666666667</c:v>
                </c:pt>
                <c:pt idx="1">
                  <c:v>1308.5333333333335</c:v>
                </c:pt>
                <c:pt idx="2">
                  <c:v>1224.8333333333333</c:v>
                </c:pt>
                <c:pt idx="3">
                  <c:v>967.69999999999993</c:v>
                </c:pt>
                <c:pt idx="4">
                  <c:v>1035.8</c:v>
                </c:pt>
                <c:pt idx="5">
                  <c:v>1037.0333333333333</c:v>
                </c:pt>
                <c:pt idx="6">
                  <c:v>994.24937933333331</c:v>
                </c:pt>
                <c:pt idx="7">
                  <c:v>554.21072400000003</c:v>
                </c:pt>
              </c:numCache>
            </c:numRef>
          </c:val>
          <c:extLst>
            <c:ext xmlns:c16="http://schemas.microsoft.com/office/drawing/2014/chart" uri="{C3380CC4-5D6E-409C-BE32-E72D297353CC}">
              <c16:uniqueId val="{00000006-0CAB-46AC-8931-10F396E994E2}"/>
            </c:ext>
          </c:extLst>
        </c:ser>
        <c:dLbls>
          <c:showLegendKey val="0"/>
          <c:showVal val="0"/>
          <c:showCatName val="0"/>
          <c:showSerName val="0"/>
          <c:showPercent val="0"/>
          <c:showBubbleSize val="0"/>
        </c:dLbls>
        <c:gapWidth val="219"/>
        <c:overlap val="-27"/>
        <c:axId val="668608431"/>
        <c:axId val="852264175"/>
      </c:barChart>
      <c:catAx>
        <c:axId val="668608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2264175"/>
        <c:crosses val="autoZero"/>
        <c:auto val="1"/>
        <c:lblAlgn val="ctr"/>
        <c:lblOffset val="100"/>
        <c:noMultiLvlLbl val="0"/>
      </c:catAx>
      <c:valAx>
        <c:axId val="852264175"/>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8608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Price/Ct</a:t>
            </a:r>
            <a:r>
              <a:rPr lang="en-US" baseline="0"/>
              <a:t> VS Color-Natural</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D</c:v>
          </c:tx>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'Scatter Chart'!$C$4:$I$4</c:f>
              <c:numCache>
                <c:formatCode>_([$$-409]* #,##0_);_([$$-409]* \(#,##0\);_([$$-409]* "-"??_);_(@_)</c:formatCode>
                <c:ptCount val="7"/>
                <c:pt idx="0">
                  <c:v>16098.582296666666</c:v>
                </c:pt>
                <c:pt idx="1">
                  <c:v>15004.921723333333</c:v>
                </c:pt>
                <c:pt idx="2">
                  <c:v>9739.8475583333329</c:v>
                </c:pt>
                <c:pt idx="3">
                  <c:v>9439.1184516666672</c:v>
                </c:pt>
                <c:pt idx="4">
                  <c:v>10543.700025666667</c:v>
                </c:pt>
                <c:pt idx="5">
                  <c:v>7158.9718780000003</c:v>
                </c:pt>
                <c:pt idx="6">
                  <c:v>4495.3123190000006</c:v>
                </c:pt>
              </c:numCache>
            </c:numRef>
          </c:val>
          <c:smooth val="0"/>
          <c:extLst>
            <c:ext xmlns:c16="http://schemas.microsoft.com/office/drawing/2014/chart" uri="{C3380CC4-5D6E-409C-BE32-E72D297353CC}">
              <c16:uniqueId val="{00000000-FC38-4017-865D-EA0D636D62D7}"/>
            </c:ext>
          </c:extLst>
        </c:ser>
        <c:ser>
          <c:idx val="1"/>
          <c:order val="1"/>
          <c:tx>
            <c:v>E</c:v>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'Scatter Chart'!$C$5:$I$5</c:f>
              <c:numCache>
                <c:formatCode>_([$$-409]* #,##0_);_([$$-409]* \(#,##0\);_([$$-409]* "-"??_);_(@_)</c:formatCode>
                <c:ptCount val="7"/>
                <c:pt idx="0">
                  <c:v>13454.765863333334</c:v>
                </c:pt>
                <c:pt idx="1">
                  <c:v>11622.17848</c:v>
                </c:pt>
                <c:pt idx="2">
                  <c:v>9863.8814613333325</c:v>
                </c:pt>
                <c:pt idx="3">
                  <c:v>9914.3115933333338</c:v>
                </c:pt>
                <c:pt idx="4">
                  <c:v>9269.8713079999998</c:v>
                </c:pt>
                <c:pt idx="5">
                  <c:v>6475.2269523333334</c:v>
                </c:pt>
                <c:pt idx="6">
                  <c:v>3969.7364539999999</c:v>
                </c:pt>
              </c:numCache>
            </c:numRef>
          </c:val>
          <c:smooth val="0"/>
          <c:extLst>
            <c:ext xmlns:c16="http://schemas.microsoft.com/office/drawing/2014/chart" uri="{C3380CC4-5D6E-409C-BE32-E72D297353CC}">
              <c16:uniqueId val="{00000001-FC38-4017-865D-EA0D636D62D7}"/>
            </c:ext>
          </c:extLst>
        </c:ser>
        <c:ser>
          <c:idx val="2"/>
          <c:order val="2"/>
          <c:tx>
            <c:v>F</c:v>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'Scatter Chart'!$C$6:$I$6</c:f>
              <c:numCache>
                <c:formatCode>_([$$-409]* #,##0_);_([$$-409]* \(#,##0\);_([$$-409]* "-"??_);_(@_)</c:formatCode>
                <c:ptCount val="7"/>
                <c:pt idx="0">
                  <c:v>12027.32784</c:v>
                </c:pt>
                <c:pt idx="1">
                  <c:v>10550.334575666666</c:v>
                </c:pt>
                <c:pt idx="2">
                  <c:v>9930.4478190000009</c:v>
                </c:pt>
                <c:pt idx="3">
                  <c:v>9123.3615733333336</c:v>
                </c:pt>
                <c:pt idx="4">
                  <c:v>7486.9201693333334</c:v>
                </c:pt>
                <c:pt idx="5">
                  <c:v>5409.6413496666673</c:v>
                </c:pt>
                <c:pt idx="6">
                  <c:v>4031.038934666667</c:v>
                </c:pt>
              </c:numCache>
            </c:numRef>
          </c:val>
          <c:smooth val="0"/>
          <c:extLst>
            <c:ext xmlns:c16="http://schemas.microsoft.com/office/drawing/2014/chart" uri="{C3380CC4-5D6E-409C-BE32-E72D297353CC}">
              <c16:uniqueId val="{00000002-FC38-4017-865D-EA0D636D62D7}"/>
            </c:ext>
          </c:extLst>
        </c:ser>
        <c:ser>
          <c:idx val="3"/>
          <c:order val="3"/>
          <c:tx>
            <c:v>G</c:v>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'Scatter Chart'!$C$7:$I$7</c:f>
              <c:numCache>
                <c:formatCode>_([$$-409]* #,##0_);_([$$-409]* \(#,##0\);_([$$-409]* "-"??_);_(@_)</c:formatCode>
                <c:ptCount val="7"/>
                <c:pt idx="0">
                  <c:v>10061.410523666667</c:v>
                </c:pt>
                <c:pt idx="1">
                  <c:v>11194.881369666668</c:v>
                </c:pt>
                <c:pt idx="2">
                  <c:v>11131.254708666665</c:v>
                </c:pt>
                <c:pt idx="3">
                  <c:v>9008.7440836666665</c:v>
                </c:pt>
                <c:pt idx="4">
                  <c:v>8698.7217569999993</c:v>
                </c:pt>
                <c:pt idx="5">
                  <c:v>7358.9979226666665</c:v>
                </c:pt>
                <c:pt idx="6">
                  <c:v>5909.6285939999989</c:v>
                </c:pt>
              </c:numCache>
            </c:numRef>
          </c:val>
          <c:smooth val="0"/>
          <c:extLst>
            <c:ext xmlns:c16="http://schemas.microsoft.com/office/drawing/2014/chart" uri="{C3380CC4-5D6E-409C-BE32-E72D297353CC}">
              <c16:uniqueId val="{00000003-FC38-4017-865D-EA0D636D62D7}"/>
            </c:ext>
          </c:extLst>
        </c:ser>
        <c:ser>
          <c:idx val="4"/>
          <c:order val="4"/>
          <c:tx>
            <c:v>H</c:v>
          </c:tx>
          <c:spPr>
            <a:ln w="28575" cap="rnd">
              <a:solidFill>
                <a:schemeClr val="accent5"/>
              </a:solidFill>
              <a:round/>
            </a:ln>
            <a:effectLst/>
          </c:spPr>
          <c:marker>
            <c:symbol val="circle"/>
            <c:size val="5"/>
            <c:spPr>
              <a:solidFill>
                <a:schemeClr val="accent5"/>
              </a:solidFill>
              <a:ln w="9525">
                <a:solidFill>
                  <a:schemeClr val="accent5"/>
                </a:solidFill>
              </a:ln>
              <a:effectLst/>
            </c:spPr>
          </c:marker>
          <c:val>
            <c:numRef>
              <c:f>'Scatter Chart'!$C$8:$I$8</c:f>
              <c:numCache>
                <c:formatCode>_([$$-409]* #,##0_);_([$$-409]* \(#,##0\);_([$$-409]* "-"??_);_(@_)</c:formatCode>
                <c:ptCount val="7"/>
                <c:pt idx="0">
                  <c:v>11098.861721666666</c:v>
                </c:pt>
                <c:pt idx="1">
                  <c:v>9200.1270953333333</c:v>
                </c:pt>
                <c:pt idx="2">
                  <c:v>9576.3436656666672</c:v>
                </c:pt>
                <c:pt idx="3">
                  <c:v>8620.7837313333348</c:v>
                </c:pt>
                <c:pt idx="4">
                  <c:v>6814.1172846666668</c:v>
                </c:pt>
                <c:pt idx="5">
                  <c:v>6537.9995556666663</c:v>
                </c:pt>
                <c:pt idx="6">
                  <c:v>4357.629491333334</c:v>
                </c:pt>
              </c:numCache>
            </c:numRef>
          </c:val>
          <c:smooth val="0"/>
          <c:extLst>
            <c:ext xmlns:c16="http://schemas.microsoft.com/office/drawing/2014/chart" uri="{C3380CC4-5D6E-409C-BE32-E72D297353CC}">
              <c16:uniqueId val="{00000004-FC38-4017-865D-EA0D636D62D7}"/>
            </c:ext>
          </c:extLst>
        </c:ser>
        <c:ser>
          <c:idx val="5"/>
          <c:order val="5"/>
          <c:tx>
            <c:v>I</c:v>
          </c:tx>
          <c:spPr>
            <a:ln w="28575" cap="rnd">
              <a:solidFill>
                <a:schemeClr val="accent6"/>
              </a:solidFill>
              <a:round/>
            </a:ln>
            <a:effectLst/>
          </c:spPr>
          <c:marker>
            <c:symbol val="circle"/>
            <c:size val="5"/>
            <c:spPr>
              <a:solidFill>
                <a:schemeClr val="accent6"/>
              </a:solidFill>
              <a:ln w="9525">
                <a:solidFill>
                  <a:schemeClr val="accent6"/>
                </a:solidFill>
              </a:ln>
              <a:effectLst/>
            </c:spPr>
          </c:marker>
          <c:val>
            <c:numRef>
              <c:f>'Scatter Chart'!$C$9:$I$9</c:f>
              <c:numCache>
                <c:formatCode>_([$$-409]* #,##0_);_([$$-409]* \(#,##0\);_([$$-409]* "-"??_);_(@_)</c:formatCode>
                <c:ptCount val="7"/>
                <c:pt idx="0">
                  <c:v>8084.0627636666659</c:v>
                </c:pt>
                <c:pt idx="1">
                  <c:v>7123.5964473333333</c:v>
                </c:pt>
                <c:pt idx="2">
                  <c:v>6637.6676986666671</c:v>
                </c:pt>
                <c:pt idx="3">
                  <c:v>6232.3384683333343</c:v>
                </c:pt>
                <c:pt idx="4">
                  <c:v>5831.0393379999996</c:v>
                </c:pt>
                <c:pt idx="5">
                  <c:v>4717.4405823333336</c:v>
                </c:pt>
                <c:pt idx="6">
                  <c:v>4261.131996666667</c:v>
                </c:pt>
              </c:numCache>
            </c:numRef>
          </c:val>
          <c:smooth val="0"/>
          <c:extLst>
            <c:ext xmlns:c16="http://schemas.microsoft.com/office/drawing/2014/chart" uri="{C3380CC4-5D6E-409C-BE32-E72D297353CC}">
              <c16:uniqueId val="{00000005-FC38-4017-865D-EA0D636D62D7}"/>
            </c:ext>
          </c:extLst>
        </c:ser>
        <c:ser>
          <c:idx val="6"/>
          <c:order val="6"/>
          <c:tx>
            <c:v>J</c:v>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val>
            <c:numRef>
              <c:f>'Scatter Chart'!$C$10:$I$10</c:f>
              <c:numCache>
                <c:formatCode>_([$$-409]* #,##0_);_([$$-409]* \(#,##0\);_([$$-409]* "-"??_);_(@_)</c:formatCode>
                <c:ptCount val="7"/>
                <c:pt idx="0">
                  <c:v>7975.9641653333338</c:v>
                </c:pt>
                <c:pt idx="1">
                  <c:v>6492.352092666667</c:v>
                </c:pt>
                <c:pt idx="2">
                  <c:v>6033.9308126666656</c:v>
                </c:pt>
                <c:pt idx="3">
                  <c:v>5576.2209419999999</c:v>
                </c:pt>
                <c:pt idx="4">
                  <c:v>4870.7216946666667</c:v>
                </c:pt>
                <c:pt idx="5">
                  <c:v>4570.4861113333336</c:v>
                </c:pt>
                <c:pt idx="6">
                  <c:v>3323.3143823333335</c:v>
                </c:pt>
              </c:numCache>
            </c:numRef>
          </c:val>
          <c:smooth val="0"/>
          <c:extLst>
            <c:ext xmlns:c16="http://schemas.microsoft.com/office/drawing/2014/chart" uri="{C3380CC4-5D6E-409C-BE32-E72D297353CC}">
              <c16:uniqueId val="{00000006-FC38-4017-865D-EA0D636D62D7}"/>
            </c:ext>
          </c:extLst>
        </c:ser>
        <c:ser>
          <c:idx val="7"/>
          <c:order val="7"/>
          <c:tx>
            <c:v>K</c:v>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val>
            <c:numRef>
              <c:f>'Scatter Chart'!$C$11:$I$11</c:f>
              <c:numCache>
                <c:formatCode>_([$$-409]* #,##0_);_([$$-409]* \(#,##0\);_([$$-409]* "-"??_);_(@_)</c:formatCode>
                <c:ptCount val="7"/>
                <c:pt idx="0">
                  <c:v>5669.2989913333331</c:v>
                </c:pt>
                <c:pt idx="1">
                  <c:v>4675.3606236666665</c:v>
                </c:pt>
                <c:pt idx="2">
                  <c:v>4668.7413643333339</c:v>
                </c:pt>
                <c:pt idx="3">
                  <c:v>3991.6643669999994</c:v>
                </c:pt>
                <c:pt idx="4">
                  <c:v>3614.3601063333335</c:v>
                </c:pt>
                <c:pt idx="5">
                  <c:v>3397.062081</c:v>
                </c:pt>
                <c:pt idx="6">
                  <c:v>2963.8750963333332</c:v>
                </c:pt>
              </c:numCache>
            </c:numRef>
          </c:val>
          <c:smooth val="0"/>
          <c:extLst>
            <c:ext xmlns:c16="http://schemas.microsoft.com/office/drawing/2014/chart" uri="{C3380CC4-5D6E-409C-BE32-E72D297353CC}">
              <c16:uniqueId val="{00000007-FC38-4017-865D-EA0D636D62D7}"/>
            </c:ext>
          </c:extLst>
        </c:ser>
        <c:dLbls>
          <c:showLegendKey val="0"/>
          <c:showVal val="0"/>
          <c:showCatName val="0"/>
          <c:showSerName val="0"/>
          <c:showPercent val="0"/>
          <c:showBubbleSize val="0"/>
        </c:dLbls>
        <c:marker val="1"/>
        <c:smooth val="0"/>
        <c:axId val="397269744"/>
        <c:axId val="1001301872"/>
      </c:lineChart>
      <c:catAx>
        <c:axId val="39726974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301872"/>
        <c:crosses val="autoZero"/>
        <c:auto val="1"/>
        <c:lblAlgn val="ctr"/>
        <c:lblOffset val="100"/>
        <c:noMultiLvlLbl val="0"/>
      </c:catAx>
      <c:valAx>
        <c:axId val="1001301872"/>
        <c:scaling>
          <c:orientation val="minMax"/>
        </c:scaling>
        <c:delete val="0"/>
        <c:axPos val="l"/>
        <c:majorGridlines>
          <c:spPr>
            <a:ln w="9525" cap="flat" cmpd="sng" algn="ctr">
              <a:solidFill>
                <a:schemeClr val="tx1">
                  <a:lumMod val="15000"/>
                  <a:lumOff val="85000"/>
                </a:schemeClr>
              </a:solidFill>
              <a:round/>
            </a:ln>
            <a:effectLst/>
          </c:spPr>
        </c:majorGridlines>
        <c:numFmt formatCode="_([$$-409]* #,##0_);_([$$-409]* \(#,##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72697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Price/Ct</a:t>
            </a:r>
            <a:r>
              <a:rPr lang="en-US" baseline="0"/>
              <a:t> VS Color-LabMade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D</c:v>
          </c:tx>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'Scatter Chart'!$C$20:$I$20</c:f>
              <c:numCache>
                <c:formatCode>0</c:formatCode>
                <c:ptCount val="7"/>
                <c:pt idx="0">
                  <c:v>4228.0999999999995</c:v>
                </c:pt>
                <c:pt idx="1">
                  <c:v>3142.3333333333335</c:v>
                </c:pt>
                <c:pt idx="2">
                  <c:v>2715</c:v>
                </c:pt>
                <c:pt idx="3">
                  <c:v>2080.4333333333329</c:v>
                </c:pt>
                <c:pt idx="4">
                  <c:v>1913.8</c:v>
                </c:pt>
                <c:pt idx="5">
                  <c:v>1593.1666666666667</c:v>
                </c:pt>
                <c:pt idx="6">
                  <c:v>1457.6666666666667</c:v>
                </c:pt>
              </c:numCache>
            </c:numRef>
          </c:val>
          <c:smooth val="0"/>
          <c:extLst>
            <c:ext xmlns:c16="http://schemas.microsoft.com/office/drawing/2014/chart" uri="{C3380CC4-5D6E-409C-BE32-E72D297353CC}">
              <c16:uniqueId val="{00000000-DCB1-4188-B8F5-98E19041BC1D}"/>
            </c:ext>
          </c:extLst>
        </c:ser>
        <c:ser>
          <c:idx val="1"/>
          <c:order val="1"/>
          <c:tx>
            <c:v>E</c:v>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'Scatter Chart'!$C$21:$I$21</c:f>
              <c:numCache>
                <c:formatCode>0</c:formatCode>
                <c:ptCount val="7"/>
                <c:pt idx="0">
                  <c:v>3697.1333333333337</c:v>
                </c:pt>
                <c:pt idx="1">
                  <c:v>2765.3666666666663</c:v>
                </c:pt>
                <c:pt idx="2">
                  <c:v>2278.6333333333337</c:v>
                </c:pt>
                <c:pt idx="3">
                  <c:v>2006.0333333333335</c:v>
                </c:pt>
                <c:pt idx="4">
                  <c:v>1845.2333333333336</c:v>
                </c:pt>
                <c:pt idx="5">
                  <c:v>1487.7333333333333</c:v>
                </c:pt>
                <c:pt idx="6">
                  <c:v>1308.5333333333335</c:v>
                </c:pt>
              </c:numCache>
            </c:numRef>
          </c:val>
          <c:smooth val="0"/>
          <c:extLst>
            <c:ext xmlns:c16="http://schemas.microsoft.com/office/drawing/2014/chart" uri="{C3380CC4-5D6E-409C-BE32-E72D297353CC}">
              <c16:uniqueId val="{00000001-DCB1-4188-B8F5-98E19041BC1D}"/>
            </c:ext>
          </c:extLst>
        </c:ser>
        <c:ser>
          <c:idx val="2"/>
          <c:order val="2"/>
          <c:tx>
            <c:v>F</c:v>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'Scatter Chart'!$C$22:$I$22</c:f>
              <c:numCache>
                <c:formatCode>0</c:formatCode>
                <c:ptCount val="7"/>
                <c:pt idx="0">
                  <c:v>3124.2999999999997</c:v>
                </c:pt>
                <c:pt idx="1">
                  <c:v>2482.9</c:v>
                </c:pt>
                <c:pt idx="2">
                  <c:v>2217.7333333333331</c:v>
                </c:pt>
                <c:pt idx="3">
                  <c:v>1868.2333333333333</c:v>
                </c:pt>
                <c:pt idx="4">
                  <c:v>1692.7666666666667</c:v>
                </c:pt>
                <c:pt idx="5">
                  <c:v>1488.6666666666667</c:v>
                </c:pt>
                <c:pt idx="6">
                  <c:v>1224.8333333333333</c:v>
                </c:pt>
              </c:numCache>
            </c:numRef>
          </c:val>
          <c:smooth val="0"/>
          <c:extLst>
            <c:ext xmlns:c16="http://schemas.microsoft.com/office/drawing/2014/chart" uri="{C3380CC4-5D6E-409C-BE32-E72D297353CC}">
              <c16:uniqueId val="{00000002-DCB1-4188-B8F5-98E19041BC1D}"/>
            </c:ext>
          </c:extLst>
        </c:ser>
        <c:ser>
          <c:idx val="3"/>
          <c:order val="3"/>
          <c:tx>
            <c:v>G</c:v>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'Scatter Chart'!$C$23:$I$23</c:f>
              <c:numCache>
                <c:formatCode>0</c:formatCode>
                <c:ptCount val="7"/>
                <c:pt idx="0">
                  <c:v>2794.2333333333336</c:v>
                </c:pt>
                <c:pt idx="1">
                  <c:v>2048.6</c:v>
                </c:pt>
                <c:pt idx="2">
                  <c:v>1769.6333333333332</c:v>
                </c:pt>
                <c:pt idx="3">
                  <c:v>1600.3</c:v>
                </c:pt>
                <c:pt idx="4">
                  <c:v>1425.7333333333336</c:v>
                </c:pt>
                <c:pt idx="5">
                  <c:v>1261.6000000000001</c:v>
                </c:pt>
                <c:pt idx="6">
                  <c:v>967.69999999999993</c:v>
                </c:pt>
              </c:numCache>
            </c:numRef>
          </c:val>
          <c:smooth val="0"/>
          <c:extLst>
            <c:ext xmlns:c16="http://schemas.microsoft.com/office/drawing/2014/chart" uri="{C3380CC4-5D6E-409C-BE32-E72D297353CC}">
              <c16:uniqueId val="{00000003-DCB1-4188-B8F5-98E19041BC1D}"/>
            </c:ext>
          </c:extLst>
        </c:ser>
        <c:ser>
          <c:idx val="4"/>
          <c:order val="4"/>
          <c:tx>
            <c:v>H</c:v>
          </c:tx>
          <c:spPr>
            <a:ln w="28575" cap="rnd">
              <a:solidFill>
                <a:schemeClr val="accent5"/>
              </a:solidFill>
              <a:round/>
            </a:ln>
            <a:effectLst/>
          </c:spPr>
          <c:marker>
            <c:symbol val="circle"/>
            <c:size val="5"/>
            <c:spPr>
              <a:solidFill>
                <a:schemeClr val="accent5"/>
              </a:solidFill>
              <a:ln w="9525">
                <a:solidFill>
                  <a:schemeClr val="accent5"/>
                </a:solidFill>
              </a:ln>
              <a:effectLst/>
            </c:spPr>
          </c:marker>
          <c:val>
            <c:numRef>
              <c:f>'Scatter Chart'!$C$24:$I$24</c:f>
              <c:numCache>
                <c:formatCode>0</c:formatCode>
                <c:ptCount val="7"/>
                <c:pt idx="1">
                  <c:v>1855.4666666666669</c:v>
                </c:pt>
                <c:pt idx="2">
                  <c:v>1521.5333333333335</c:v>
                </c:pt>
                <c:pt idx="3">
                  <c:v>1411</c:v>
                </c:pt>
                <c:pt idx="4">
                  <c:v>1267.7</c:v>
                </c:pt>
                <c:pt idx="5">
                  <c:v>1260.5999999999999</c:v>
                </c:pt>
                <c:pt idx="6">
                  <c:v>1035.8</c:v>
                </c:pt>
              </c:numCache>
            </c:numRef>
          </c:val>
          <c:smooth val="0"/>
          <c:extLst>
            <c:ext xmlns:c16="http://schemas.microsoft.com/office/drawing/2014/chart" uri="{C3380CC4-5D6E-409C-BE32-E72D297353CC}">
              <c16:uniqueId val="{00000004-DCB1-4188-B8F5-98E19041BC1D}"/>
            </c:ext>
          </c:extLst>
        </c:ser>
        <c:ser>
          <c:idx val="5"/>
          <c:order val="5"/>
          <c:tx>
            <c:v>I</c:v>
          </c:tx>
          <c:spPr>
            <a:ln w="28575" cap="rnd">
              <a:solidFill>
                <a:schemeClr val="accent6"/>
              </a:solidFill>
              <a:round/>
            </a:ln>
            <a:effectLst/>
          </c:spPr>
          <c:marker>
            <c:symbol val="circle"/>
            <c:size val="5"/>
            <c:spPr>
              <a:solidFill>
                <a:schemeClr val="accent6"/>
              </a:solidFill>
              <a:ln w="9525">
                <a:solidFill>
                  <a:schemeClr val="accent6"/>
                </a:solidFill>
              </a:ln>
              <a:effectLst/>
            </c:spPr>
          </c:marker>
          <c:val>
            <c:numRef>
              <c:f>'Scatter Chart'!$C$25:$I$25</c:f>
              <c:numCache>
                <c:formatCode>0</c:formatCode>
                <c:ptCount val="7"/>
                <c:pt idx="1">
                  <c:v>1447.45</c:v>
                </c:pt>
                <c:pt idx="2">
                  <c:v>1352.8666666666666</c:v>
                </c:pt>
                <c:pt idx="3">
                  <c:v>1295.4999999999998</c:v>
                </c:pt>
                <c:pt idx="4">
                  <c:v>1181.2333333333333</c:v>
                </c:pt>
                <c:pt idx="5">
                  <c:v>1059.5333333333333</c:v>
                </c:pt>
                <c:pt idx="6">
                  <c:v>1037.0333333333333</c:v>
                </c:pt>
              </c:numCache>
            </c:numRef>
          </c:val>
          <c:smooth val="0"/>
          <c:extLst>
            <c:ext xmlns:c16="http://schemas.microsoft.com/office/drawing/2014/chart" uri="{C3380CC4-5D6E-409C-BE32-E72D297353CC}">
              <c16:uniqueId val="{00000005-DCB1-4188-B8F5-98E19041BC1D}"/>
            </c:ext>
          </c:extLst>
        </c:ser>
        <c:ser>
          <c:idx val="6"/>
          <c:order val="6"/>
          <c:tx>
            <c:v>J</c:v>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val>
            <c:numRef>
              <c:f>'Scatter Chart'!$C$26:$I$26</c:f>
              <c:numCache>
                <c:formatCode>0</c:formatCode>
                <c:ptCount val="7"/>
                <c:pt idx="1">
                  <c:v>1030.2704059666667</c:v>
                </c:pt>
                <c:pt idx="2">
                  <c:v>1067.8968253333333</c:v>
                </c:pt>
                <c:pt idx="3">
                  <c:v>1007.1557904666666</c:v>
                </c:pt>
                <c:pt idx="4">
                  <c:v>1034.3509153333332</c:v>
                </c:pt>
                <c:pt idx="5">
                  <c:v>1003.8759690000001</c:v>
                </c:pt>
                <c:pt idx="6">
                  <c:v>994.24937933333331</c:v>
                </c:pt>
              </c:numCache>
            </c:numRef>
          </c:val>
          <c:smooth val="0"/>
          <c:extLst>
            <c:ext xmlns:c16="http://schemas.microsoft.com/office/drawing/2014/chart" uri="{C3380CC4-5D6E-409C-BE32-E72D297353CC}">
              <c16:uniqueId val="{00000006-DCB1-4188-B8F5-98E19041BC1D}"/>
            </c:ext>
          </c:extLst>
        </c:ser>
        <c:ser>
          <c:idx val="7"/>
          <c:order val="7"/>
          <c:tx>
            <c:v>K</c:v>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val>
            <c:numRef>
              <c:f>'Scatter Chart'!$C$27:$I$27</c:f>
              <c:numCache>
                <c:formatCode>0</c:formatCode>
                <c:ptCount val="7"/>
                <c:pt idx="2">
                  <c:v>1322.2752675333334</c:v>
                </c:pt>
                <c:pt idx="3">
                  <c:v>744.99017763333325</c:v>
                </c:pt>
                <c:pt idx="4">
                  <c:v>638.99672310000005</c:v>
                </c:pt>
                <c:pt idx="5">
                  <c:v>604.74033163333331</c:v>
                </c:pt>
                <c:pt idx="6">
                  <c:v>554.21072400000003</c:v>
                </c:pt>
              </c:numCache>
            </c:numRef>
          </c:val>
          <c:smooth val="0"/>
          <c:extLst>
            <c:ext xmlns:c16="http://schemas.microsoft.com/office/drawing/2014/chart" uri="{C3380CC4-5D6E-409C-BE32-E72D297353CC}">
              <c16:uniqueId val="{00000007-DCB1-4188-B8F5-98E19041BC1D}"/>
            </c:ext>
          </c:extLst>
        </c:ser>
        <c:dLbls>
          <c:showLegendKey val="0"/>
          <c:showVal val="0"/>
          <c:showCatName val="0"/>
          <c:showSerName val="0"/>
          <c:showPercent val="0"/>
          <c:showBubbleSize val="0"/>
        </c:dLbls>
        <c:marker val="1"/>
        <c:smooth val="0"/>
        <c:axId val="404702672"/>
        <c:axId val="1001302864"/>
      </c:lineChart>
      <c:catAx>
        <c:axId val="40470267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302864"/>
        <c:crosses val="autoZero"/>
        <c:auto val="1"/>
        <c:lblAlgn val="ctr"/>
        <c:lblOffset val="100"/>
        <c:noMultiLvlLbl val="0"/>
      </c:catAx>
      <c:valAx>
        <c:axId val="10013028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47026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Price</a:t>
            </a:r>
            <a:r>
              <a:rPr lang="en-US" baseline="0"/>
              <a:t>/Ct VS Clarity- Natural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IF</c:v>
          </c:tx>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'Scatter Chart'!$C$4:$C$11</c:f>
              <c:numCache>
                <c:formatCode>_([$$-409]* #,##0_);_([$$-409]* \(#,##0\);_([$$-409]* "-"??_);_(@_)</c:formatCode>
                <c:ptCount val="8"/>
                <c:pt idx="0">
                  <c:v>16098.582296666666</c:v>
                </c:pt>
                <c:pt idx="1">
                  <c:v>13454.765863333334</c:v>
                </c:pt>
                <c:pt idx="2">
                  <c:v>12027.32784</c:v>
                </c:pt>
                <c:pt idx="3">
                  <c:v>10061.410523666667</c:v>
                </c:pt>
                <c:pt idx="4">
                  <c:v>11098.861721666666</c:v>
                </c:pt>
                <c:pt idx="5">
                  <c:v>8084.0627636666659</c:v>
                </c:pt>
                <c:pt idx="6">
                  <c:v>7975.9641653333338</c:v>
                </c:pt>
                <c:pt idx="7">
                  <c:v>5669.2989913333331</c:v>
                </c:pt>
              </c:numCache>
            </c:numRef>
          </c:val>
          <c:smooth val="0"/>
          <c:extLst>
            <c:ext xmlns:c16="http://schemas.microsoft.com/office/drawing/2014/chart" uri="{C3380CC4-5D6E-409C-BE32-E72D297353CC}">
              <c16:uniqueId val="{00000000-74D6-4F74-9677-141A024AAEB4}"/>
            </c:ext>
          </c:extLst>
        </c:ser>
        <c:ser>
          <c:idx val="1"/>
          <c:order val="1"/>
          <c:tx>
            <c:v>VVS1</c:v>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'Scatter Chart'!$D$4:$D$11</c:f>
              <c:numCache>
                <c:formatCode>_([$$-409]* #,##0_);_([$$-409]* \(#,##0\);_([$$-409]* "-"??_);_(@_)</c:formatCode>
                <c:ptCount val="8"/>
                <c:pt idx="0">
                  <c:v>15004.921723333333</c:v>
                </c:pt>
                <c:pt idx="1">
                  <c:v>11622.17848</c:v>
                </c:pt>
                <c:pt idx="2">
                  <c:v>10550.334575666666</c:v>
                </c:pt>
                <c:pt idx="3">
                  <c:v>11194.881369666668</c:v>
                </c:pt>
                <c:pt idx="4">
                  <c:v>9200.1270953333333</c:v>
                </c:pt>
                <c:pt idx="5">
                  <c:v>7123.5964473333333</c:v>
                </c:pt>
                <c:pt idx="6">
                  <c:v>6492.352092666667</c:v>
                </c:pt>
                <c:pt idx="7">
                  <c:v>4675.3606236666665</c:v>
                </c:pt>
              </c:numCache>
            </c:numRef>
          </c:val>
          <c:smooth val="0"/>
          <c:extLst>
            <c:ext xmlns:c16="http://schemas.microsoft.com/office/drawing/2014/chart" uri="{C3380CC4-5D6E-409C-BE32-E72D297353CC}">
              <c16:uniqueId val="{00000001-74D6-4F74-9677-141A024AAEB4}"/>
            </c:ext>
          </c:extLst>
        </c:ser>
        <c:ser>
          <c:idx val="2"/>
          <c:order val="2"/>
          <c:tx>
            <c:v>VVS2</c:v>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'Scatter Chart'!$E$4:$E$11</c:f>
              <c:numCache>
                <c:formatCode>_([$$-409]* #,##0_);_([$$-409]* \(#,##0\);_([$$-409]* "-"??_);_(@_)</c:formatCode>
                <c:ptCount val="8"/>
                <c:pt idx="0">
                  <c:v>9739.8475583333329</c:v>
                </c:pt>
                <c:pt idx="1">
                  <c:v>9863.8814613333325</c:v>
                </c:pt>
                <c:pt idx="2">
                  <c:v>9930.4478190000009</c:v>
                </c:pt>
                <c:pt idx="3">
                  <c:v>11131.254708666665</c:v>
                </c:pt>
                <c:pt idx="4">
                  <c:v>9576.3436656666672</c:v>
                </c:pt>
                <c:pt idx="5">
                  <c:v>6637.6676986666671</c:v>
                </c:pt>
                <c:pt idx="6">
                  <c:v>6033.9308126666656</c:v>
                </c:pt>
                <c:pt idx="7">
                  <c:v>4668.7413643333339</c:v>
                </c:pt>
              </c:numCache>
            </c:numRef>
          </c:val>
          <c:smooth val="0"/>
          <c:extLst>
            <c:ext xmlns:c16="http://schemas.microsoft.com/office/drawing/2014/chart" uri="{C3380CC4-5D6E-409C-BE32-E72D297353CC}">
              <c16:uniqueId val="{00000002-74D6-4F74-9677-141A024AAEB4}"/>
            </c:ext>
          </c:extLst>
        </c:ser>
        <c:ser>
          <c:idx val="3"/>
          <c:order val="3"/>
          <c:tx>
            <c:v>VS1</c:v>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'Scatter Chart'!$F$4:$F$11</c:f>
              <c:numCache>
                <c:formatCode>_([$$-409]* #,##0_);_([$$-409]* \(#,##0\);_([$$-409]* "-"??_);_(@_)</c:formatCode>
                <c:ptCount val="8"/>
                <c:pt idx="0">
                  <c:v>9439.1184516666672</c:v>
                </c:pt>
                <c:pt idx="1">
                  <c:v>9914.3115933333338</c:v>
                </c:pt>
                <c:pt idx="2">
                  <c:v>9123.3615733333336</c:v>
                </c:pt>
                <c:pt idx="3">
                  <c:v>9008.7440836666665</c:v>
                </c:pt>
                <c:pt idx="4">
                  <c:v>8620.7837313333348</c:v>
                </c:pt>
                <c:pt idx="5">
                  <c:v>6232.3384683333343</c:v>
                </c:pt>
                <c:pt idx="6">
                  <c:v>5576.2209419999999</c:v>
                </c:pt>
                <c:pt idx="7">
                  <c:v>3991.6643669999994</c:v>
                </c:pt>
              </c:numCache>
            </c:numRef>
          </c:val>
          <c:smooth val="0"/>
          <c:extLst>
            <c:ext xmlns:c16="http://schemas.microsoft.com/office/drawing/2014/chart" uri="{C3380CC4-5D6E-409C-BE32-E72D297353CC}">
              <c16:uniqueId val="{00000003-74D6-4F74-9677-141A024AAEB4}"/>
            </c:ext>
          </c:extLst>
        </c:ser>
        <c:ser>
          <c:idx val="4"/>
          <c:order val="4"/>
          <c:tx>
            <c:v>VS2</c:v>
          </c:tx>
          <c:spPr>
            <a:ln w="28575" cap="rnd">
              <a:solidFill>
                <a:schemeClr val="accent5"/>
              </a:solidFill>
              <a:round/>
            </a:ln>
            <a:effectLst/>
          </c:spPr>
          <c:marker>
            <c:symbol val="circle"/>
            <c:size val="5"/>
            <c:spPr>
              <a:solidFill>
                <a:schemeClr val="accent5"/>
              </a:solidFill>
              <a:ln w="9525">
                <a:solidFill>
                  <a:schemeClr val="accent5"/>
                </a:solidFill>
              </a:ln>
              <a:effectLst/>
            </c:spPr>
          </c:marker>
          <c:val>
            <c:numRef>
              <c:f>'Scatter Chart'!$G$4:$G$11</c:f>
              <c:numCache>
                <c:formatCode>_([$$-409]* #,##0_);_([$$-409]* \(#,##0\);_([$$-409]* "-"??_);_(@_)</c:formatCode>
                <c:ptCount val="8"/>
                <c:pt idx="0">
                  <c:v>10543.700025666667</c:v>
                </c:pt>
                <c:pt idx="1">
                  <c:v>9269.8713079999998</c:v>
                </c:pt>
                <c:pt idx="2">
                  <c:v>7486.9201693333334</c:v>
                </c:pt>
                <c:pt idx="3">
                  <c:v>8698.7217569999993</c:v>
                </c:pt>
                <c:pt idx="4">
                  <c:v>6814.1172846666668</c:v>
                </c:pt>
                <c:pt idx="5">
                  <c:v>5831.0393379999996</c:v>
                </c:pt>
                <c:pt idx="6">
                  <c:v>4870.7216946666667</c:v>
                </c:pt>
                <c:pt idx="7">
                  <c:v>3614.3601063333335</c:v>
                </c:pt>
              </c:numCache>
            </c:numRef>
          </c:val>
          <c:smooth val="0"/>
          <c:extLst>
            <c:ext xmlns:c16="http://schemas.microsoft.com/office/drawing/2014/chart" uri="{C3380CC4-5D6E-409C-BE32-E72D297353CC}">
              <c16:uniqueId val="{00000004-74D6-4F74-9677-141A024AAEB4}"/>
            </c:ext>
          </c:extLst>
        </c:ser>
        <c:ser>
          <c:idx val="5"/>
          <c:order val="5"/>
          <c:tx>
            <c:v>SI1</c:v>
          </c:tx>
          <c:spPr>
            <a:ln w="28575" cap="rnd">
              <a:solidFill>
                <a:schemeClr val="accent6"/>
              </a:solidFill>
              <a:round/>
            </a:ln>
            <a:effectLst/>
          </c:spPr>
          <c:marker>
            <c:symbol val="circle"/>
            <c:size val="5"/>
            <c:spPr>
              <a:solidFill>
                <a:schemeClr val="accent6"/>
              </a:solidFill>
              <a:ln w="9525">
                <a:solidFill>
                  <a:schemeClr val="accent6"/>
                </a:solidFill>
              </a:ln>
              <a:effectLst/>
            </c:spPr>
          </c:marker>
          <c:val>
            <c:numRef>
              <c:f>'Scatter Chart'!$H$4:$H$11</c:f>
              <c:numCache>
                <c:formatCode>_([$$-409]* #,##0_);_([$$-409]* \(#,##0\);_([$$-409]* "-"??_);_(@_)</c:formatCode>
                <c:ptCount val="8"/>
                <c:pt idx="0">
                  <c:v>7158.9718780000003</c:v>
                </c:pt>
                <c:pt idx="1">
                  <c:v>6475.2269523333334</c:v>
                </c:pt>
                <c:pt idx="2">
                  <c:v>5409.6413496666673</c:v>
                </c:pt>
                <c:pt idx="3">
                  <c:v>7358.9979226666665</c:v>
                </c:pt>
                <c:pt idx="4">
                  <c:v>6537.9995556666663</c:v>
                </c:pt>
                <c:pt idx="5">
                  <c:v>4717.4405823333336</c:v>
                </c:pt>
                <c:pt idx="6">
                  <c:v>4570.4861113333336</c:v>
                </c:pt>
                <c:pt idx="7">
                  <c:v>3397.062081</c:v>
                </c:pt>
              </c:numCache>
            </c:numRef>
          </c:val>
          <c:smooth val="0"/>
          <c:extLst>
            <c:ext xmlns:c16="http://schemas.microsoft.com/office/drawing/2014/chart" uri="{C3380CC4-5D6E-409C-BE32-E72D297353CC}">
              <c16:uniqueId val="{00000005-74D6-4F74-9677-141A024AAEB4}"/>
            </c:ext>
          </c:extLst>
        </c:ser>
        <c:ser>
          <c:idx val="6"/>
          <c:order val="6"/>
          <c:tx>
            <c:v>SI2</c:v>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val>
            <c:numRef>
              <c:f>'Scatter Chart'!$I$4:$I$11</c:f>
              <c:numCache>
                <c:formatCode>_([$$-409]* #,##0_);_([$$-409]* \(#,##0\);_([$$-409]* "-"??_);_(@_)</c:formatCode>
                <c:ptCount val="8"/>
                <c:pt idx="0">
                  <c:v>4495.3123190000006</c:v>
                </c:pt>
                <c:pt idx="1">
                  <c:v>3969.7364539999999</c:v>
                </c:pt>
                <c:pt idx="2">
                  <c:v>4031.038934666667</c:v>
                </c:pt>
                <c:pt idx="3">
                  <c:v>5909.6285939999989</c:v>
                </c:pt>
                <c:pt idx="4">
                  <c:v>4357.629491333334</c:v>
                </c:pt>
                <c:pt idx="5">
                  <c:v>4261.131996666667</c:v>
                </c:pt>
                <c:pt idx="6">
                  <c:v>3323.3143823333335</c:v>
                </c:pt>
                <c:pt idx="7">
                  <c:v>2963.8750963333332</c:v>
                </c:pt>
              </c:numCache>
            </c:numRef>
          </c:val>
          <c:smooth val="0"/>
          <c:extLst>
            <c:ext xmlns:c16="http://schemas.microsoft.com/office/drawing/2014/chart" uri="{C3380CC4-5D6E-409C-BE32-E72D297353CC}">
              <c16:uniqueId val="{00000006-74D6-4F74-9677-141A024AAEB4}"/>
            </c:ext>
          </c:extLst>
        </c:ser>
        <c:dLbls>
          <c:showLegendKey val="0"/>
          <c:showVal val="0"/>
          <c:showCatName val="0"/>
          <c:showSerName val="0"/>
          <c:showPercent val="0"/>
          <c:showBubbleSize val="0"/>
        </c:dLbls>
        <c:marker val="1"/>
        <c:smooth val="0"/>
        <c:axId val="981127328"/>
        <c:axId val="895110896"/>
      </c:lineChart>
      <c:catAx>
        <c:axId val="98112732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5110896"/>
        <c:crosses val="autoZero"/>
        <c:auto val="1"/>
        <c:lblAlgn val="ctr"/>
        <c:lblOffset val="100"/>
        <c:noMultiLvlLbl val="0"/>
      </c:catAx>
      <c:valAx>
        <c:axId val="895110896"/>
        <c:scaling>
          <c:orientation val="minMax"/>
        </c:scaling>
        <c:delete val="0"/>
        <c:axPos val="l"/>
        <c:majorGridlines>
          <c:spPr>
            <a:ln w="9525" cap="flat" cmpd="sng" algn="ctr">
              <a:solidFill>
                <a:schemeClr val="tx1">
                  <a:lumMod val="15000"/>
                  <a:lumOff val="85000"/>
                </a:schemeClr>
              </a:solidFill>
              <a:round/>
            </a:ln>
            <a:effectLst/>
          </c:spPr>
        </c:majorGridlines>
        <c:numFmt formatCode="_([$$-409]* #,##0_);_([$$-409]* \(#,##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1273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Price/Ct</a:t>
            </a:r>
            <a:r>
              <a:rPr lang="en-US" baseline="0"/>
              <a:t> VS Clarity- Lab Made</a:t>
            </a:r>
            <a:endParaRPr lang="en-US"/>
          </a:p>
        </c:rich>
      </c:tx>
      <c:layout>
        <c:manualLayout>
          <c:xMode val="edge"/>
          <c:yMode val="edge"/>
          <c:x val="0.2549166666666666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743189272406793"/>
          <c:y val="0.14994831871072772"/>
          <c:w val="0.8379114538092296"/>
          <c:h val="0.66378512043634474"/>
        </c:manualLayout>
      </c:layout>
      <c:lineChart>
        <c:grouping val="standard"/>
        <c:varyColors val="0"/>
        <c:ser>
          <c:idx val="0"/>
          <c:order val="0"/>
          <c:tx>
            <c:v>IF</c:v>
          </c:tx>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'Scatter Chart'!$C$20:$C$27</c:f>
              <c:numCache>
                <c:formatCode>0</c:formatCode>
                <c:ptCount val="8"/>
                <c:pt idx="0">
                  <c:v>4228.0999999999995</c:v>
                </c:pt>
                <c:pt idx="1">
                  <c:v>3697.1333333333337</c:v>
                </c:pt>
                <c:pt idx="2">
                  <c:v>3124.2999999999997</c:v>
                </c:pt>
                <c:pt idx="3">
                  <c:v>2794.2333333333336</c:v>
                </c:pt>
              </c:numCache>
            </c:numRef>
          </c:val>
          <c:smooth val="0"/>
          <c:extLst>
            <c:ext xmlns:c16="http://schemas.microsoft.com/office/drawing/2014/chart" uri="{C3380CC4-5D6E-409C-BE32-E72D297353CC}">
              <c16:uniqueId val="{00000000-5DB8-499C-AA32-108610F8FA8B}"/>
            </c:ext>
          </c:extLst>
        </c:ser>
        <c:ser>
          <c:idx val="1"/>
          <c:order val="1"/>
          <c:tx>
            <c:v>VVS1</c:v>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'Scatter Chart'!$D$20:$D$27</c:f>
              <c:numCache>
                <c:formatCode>0</c:formatCode>
                <c:ptCount val="8"/>
                <c:pt idx="0">
                  <c:v>3142.3333333333335</c:v>
                </c:pt>
                <c:pt idx="1">
                  <c:v>2765.3666666666663</c:v>
                </c:pt>
                <c:pt idx="2">
                  <c:v>2482.9</c:v>
                </c:pt>
                <c:pt idx="3">
                  <c:v>2048.6</c:v>
                </c:pt>
                <c:pt idx="4">
                  <c:v>1855.4666666666669</c:v>
                </c:pt>
                <c:pt idx="5">
                  <c:v>1447.45</c:v>
                </c:pt>
                <c:pt idx="6">
                  <c:v>1030.2704059666667</c:v>
                </c:pt>
              </c:numCache>
            </c:numRef>
          </c:val>
          <c:smooth val="0"/>
          <c:extLst>
            <c:ext xmlns:c16="http://schemas.microsoft.com/office/drawing/2014/chart" uri="{C3380CC4-5D6E-409C-BE32-E72D297353CC}">
              <c16:uniqueId val="{00000001-5DB8-499C-AA32-108610F8FA8B}"/>
            </c:ext>
          </c:extLst>
        </c:ser>
        <c:ser>
          <c:idx val="2"/>
          <c:order val="2"/>
          <c:tx>
            <c:v>VVS2</c:v>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'Scatter Chart'!$E$20:$E$27</c:f>
              <c:numCache>
                <c:formatCode>0</c:formatCode>
                <c:ptCount val="8"/>
                <c:pt idx="0">
                  <c:v>2715</c:v>
                </c:pt>
                <c:pt idx="1">
                  <c:v>2278.6333333333337</c:v>
                </c:pt>
                <c:pt idx="2">
                  <c:v>2217.7333333333331</c:v>
                </c:pt>
                <c:pt idx="3">
                  <c:v>1769.6333333333332</c:v>
                </c:pt>
                <c:pt idx="4">
                  <c:v>1521.5333333333335</c:v>
                </c:pt>
                <c:pt idx="5">
                  <c:v>1352.8666666666666</c:v>
                </c:pt>
                <c:pt idx="6">
                  <c:v>1067.8968253333333</c:v>
                </c:pt>
                <c:pt idx="7">
                  <c:v>1322.2752675333334</c:v>
                </c:pt>
              </c:numCache>
            </c:numRef>
          </c:val>
          <c:smooth val="0"/>
          <c:extLst>
            <c:ext xmlns:c16="http://schemas.microsoft.com/office/drawing/2014/chart" uri="{C3380CC4-5D6E-409C-BE32-E72D297353CC}">
              <c16:uniqueId val="{00000002-5DB8-499C-AA32-108610F8FA8B}"/>
            </c:ext>
          </c:extLst>
        </c:ser>
        <c:ser>
          <c:idx val="3"/>
          <c:order val="3"/>
          <c:tx>
            <c:v>VS1</c:v>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'Scatter Chart'!$F$20:$F$27</c:f>
              <c:numCache>
                <c:formatCode>0</c:formatCode>
                <c:ptCount val="8"/>
                <c:pt idx="0">
                  <c:v>2080.4333333333329</c:v>
                </c:pt>
                <c:pt idx="1">
                  <c:v>2006.0333333333335</c:v>
                </c:pt>
                <c:pt idx="2">
                  <c:v>1868.2333333333333</c:v>
                </c:pt>
                <c:pt idx="3">
                  <c:v>1600.3</c:v>
                </c:pt>
                <c:pt idx="4">
                  <c:v>1411</c:v>
                </c:pt>
                <c:pt idx="5">
                  <c:v>1295.4999999999998</c:v>
                </c:pt>
                <c:pt idx="6">
                  <c:v>1007.1557904666666</c:v>
                </c:pt>
                <c:pt idx="7">
                  <c:v>744.99017763333325</c:v>
                </c:pt>
              </c:numCache>
            </c:numRef>
          </c:val>
          <c:smooth val="0"/>
          <c:extLst>
            <c:ext xmlns:c16="http://schemas.microsoft.com/office/drawing/2014/chart" uri="{C3380CC4-5D6E-409C-BE32-E72D297353CC}">
              <c16:uniqueId val="{00000003-5DB8-499C-AA32-108610F8FA8B}"/>
            </c:ext>
          </c:extLst>
        </c:ser>
        <c:ser>
          <c:idx val="4"/>
          <c:order val="4"/>
          <c:tx>
            <c:v>VS2</c:v>
          </c:tx>
          <c:spPr>
            <a:ln w="28575" cap="rnd">
              <a:solidFill>
                <a:schemeClr val="accent5"/>
              </a:solidFill>
              <a:round/>
            </a:ln>
            <a:effectLst/>
          </c:spPr>
          <c:marker>
            <c:symbol val="circle"/>
            <c:size val="5"/>
            <c:spPr>
              <a:solidFill>
                <a:schemeClr val="accent5"/>
              </a:solidFill>
              <a:ln w="9525">
                <a:solidFill>
                  <a:schemeClr val="accent5"/>
                </a:solidFill>
              </a:ln>
              <a:effectLst/>
            </c:spPr>
          </c:marker>
          <c:val>
            <c:numRef>
              <c:f>'Scatter Chart'!$G$20:$G$27</c:f>
              <c:numCache>
                <c:formatCode>0</c:formatCode>
                <c:ptCount val="8"/>
                <c:pt idx="0">
                  <c:v>1913.8</c:v>
                </c:pt>
                <c:pt idx="1">
                  <c:v>1845.2333333333336</c:v>
                </c:pt>
                <c:pt idx="2">
                  <c:v>1692.7666666666667</c:v>
                </c:pt>
                <c:pt idx="3">
                  <c:v>1425.7333333333336</c:v>
                </c:pt>
                <c:pt idx="4">
                  <c:v>1267.7</c:v>
                </c:pt>
                <c:pt idx="5">
                  <c:v>1181.2333333333333</c:v>
                </c:pt>
                <c:pt idx="6">
                  <c:v>1034.3509153333332</c:v>
                </c:pt>
                <c:pt idx="7">
                  <c:v>638.99672310000005</c:v>
                </c:pt>
              </c:numCache>
            </c:numRef>
          </c:val>
          <c:smooth val="0"/>
          <c:extLst>
            <c:ext xmlns:c16="http://schemas.microsoft.com/office/drawing/2014/chart" uri="{C3380CC4-5D6E-409C-BE32-E72D297353CC}">
              <c16:uniqueId val="{00000004-5DB8-499C-AA32-108610F8FA8B}"/>
            </c:ext>
          </c:extLst>
        </c:ser>
        <c:ser>
          <c:idx val="5"/>
          <c:order val="5"/>
          <c:tx>
            <c:v>SI1</c:v>
          </c:tx>
          <c:spPr>
            <a:ln w="28575" cap="rnd">
              <a:solidFill>
                <a:schemeClr val="accent6"/>
              </a:solidFill>
              <a:round/>
            </a:ln>
            <a:effectLst/>
          </c:spPr>
          <c:marker>
            <c:symbol val="circle"/>
            <c:size val="5"/>
            <c:spPr>
              <a:solidFill>
                <a:schemeClr val="accent6"/>
              </a:solidFill>
              <a:ln w="9525">
                <a:solidFill>
                  <a:schemeClr val="accent6"/>
                </a:solidFill>
              </a:ln>
              <a:effectLst/>
            </c:spPr>
          </c:marker>
          <c:val>
            <c:numRef>
              <c:f>'Scatter Chart'!$H$20:$H$27</c:f>
              <c:numCache>
                <c:formatCode>0</c:formatCode>
                <c:ptCount val="8"/>
                <c:pt idx="0">
                  <c:v>1593.1666666666667</c:v>
                </c:pt>
                <c:pt idx="1">
                  <c:v>1487.7333333333333</c:v>
                </c:pt>
                <c:pt idx="2">
                  <c:v>1488.6666666666667</c:v>
                </c:pt>
                <c:pt idx="3">
                  <c:v>1261.6000000000001</c:v>
                </c:pt>
                <c:pt idx="4">
                  <c:v>1260.5999999999999</c:v>
                </c:pt>
                <c:pt idx="5">
                  <c:v>1059.5333333333333</c:v>
                </c:pt>
                <c:pt idx="6">
                  <c:v>1003.8759690000001</c:v>
                </c:pt>
                <c:pt idx="7">
                  <c:v>604.74033163333331</c:v>
                </c:pt>
              </c:numCache>
            </c:numRef>
          </c:val>
          <c:smooth val="0"/>
          <c:extLst>
            <c:ext xmlns:c16="http://schemas.microsoft.com/office/drawing/2014/chart" uri="{C3380CC4-5D6E-409C-BE32-E72D297353CC}">
              <c16:uniqueId val="{00000005-5DB8-499C-AA32-108610F8FA8B}"/>
            </c:ext>
          </c:extLst>
        </c:ser>
        <c:ser>
          <c:idx val="6"/>
          <c:order val="6"/>
          <c:tx>
            <c:v>SI2</c:v>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val>
            <c:numRef>
              <c:f>'Scatter Chart'!$I$20:$I$27</c:f>
              <c:numCache>
                <c:formatCode>0</c:formatCode>
                <c:ptCount val="8"/>
                <c:pt idx="0">
                  <c:v>1457.6666666666667</c:v>
                </c:pt>
                <c:pt idx="1">
                  <c:v>1308.5333333333335</c:v>
                </c:pt>
                <c:pt idx="2">
                  <c:v>1224.8333333333333</c:v>
                </c:pt>
                <c:pt idx="3">
                  <c:v>967.69999999999993</c:v>
                </c:pt>
                <c:pt idx="4">
                  <c:v>1035.8</c:v>
                </c:pt>
                <c:pt idx="5">
                  <c:v>1037.0333333333333</c:v>
                </c:pt>
                <c:pt idx="6">
                  <c:v>994.24937933333331</c:v>
                </c:pt>
                <c:pt idx="7">
                  <c:v>554.21072400000003</c:v>
                </c:pt>
              </c:numCache>
            </c:numRef>
          </c:val>
          <c:smooth val="0"/>
          <c:extLst>
            <c:ext xmlns:c16="http://schemas.microsoft.com/office/drawing/2014/chart" uri="{C3380CC4-5D6E-409C-BE32-E72D297353CC}">
              <c16:uniqueId val="{00000006-5DB8-499C-AA32-108610F8FA8B}"/>
            </c:ext>
          </c:extLst>
        </c:ser>
        <c:dLbls>
          <c:showLegendKey val="0"/>
          <c:showVal val="0"/>
          <c:showCatName val="0"/>
          <c:showSerName val="0"/>
          <c:showPercent val="0"/>
          <c:showBubbleSize val="0"/>
        </c:dLbls>
        <c:marker val="1"/>
        <c:smooth val="0"/>
        <c:axId val="981126368"/>
        <c:axId val="1056402624"/>
      </c:lineChart>
      <c:catAx>
        <c:axId val="98112636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6402624"/>
        <c:crosses val="autoZero"/>
        <c:auto val="1"/>
        <c:lblAlgn val="ctr"/>
        <c:lblOffset val="100"/>
        <c:noMultiLvlLbl val="0"/>
      </c:catAx>
      <c:valAx>
        <c:axId val="10564026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1263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IF</c:v>
          </c:tx>
          <c:spPr>
            <a:solidFill>
              <a:schemeClr val="accent1"/>
            </a:solidFill>
            <a:ln>
              <a:noFill/>
            </a:ln>
            <a:effectLst/>
          </c:spPr>
          <c:invertIfNegative val="0"/>
          <c:cat>
            <c:strLit>
              <c:ptCount val="8"/>
              <c:pt idx="0">
                <c:v>D</c:v>
              </c:pt>
              <c:pt idx="1">
                <c:v>E</c:v>
              </c:pt>
              <c:pt idx="2">
                <c:v>F</c:v>
              </c:pt>
              <c:pt idx="3">
                <c:v>G</c:v>
              </c:pt>
              <c:pt idx="4">
                <c:v>H</c:v>
              </c:pt>
              <c:pt idx="5">
                <c:v>I</c:v>
              </c:pt>
              <c:pt idx="6">
                <c:v>J</c:v>
              </c:pt>
              <c:pt idx="7">
                <c:v>K</c:v>
              </c:pt>
            </c:strLit>
          </c:cat>
          <c:val>
            <c:numLit>
              <c:formatCode>General</c:formatCode>
              <c:ptCount val="8"/>
              <c:pt idx="0">
                <c:v>4228.0999999999995</c:v>
              </c:pt>
              <c:pt idx="1">
                <c:v>3697.1333333333332</c:v>
              </c:pt>
              <c:pt idx="2">
                <c:v>3124.2999999999997</c:v>
              </c:pt>
              <c:pt idx="3">
                <c:v>2794.2333333333336</c:v>
              </c:pt>
              <c:pt idx="4">
                <c:v>0</c:v>
              </c:pt>
              <c:pt idx="5">
                <c:v>0</c:v>
              </c:pt>
              <c:pt idx="6">
                <c:v>0</c:v>
              </c:pt>
              <c:pt idx="7">
                <c:v>0</c:v>
              </c:pt>
            </c:numLit>
          </c:val>
          <c:extLst>
            <c:ext xmlns:c16="http://schemas.microsoft.com/office/drawing/2014/chart" uri="{C3380CC4-5D6E-409C-BE32-E72D297353CC}">
              <c16:uniqueId val="{00000000-1A53-4112-8B92-1280ADD838A5}"/>
            </c:ext>
          </c:extLst>
        </c:ser>
        <c:ser>
          <c:idx val="1"/>
          <c:order val="1"/>
          <c:tx>
            <c:v>SI1</c:v>
          </c:tx>
          <c:spPr>
            <a:solidFill>
              <a:schemeClr val="accent2"/>
            </a:solidFill>
            <a:ln>
              <a:noFill/>
            </a:ln>
            <a:effectLst/>
          </c:spPr>
          <c:invertIfNegative val="0"/>
          <c:cat>
            <c:strLit>
              <c:ptCount val="8"/>
              <c:pt idx="0">
                <c:v>D</c:v>
              </c:pt>
              <c:pt idx="1">
                <c:v>E</c:v>
              </c:pt>
              <c:pt idx="2">
                <c:v>F</c:v>
              </c:pt>
              <c:pt idx="3">
                <c:v>G</c:v>
              </c:pt>
              <c:pt idx="4">
                <c:v>H</c:v>
              </c:pt>
              <c:pt idx="5">
                <c:v>I</c:v>
              </c:pt>
              <c:pt idx="6">
                <c:v>J</c:v>
              </c:pt>
              <c:pt idx="7">
                <c:v>K</c:v>
              </c:pt>
            </c:strLit>
          </c:cat>
          <c:val>
            <c:numLit>
              <c:formatCode>General</c:formatCode>
              <c:ptCount val="8"/>
              <c:pt idx="0">
                <c:v>1593.1666666666667</c:v>
              </c:pt>
              <c:pt idx="1">
                <c:v>1487.7333333333333</c:v>
              </c:pt>
              <c:pt idx="2">
                <c:v>1488.6666666666667</c:v>
              </c:pt>
              <c:pt idx="3">
                <c:v>1261.6000000000001</c:v>
              </c:pt>
              <c:pt idx="4">
                <c:v>1260.6000000000001</c:v>
              </c:pt>
              <c:pt idx="5">
                <c:v>1059.5333333333333</c:v>
              </c:pt>
              <c:pt idx="6">
                <c:v>1003.8759690000001</c:v>
              </c:pt>
              <c:pt idx="7">
                <c:v>604.74033163333331</c:v>
              </c:pt>
            </c:numLit>
          </c:val>
          <c:extLst>
            <c:ext xmlns:c16="http://schemas.microsoft.com/office/drawing/2014/chart" uri="{C3380CC4-5D6E-409C-BE32-E72D297353CC}">
              <c16:uniqueId val="{00000001-1A53-4112-8B92-1280ADD838A5}"/>
            </c:ext>
          </c:extLst>
        </c:ser>
        <c:ser>
          <c:idx val="2"/>
          <c:order val="2"/>
          <c:tx>
            <c:v>SI2</c:v>
          </c:tx>
          <c:spPr>
            <a:solidFill>
              <a:schemeClr val="accent3"/>
            </a:solidFill>
            <a:ln>
              <a:noFill/>
            </a:ln>
            <a:effectLst/>
          </c:spPr>
          <c:invertIfNegative val="0"/>
          <c:cat>
            <c:strLit>
              <c:ptCount val="8"/>
              <c:pt idx="0">
                <c:v>D</c:v>
              </c:pt>
              <c:pt idx="1">
                <c:v>E</c:v>
              </c:pt>
              <c:pt idx="2">
                <c:v>F</c:v>
              </c:pt>
              <c:pt idx="3">
                <c:v>G</c:v>
              </c:pt>
              <c:pt idx="4">
                <c:v>H</c:v>
              </c:pt>
              <c:pt idx="5">
                <c:v>I</c:v>
              </c:pt>
              <c:pt idx="6">
                <c:v>J</c:v>
              </c:pt>
              <c:pt idx="7">
                <c:v>K</c:v>
              </c:pt>
            </c:strLit>
          </c:cat>
          <c:val>
            <c:numLit>
              <c:formatCode>General</c:formatCode>
              <c:ptCount val="8"/>
              <c:pt idx="0">
                <c:v>1457.6666666666667</c:v>
              </c:pt>
              <c:pt idx="1">
                <c:v>1308.5333333333333</c:v>
              </c:pt>
              <c:pt idx="2">
                <c:v>1224.8333333333333</c:v>
              </c:pt>
              <c:pt idx="3">
                <c:v>967.69999999999993</c:v>
              </c:pt>
              <c:pt idx="4">
                <c:v>1035.8</c:v>
              </c:pt>
              <c:pt idx="5">
                <c:v>1037.0333333333333</c:v>
              </c:pt>
              <c:pt idx="6">
                <c:v>994.24937933333331</c:v>
              </c:pt>
              <c:pt idx="7">
                <c:v>554.21072400000003</c:v>
              </c:pt>
            </c:numLit>
          </c:val>
          <c:extLst>
            <c:ext xmlns:c16="http://schemas.microsoft.com/office/drawing/2014/chart" uri="{C3380CC4-5D6E-409C-BE32-E72D297353CC}">
              <c16:uniqueId val="{00000002-1A53-4112-8B92-1280ADD838A5}"/>
            </c:ext>
          </c:extLst>
        </c:ser>
        <c:ser>
          <c:idx val="3"/>
          <c:order val="3"/>
          <c:tx>
            <c:v>VS1</c:v>
          </c:tx>
          <c:spPr>
            <a:solidFill>
              <a:schemeClr val="accent4"/>
            </a:solidFill>
            <a:ln>
              <a:noFill/>
            </a:ln>
            <a:effectLst/>
          </c:spPr>
          <c:invertIfNegative val="0"/>
          <c:cat>
            <c:strLit>
              <c:ptCount val="8"/>
              <c:pt idx="0">
                <c:v>D</c:v>
              </c:pt>
              <c:pt idx="1">
                <c:v>E</c:v>
              </c:pt>
              <c:pt idx="2">
                <c:v>F</c:v>
              </c:pt>
              <c:pt idx="3">
                <c:v>G</c:v>
              </c:pt>
              <c:pt idx="4">
                <c:v>H</c:v>
              </c:pt>
              <c:pt idx="5">
                <c:v>I</c:v>
              </c:pt>
              <c:pt idx="6">
                <c:v>J</c:v>
              </c:pt>
              <c:pt idx="7">
                <c:v>K</c:v>
              </c:pt>
            </c:strLit>
          </c:cat>
          <c:val>
            <c:numLit>
              <c:formatCode>General</c:formatCode>
              <c:ptCount val="8"/>
              <c:pt idx="0">
                <c:v>2080.4333333333329</c:v>
              </c:pt>
              <c:pt idx="1">
                <c:v>2006.0333333333335</c:v>
              </c:pt>
              <c:pt idx="2">
                <c:v>1868.2333333333333</c:v>
              </c:pt>
              <c:pt idx="3">
                <c:v>1600.3</c:v>
              </c:pt>
              <c:pt idx="4">
                <c:v>1411</c:v>
              </c:pt>
              <c:pt idx="5">
                <c:v>1295.5</c:v>
              </c:pt>
              <c:pt idx="6">
                <c:v>1007.1557904666666</c:v>
              </c:pt>
              <c:pt idx="7">
                <c:v>744.99017763333325</c:v>
              </c:pt>
            </c:numLit>
          </c:val>
          <c:extLst>
            <c:ext xmlns:c16="http://schemas.microsoft.com/office/drawing/2014/chart" uri="{C3380CC4-5D6E-409C-BE32-E72D297353CC}">
              <c16:uniqueId val="{00000003-1A53-4112-8B92-1280ADD838A5}"/>
            </c:ext>
          </c:extLst>
        </c:ser>
        <c:ser>
          <c:idx val="4"/>
          <c:order val="4"/>
          <c:tx>
            <c:v>VS2</c:v>
          </c:tx>
          <c:spPr>
            <a:solidFill>
              <a:schemeClr val="accent5"/>
            </a:solidFill>
            <a:ln>
              <a:noFill/>
            </a:ln>
            <a:effectLst/>
          </c:spPr>
          <c:invertIfNegative val="0"/>
          <c:cat>
            <c:strLit>
              <c:ptCount val="8"/>
              <c:pt idx="0">
                <c:v>D</c:v>
              </c:pt>
              <c:pt idx="1">
                <c:v>E</c:v>
              </c:pt>
              <c:pt idx="2">
                <c:v>F</c:v>
              </c:pt>
              <c:pt idx="3">
                <c:v>G</c:v>
              </c:pt>
              <c:pt idx="4">
                <c:v>H</c:v>
              </c:pt>
              <c:pt idx="5">
                <c:v>I</c:v>
              </c:pt>
              <c:pt idx="6">
                <c:v>J</c:v>
              </c:pt>
              <c:pt idx="7">
                <c:v>K</c:v>
              </c:pt>
            </c:strLit>
          </c:cat>
          <c:val>
            <c:numLit>
              <c:formatCode>General</c:formatCode>
              <c:ptCount val="8"/>
              <c:pt idx="0">
                <c:v>1913.8</c:v>
              </c:pt>
              <c:pt idx="1">
                <c:v>1845.2333333333333</c:v>
              </c:pt>
              <c:pt idx="2">
                <c:v>1692.7666666666664</c:v>
              </c:pt>
              <c:pt idx="3">
                <c:v>1425.7333333333336</c:v>
              </c:pt>
              <c:pt idx="4">
                <c:v>1267.7</c:v>
              </c:pt>
              <c:pt idx="5">
                <c:v>1181.2333333333333</c:v>
              </c:pt>
              <c:pt idx="6">
                <c:v>1034.3509153333332</c:v>
              </c:pt>
              <c:pt idx="7">
                <c:v>638.99672309999994</c:v>
              </c:pt>
            </c:numLit>
          </c:val>
          <c:extLst>
            <c:ext xmlns:c16="http://schemas.microsoft.com/office/drawing/2014/chart" uri="{C3380CC4-5D6E-409C-BE32-E72D297353CC}">
              <c16:uniqueId val="{00000004-1A53-4112-8B92-1280ADD838A5}"/>
            </c:ext>
          </c:extLst>
        </c:ser>
        <c:ser>
          <c:idx val="5"/>
          <c:order val="5"/>
          <c:tx>
            <c:v>VVS1</c:v>
          </c:tx>
          <c:spPr>
            <a:solidFill>
              <a:schemeClr val="accent6"/>
            </a:solidFill>
            <a:ln>
              <a:noFill/>
            </a:ln>
            <a:effectLst/>
          </c:spPr>
          <c:invertIfNegative val="0"/>
          <c:cat>
            <c:strLit>
              <c:ptCount val="8"/>
              <c:pt idx="0">
                <c:v>D</c:v>
              </c:pt>
              <c:pt idx="1">
                <c:v>E</c:v>
              </c:pt>
              <c:pt idx="2">
                <c:v>F</c:v>
              </c:pt>
              <c:pt idx="3">
                <c:v>G</c:v>
              </c:pt>
              <c:pt idx="4">
                <c:v>H</c:v>
              </c:pt>
              <c:pt idx="5">
                <c:v>I</c:v>
              </c:pt>
              <c:pt idx="6">
                <c:v>J</c:v>
              </c:pt>
              <c:pt idx="7">
                <c:v>K</c:v>
              </c:pt>
            </c:strLit>
          </c:cat>
          <c:val>
            <c:numLit>
              <c:formatCode>General</c:formatCode>
              <c:ptCount val="8"/>
              <c:pt idx="0">
                <c:v>3142.3333333333335</c:v>
              </c:pt>
              <c:pt idx="1">
                <c:v>2765.3666666666668</c:v>
              </c:pt>
              <c:pt idx="2">
                <c:v>2482.9</c:v>
              </c:pt>
              <c:pt idx="3">
                <c:v>2048.6</c:v>
              </c:pt>
              <c:pt idx="4">
                <c:v>1855.4666666666665</c:v>
              </c:pt>
              <c:pt idx="5">
                <c:v>1447.45</c:v>
              </c:pt>
              <c:pt idx="6">
                <c:v>1030.2704059666667</c:v>
              </c:pt>
              <c:pt idx="7">
                <c:v>0</c:v>
              </c:pt>
            </c:numLit>
          </c:val>
          <c:extLst>
            <c:ext xmlns:c16="http://schemas.microsoft.com/office/drawing/2014/chart" uri="{C3380CC4-5D6E-409C-BE32-E72D297353CC}">
              <c16:uniqueId val="{00000005-1A53-4112-8B92-1280ADD838A5}"/>
            </c:ext>
          </c:extLst>
        </c:ser>
        <c:ser>
          <c:idx val="6"/>
          <c:order val="6"/>
          <c:tx>
            <c:v>VVS2</c:v>
          </c:tx>
          <c:spPr>
            <a:solidFill>
              <a:schemeClr val="accent1">
                <a:lumMod val="60000"/>
              </a:schemeClr>
            </a:solidFill>
            <a:ln>
              <a:noFill/>
            </a:ln>
            <a:effectLst/>
          </c:spPr>
          <c:invertIfNegative val="0"/>
          <c:cat>
            <c:strLit>
              <c:ptCount val="8"/>
              <c:pt idx="0">
                <c:v>D</c:v>
              </c:pt>
              <c:pt idx="1">
                <c:v>E</c:v>
              </c:pt>
              <c:pt idx="2">
                <c:v>F</c:v>
              </c:pt>
              <c:pt idx="3">
                <c:v>G</c:v>
              </c:pt>
              <c:pt idx="4">
                <c:v>H</c:v>
              </c:pt>
              <c:pt idx="5">
                <c:v>I</c:v>
              </c:pt>
              <c:pt idx="6">
                <c:v>J</c:v>
              </c:pt>
              <c:pt idx="7">
                <c:v>K</c:v>
              </c:pt>
            </c:strLit>
          </c:cat>
          <c:val>
            <c:numLit>
              <c:formatCode>General</c:formatCode>
              <c:ptCount val="8"/>
              <c:pt idx="0">
                <c:v>2715</c:v>
              </c:pt>
              <c:pt idx="1">
                <c:v>2278.6333333333332</c:v>
              </c:pt>
              <c:pt idx="2">
                <c:v>2217.7333333333336</c:v>
              </c:pt>
              <c:pt idx="3">
                <c:v>1769.6333333333332</c:v>
              </c:pt>
              <c:pt idx="4">
                <c:v>1521.5333333333335</c:v>
              </c:pt>
              <c:pt idx="5">
                <c:v>1352.8666666666668</c:v>
              </c:pt>
              <c:pt idx="6">
                <c:v>1067.8968253333333</c:v>
              </c:pt>
              <c:pt idx="7">
                <c:v>1322.2752675333334</c:v>
              </c:pt>
            </c:numLit>
          </c:val>
          <c:extLst>
            <c:ext xmlns:c16="http://schemas.microsoft.com/office/drawing/2014/chart" uri="{C3380CC4-5D6E-409C-BE32-E72D297353CC}">
              <c16:uniqueId val="{00000006-1A53-4112-8B92-1280ADD838A5}"/>
            </c:ext>
          </c:extLst>
        </c:ser>
        <c:dLbls>
          <c:showLegendKey val="0"/>
          <c:showVal val="0"/>
          <c:showCatName val="0"/>
          <c:showSerName val="0"/>
          <c:showPercent val="0"/>
          <c:showBubbleSize val="0"/>
        </c:dLbls>
        <c:gapWidth val="219"/>
        <c:overlap val="-27"/>
        <c:axId val="949960528"/>
        <c:axId val="949962608"/>
      </c:barChart>
      <c:catAx>
        <c:axId val="949960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9962608"/>
        <c:crosses val="autoZero"/>
        <c:auto val="1"/>
        <c:lblAlgn val="ctr"/>
        <c:lblOffset val="100"/>
        <c:noMultiLvlLbl val="0"/>
      </c:catAx>
      <c:valAx>
        <c:axId val="949962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9960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Natural Scatter Plot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Sheet3!#REF!</c:f>
              <c:strCache>
                <c:ptCount val="1"/>
                <c:pt idx="0">
                  <c:v>#REF!</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strRef>
              <c:f>'[1]Main PT'!$A$44:$A$52</c:f>
              <c:strCache>
                <c:ptCount val="9"/>
                <c:pt idx="0">
                  <c:v> D </c:v>
                </c:pt>
                <c:pt idx="1">
                  <c:v> E </c:v>
                </c:pt>
                <c:pt idx="2">
                  <c:v> F </c:v>
                </c:pt>
                <c:pt idx="3">
                  <c:v> G </c:v>
                </c:pt>
                <c:pt idx="4">
                  <c:v> H </c:v>
                </c:pt>
                <c:pt idx="5">
                  <c:v> I </c:v>
                </c:pt>
                <c:pt idx="6">
                  <c:v> J </c:v>
                </c:pt>
                <c:pt idx="7">
                  <c:v> K </c:v>
                </c:pt>
                <c:pt idx="8">
                  <c:v> M </c:v>
                </c:pt>
              </c:strCache>
            </c:strRef>
          </c:xVal>
          <c:yVal>
            <c:numRef>
              <c:f>Sheet3!#REF!</c:f>
              <c:numCache>
                <c:formatCode>General</c:formatCode>
                <c:ptCount val="1"/>
                <c:pt idx="0">
                  <c:v>1</c:v>
                </c:pt>
              </c:numCache>
            </c:numRef>
          </c:yVal>
          <c:smooth val="0"/>
          <c:extLst>
            <c:ext xmlns:c16="http://schemas.microsoft.com/office/drawing/2014/chart" uri="{C3380CC4-5D6E-409C-BE32-E72D297353CC}">
              <c16:uniqueId val="{00000000-93F4-42A8-BB50-CE4071896F67}"/>
            </c:ext>
          </c:extLst>
        </c:ser>
        <c:ser>
          <c:idx val="1"/>
          <c:order val="1"/>
          <c:tx>
            <c:strRef>
              <c:f>'[1]Main PT'!$B$43</c:f>
              <c:strCache>
                <c:ptCount val="1"/>
                <c:pt idx="0">
                  <c:v> IF </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strRef>
              <c:f>'[1]Main PT'!$A$44:$A$52</c:f>
              <c:strCache>
                <c:ptCount val="9"/>
                <c:pt idx="0">
                  <c:v> D </c:v>
                </c:pt>
                <c:pt idx="1">
                  <c:v> E </c:v>
                </c:pt>
                <c:pt idx="2">
                  <c:v> F </c:v>
                </c:pt>
                <c:pt idx="3">
                  <c:v> G </c:v>
                </c:pt>
                <c:pt idx="4">
                  <c:v> H </c:v>
                </c:pt>
                <c:pt idx="5">
                  <c:v> I </c:v>
                </c:pt>
                <c:pt idx="6">
                  <c:v> J </c:v>
                </c:pt>
                <c:pt idx="7">
                  <c:v> K </c:v>
                </c:pt>
                <c:pt idx="8">
                  <c:v> M </c:v>
                </c:pt>
              </c:strCache>
            </c:strRef>
          </c:xVal>
          <c:yVal>
            <c:numRef>
              <c:f>'[1]Main PT'!$B$44:$B$52</c:f>
              <c:numCache>
                <c:formatCode>_("$"* #,##0.00_);_("$"* \(#,##0.00\);_("$"* "-"??_);_(@_)</c:formatCode>
                <c:ptCount val="9"/>
                <c:pt idx="0">
                  <c:v>16098.582299009431</c:v>
                </c:pt>
                <c:pt idx="1">
                  <c:v>13454.765864724975</c:v>
                </c:pt>
                <c:pt idx="2">
                  <c:v>12027.3278393483</c:v>
                </c:pt>
                <c:pt idx="3">
                  <c:v>10061.41052452996</c:v>
                </c:pt>
                <c:pt idx="4">
                  <c:v>11098.861721026302</c:v>
                </c:pt>
                <c:pt idx="5">
                  <c:v>8084.062763861526</c:v>
                </c:pt>
                <c:pt idx="6">
                  <c:v>7975.9641651319835</c:v>
                </c:pt>
                <c:pt idx="7">
                  <c:v>5669.2989914145192</c:v>
                </c:pt>
                <c:pt idx="8">
                  <c:v>4144.6022768228986</c:v>
                </c:pt>
              </c:numCache>
            </c:numRef>
          </c:yVal>
          <c:smooth val="0"/>
          <c:extLst>
            <c:ext xmlns:c16="http://schemas.microsoft.com/office/drawing/2014/chart" uri="{C3380CC4-5D6E-409C-BE32-E72D297353CC}">
              <c16:uniqueId val="{00000001-93F4-42A8-BB50-CE4071896F67}"/>
            </c:ext>
          </c:extLst>
        </c:ser>
        <c:ser>
          <c:idx val="2"/>
          <c:order val="2"/>
          <c:tx>
            <c:strRef>
              <c:f>'[1]Main PT'!$C$43</c:f>
              <c:strCache>
                <c:ptCount val="1"/>
                <c:pt idx="0">
                  <c:v> SI1 </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strRef>
              <c:f>'[1]Main PT'!$A$44:$A$52</c:f>
              <c:strCache>
                <c:ptCount val="9"/>
                <c:pt idx="0">
                  <c:v> D </c:v>
                </c:pt>
                <c:pt idx="1">
                  <c:v> E </c:v>
                </c:pt>
                <c:pt idx="2">
                  <c:v> F </c:v>
                </c:pt>
                <c:pt idx="3">
                  <c:v> G </c:v>
                </c:pt>
                <c:pt idx="4">
                  <c:v> H </c:v>
                </c:pt>
                <c:pt idx="5">
                  <c:v> I </c:v>
                </c:pt>
                <c:pt idx="6">
                  <c:v> J </c:v>
                </c:pt>
                <c:pt idx="7">
                  <c:v> K </c:v>
                </c:pt>
                <c:pt idx="8">
                  <c:v> M </c:v>
                </c:pt>
              </c:strCache>
            </c:strRef>
          </c:xVal>
          <c:yVal>
            <c:numRef>
              <c:f>'[1]Main PT'!$C$44:$C$52</c:f>
              <c:numCache>
                <c:formatCode>_("$"* #,##0.00_);_("$"* \(#,##0.00\);_("$"* "-"??_);_(@_)</c:formatCode>
                <c:ptCount val="9"/>
                <c:pt idx="0">
                  <c:v>7158.9718782249738</c:v>
                </c:pt>
                <c:pt idx="1">
                  <c:v>6475.226952080433</c:v>
                </c:pt>
                <c:pt idx="2">
                  <c:v>5409.641349454072</c:v>
                </c:pt>
                <c:pt idx="3">
                  <c:v>7358.9979221558169</c:v>
                </c:pt>
                <c:pt idx="4">
                  <c:v>6537.9995556071854</c:v>
                </c:pt>
                <c:pt idx="5">
                  <c:v>4717.4405822935232</c:v>
                </c:pt>
                <c:pt idx="6">
                  <c:v>4570.4861111111113</c:v>
                </c:pt>
                <c:pt idx="7">
                  <c:v>3397.062081251695</c:v>
                </c:pt>
                <c:pt idx="8">
                  <c:v>2450.5668520096865</c:v>
                </c:pt>
              </c:numCache>
            </c:numRef>
          </c:yVal>
          <c:smooth val="0"/>
          <c:extLst>
            <c:ext xmlns:c16="http://schemas.microsoft.com/office/drawing/2014/chart" uri="{C3380CC4-5D6E-409C-BE32-E72D297353CC}">
              <c16:uniqueId val="{00000002-93F4-42A8-BB50-CE4071896F67}"/>
            </c:ext>
          </c:extLst>
        </c:ser>
        <c:ser>
          <c:idx val="3"/>
          <c:order val="3"/>
          <c:tx>
            <c:strRef>
              <c:f>'[1]Main PT'!$D$43</c:f>
              <c:strCache>
                <c:ptCount val="1"/>
                <c:pt idx="0">
                  <c:v> SI2 </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strRef>
              <c:f>'[1]Main PT'!$A$44:$A$52</c:f>
              <c:strCache>
                <c:ptCount val="9"/>
                <c:pt idx="0">
                  <c:v> D </c:v>
                </c:pt>
                <c:pt idx="1">
                  <c:v> E </c:v>
                </c:pt>
                <c:pt idx="2">
                  <c:v> F </c:v>
                </c:pt>
                <c:pt idx="3">
                  <c:v> G </c:v>
                </c:pt>
                <c:pt idx="4">
                  <c:v> H </c:v>
                </c:pt>
                <c:pt idx="5">
                  <c:v> I </c:v>
                </c:pt>
                <c:pt idx="6">
                  <c:v> J </c:v>
                </c:pt>
                <c:pt idx="7">
                  <c:v> K </c:v>
                </c:pt>
                <c:pt idx="8">
                  <c:v> M </c:v>
                </c:pt>
              </c:strCache>
            </c:strRef>
          </c:xVal>
          <c:yVal>
            <c:numRef>
              <c:f>'[1]Main PT'!$D$44:$D$52</c:f>
              <c:numCache>
                <c:formatCode>_("$"* #,##0.00_);_("$"* \(#,##0.00\);_("$"* "-"??_);_(@_)</c:formatCode>
                <c:ptCount val="9"/>
                <c:pt idx="0">
                  <c:v>4495.3123186120592</c:v>
                </c:pt>
                <c:pt idx="1">
                  <c:v>3969.7364537212729</c:v>
                </c:pt>
                <c:pt idx="2">
                  <c:v>4031.0389350014034</c:v>
                </c:pt>
                <c:pt idx="3">
                  <c:v>5909.6285941305759</c:v>
                </c:pt>
                <c:pt idx="4">
                  <c:v>4357.6294913377305</c:v>
                </c:pt>
                <c:pt idx="5">
                  <c:v>4261.1319966583133</c:v>
                </c:pt>
                <c:pt idx="6">
                  <c:v>3323.3143823809678</c:v>
                </c:pt>
                <c:pt idx="7">
                  <c:v>2963.8750965463973</c:v>
                </c:pt>
                <c:pt idx="8">
                  <c:v>1991.6204409224829</c:v>
                </c:pt>
              </c:numCache>
            </c:numRef>
          </c:yVal>
          <c:smooth val="0"/>
          <c:extLst>
            <c:ext xmlns:c16="http://schemas.microsoft.com/office/drawing/2014/chart" uri="{C3380CC4-5D6E-409C-BE32-E72D297353CC}">
              <c16:uniqueId val="{00000003-93F4-42A8-BB50-CE4071896F67}"/>
            </c:ext>
          </c:extLst>
        </c:ser>
        <c:ser>
          <c:idx val="4"/>
          <c:order val="4"/>
          <c:tx>
            <c:strRef>
              <c:f>'[1]Main PT'!$E$43</c:f>
              <c:strCache>
                <c:ptCount val="1"/>
                <c:pt idx="0">
                  <c:v> VS1 </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strRef>
              <c:f>'[1]Main PT'!$A$44:$A$52</c:f>
              <c:strCache>
                <c:ptCount val="9"/>
                <c:pt idx="0">
                  <c:v> D </c:v>
                </c:pt>
                <c:pt idx="1">
                  <c:v> E </c:v>
                </c:pt>
                <c:pt idx="2">
                  <c:v> F </c:v>
                </c:pt>
                <c:pt idx="3">
                  <c:v> G </c:v>
                </c:pt>
                <c:pt idx="4">
                  <c:v> H </c:v>
                </c:pt>
                <c:pt idx="5">
                  <c:v> I </c:v>
                </c:pt>
                <c:pt idx="6">
                  <c:v> J </c:v>
                </c:pt>
                <c:pt idx="7">
                  <c:v> K </c:v>
                </c:pt>
                <c:pt idx="8">
                  <c:v> M </c:v>
                </c:pt>
              </c:strCache>
            </c:strRef>
          </c:xVal>
          <c:yVal>
            <c:numRef>
              <c:f>'[1]Main PT'!$E$44:$E$52</c:f>
              <c:numCache>
                <c:formatCode>_("$"* #,##0.00_);_("$"* \(#,##0.00\);_("$"* "-"??_);_(@_)</c:formatCode>
                <c:ptCount val="9"/>
                <c:pt idx="0">
                  <c:v>9439.1184517008496</c:v>
                </c:pt>
                <c:pt idx="1">
                  <c:v>9914.311594202898</c:v>
                </c:pt>
                <c:pt idx="2">
                  <c:v>9123.3615733396346</c:v>
                </c:pt>
                <c:pt idx="3">
                  <c:v>9008.7440826696893</c:v>
                </c:pt>
                <c:pt idx="4">
                  <c:v>8620.7837301587297</c:v>
                </c:pt>
                <c:pt idx="5">
                  <c:v>6232.3384681215239</c:v>
                </c:pt>
                <c:pt idx="6">
                  <c:v>5576.2209420826221</c:v>
                </c:pt>
                <c:pt idx="7">
                  <c:v>3991.6643671817515</c:v>
                </c:pt>
                <c:pt idx="8">
                  <c:v>3040.4901960784314</c:v>
                </c:pt>
              </c:numCache>
            </c:numRef>
          </c:yVal>
          <c:smooth val="0"/>
          <c:extLst>
            <c:ext xmlns:c16="http://schemas.microsoft.com/office/drawing/2014/chart" uri="{C3380CC4-5D6E-409C-BE32-E72D297353CC}">
              <c16:uniqueId val="{00000004-93F4-42A8-BB50-CE4071896F67}"/>
            </c:ext>
          </c:extLst>
        </c:ser>
        <c:ser>
          <c:idx val="5"/>
          <c:order val="5"/>
          <c:tx>
            <c:strRef>
              <c:f>'[1]Main PT'!$F$43</c:f>
              <c:strCache>
                <c:ptCount val="1"/>
                <c:pt idx="0">
                  <c:v> VS2 </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strRef>
              <c:f>'[1]Main PT'!$A$44:$A$52</c:f>
              <c:strCache>
                <c:ptCount val="9"/>
                <c:pt idx="0">
                  <c:v> D </c:v>
                </c:pt>
                <c:pt idx="1">
                  <c:v> E </c:v>
                </c:pt>
                <c:pt idx="2">
                  <c:v> F </c:v>
                </c:pt>
                <c:pt idx="3">
                  <c:v> G </c:v>
                </c:pt>
                <c:pt idx="4">
                  <c:v> H </c:v>
                </c:pt>
                <c:pt idx="5">
                  <c:v> I </c:v>
                </c:pt>
                <c:pt idx="6">
                  <c:v> J </c:v>
                </c:pt>
                <c:pt idx="7">
                  <c:v> K </c:v>
                </c:pt>
                <c:pt idx="8">
                  <c:v> M </c:v>
                </c:pt>
              </c:strCache>
            </c:strRef>
          </c:xVal>
          <c:yVal>
            <c:numRef>
              <c:f>'[1]Main PT'!$F$44:$F$52</c:f>
              <c:numCache>
                <c:formatCode>_("$"* #,##0.00_);_("$"* \(#,##0.00\);_("$"* "-"??_);_(@_)</c:formatCode>
                <c:ptCount val="9"/>
                <c:pt idx="0">
                  <c:v>10543.700022911056</c:v>
                </c:pt>
                <c:pt idx="1">
                  <c:v>9269.8713076962067</c:v>
                </c:pt>
                <c:pt idx="2">
                  <c:v>7486.920169097808</c:v>
                </c:pt>
                <c:pt idx="3">
                  <c:v>8698.7217575452869</c:v>
                </c:pt>
                <c:pt idx="4">
                  <c:v>6814.1172845505862</c:v>
                </c:pt>
                <c:pt idx="5">
                  <c:v>5831.0393382877</c:v>
                </c:pt>
                <c:pt idx="6">
                  <c:v>4870.7216947960624</c:v>
                </c:pt>
                <c:pt idx="7">
                  <c:v>3614.3601064130867</c:v>
                </c:pt>
                <c:pt idx="8">
                  <c:v>2691.4956581014198</c:v>
                </c:pt>
              </c:numCache>
            </c:numRef>
          </c:yVal>
          <c:smooth val="0"/>
          <c:extLst>
            <c:ext xmlns:c16="http://schemas.microsoft.com/office/drawing/2014/chart" uri="{C3380CC4-5D6E-409C-BE32-E72D297353CC}">
              <c16:uniqueId val="{00000005-93F4-42A8-BB50-CE4071896F67}"/>
            </c:ext>
          </c:extLst>
        </c:ser>
        <c:ser>
          <c:idx val="6"/>
          <c:order val="6"/>
          <c:tx>
            <c:strRef>
              <c:f>'[1]Main PT'!$G$43</c:f>
              <c:strCache>
                <c:ptCount val="1"/>
                <c:pt idx="0">
                  <c:v> VVS1 </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strRef>
              <c:f>'[1]Main PT'!$A$44:$A$52</c:f>
              <c:strCache>
                <c:ptCount val="9"/>
                <c:pt idx="0">
                  <c:v> D </c:v>
                </c:pt>
                <c:pt idx="1">
                  <c:v> E </c:v>
                </c:pt>
                <c:pt idx="2">
                  <c:v> F </c:v>
                </c:pt>
                <c:pt idx="3">
                  <c:v> G </c:v>
                </c:pt>
                <c:pt idx="4">
                  <c:v> H </c:v>
                </c:pt>
                <c:pt idx="5">
                  <c:v> I </c:v>
                </c:pt>
                <c:pt idx="6">
                  <c:v> J </c:v>
                </c:pt>
                <c:pt idx="7">
                  <c:v> K </c:v>
                </c:pt>
                <c:pt idx="8">
                  <c:v> M </c:v>
                </c:pt>
              </c:strCache>
            </c:strRef>
          </c:xVal>
          <c:yVal>
            <c:numRef>
              <c:f>'[1]Main PT'!$G$44:$G$52</c:f>
              <c:numCache>
                <c:formatCode>_("$"* #,##0.00_);_("$"* \(#,##0.00\);_("$"* "-"??_);_(@_)</c:formatCode>
                <c:ptCount val="9"/>
                <c:pt idx="0">
                  <c:v>15004.921724601358</c:v>
                </c:pt>
                <c:pt idx="1">
                  <c:v>11622.178480260622</c:v>
                </c:pt>
                <c:pt idx="2">
                  <c:v>10550.334576762607</c:v>
                </c:pt>
                <c:pt idx="3">
                  <c:v>11194.881370138928</c:v>
                </c:pt>
                <c:pt idx="4">
                  <c:v>9200.1270943262953</c:v>
                </c:pt>
                <c:pt idx="5">
                  <c:v>7123.5964471258585</c:v>
                </c:pt>
                <c:pt idx="6">
                  <c:v>6492.3520923520919</c:v>
                </c:pt>
                <c:pt idx="7">
                  <c:v>4675.3606237816757</c:v>
                </c:pt>
                <c:pt idx="8">
                  <c:v>3791.3170924935635</c:v>
                </c:pt>
              </c:numCache>
            </c:numRef>
          </c:yVal>
          <c:smooth val="0"/>
          <c:extLst>
            <c:ext xmlns:c16="http://schemas.microsoft.com/office/drawing/2014/chart" uri="{C3380CC4-5D6E-409C-BE32-E72D297353CC}">
              <c16:uniqueId val="{00000006-93F4-42A8-BB50-CE4071896F67}"/>
            </c:ext>
          </c:extLst>
        </c:ser>
        <c:ser>
          <c:idx val="7"/>
          <c:order val="7"/>
          <c:tx>
            <c:strRef>
              <c:f>'[1]Main PT'!$H$43</c:f>
              <c:strCache>
                <c:ptCount val="1"/>
                <c:pt idx="0">
                  <c:v> VVS2 </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strRef>
              <c:f>'[1]Main PT'!$A$44:$A$52</c:f>
              <c:strCache>
                <c:ptCount val="9"/>
                <c:pt idx="0">
                  <c:v> D </c:v>
                </c:pt>
                <c:pt idx="1">
                  <c:v> E </c:v>
                </c:pt>
                <c:pt idx="2">
                  <c:v> F </c:v>
                </c:pt>
                <c:pt idx="3">
                  <c:v> G </c:v>
                </c:pt>
                <c:pt idx="4">
                  <c:v> H </c:v>
                </c:pt>
                <c:pt idx="5">
                  <c:v> I </c:v>
                </c:pt>
                <c:pt idx="6">
                  <c:v> J </c:v>
                </c:pt>
                <c:pt idx="7">
                  <c:v> K </c:v>
                </c:pt>
                <c:pt idx="8">
                  <c:v> M </c:v>
                </c:pt>
              </c:strCache>
            </c:strRef>
          </c:xVal>
          <c:yVal>
            <c:numRef>
              <c:f>'[1]Main PT'!$H$44:$H$52</c:f>
              <c:numCache>
                <c:formatCode>_("$"* #,##0.00_);_("$"* \(#,##0.00\);_("$"* "-"??_);_(@_)</c:formatCode>
                <c:ptCount val="9"/>
                <c:pt idx="0">
                  <c:v>9739.8475575201173</c:v>
                </c:pt>
                <c:pt idx="1">
                  <c:v>9863.881461675579</c:v>
                </c:pt>
                <c:pt idx="2">
                  <c:v>9930.4478208716519</c:v>
                </c:pt>
                <c:pt idx="3">
                  <c:v>11131.254710202082</c:v>
                </c:pt>
                <c:pt idx="4">
                  <c:v>9576.3436656855538</c:v>
                </c:pt>
                <c:pt idx="5">
                  <c:v>6637.6676986584107</c:v>
                </c:pt>
                <c:pt idx="6">
                  <c:v>6033.9308126351316</c:v>
                </c:pt>
                <c:pt idx="7">
                  <c:v>4668.7413644214166</c:v>
                </c:pt>
                <c:pt idx="8">
                  <c:v>3276.6932482721963</c:v>
                </c:pt>
              </c:numCache>
            </c:numRef>
          </c:yVal>
          <c:smooth val="0"/>
          <c:extLst>
            <c:ext xmlns:c16="http://schemas.microsoft.com/office/drawing/2014/chart" uri="{C3380CC4-5D6E-409C-BE32-E72D297353CC}">
              <c16:uniqueId val="{00000007-93F4-42A8-BB50-CE4071896F67}"/>
            </c:ext>
          </c:extLst>
        </c:ser>
        <c:dLbls>
          <c:showLegendKey val="0"/>
          <c:showVal val="0"/>
          <c:showCatName val="0"/>
          <c:showSerName val="0"/>
          <c:showPercent val="0"/>
          <c:showBubbleSize val="0"/>
        </c:dLbls>
        <c:axId val="1855378864"/>
        <c:axId val="1855373872"/>
      </c:scatterChart>
      <c:valAx>
        <c:axId val="1855378864"/>
        <c:scaling>
          <c:orientation val="minMax"/>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5373872"/>
        <c:crosses val="autoZero"/>
        <c:crossBetween val="midCat"/>
      </c:valAx>
      <c:valAx>
        <c:axId val="1855373872"/>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5378864"/>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Lab scatter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'[1]Main PT'!$B$33</c:f>
              <c:strCache>
                <c:ptCount val="1"/>
                <c:pt idx="0">
                  <c:v> IF </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strRef>
              <c:f>'[1]Main PT'!$A$34:$A$41</c:f>
              <c:strCache>
                <c:ptCount val="8"/>
                <c:pt idx="0">
                  <c:v> D </c:v>
                </c:pt>
                <c:pt idx="1">
                  <c:v> E </c:v>
                </c:pt>
                <c:pt idx="2">
                  <c:v> F </c:v>
                </c:pt>
                <c:pt idx="3">
                  <c:v> G </c:v>
                </c:pt>
                <c:pt idx="4">
                  <c:v> H </c:v>
                </c:pt>
                <c:pt idx="5">
                  <c:v> I </c:v>
                </c:pt>
                <c:pt idx="6">
                  <c:v> J </c:v>
                </c:pt>
                <c:pt idx="7">
                  <c:v> K </c:v>
                </c:pt>
              </c:strCache>
            </c:strRef>
          </c:xVal>
          <c:yVal>
            <c:numRef>
              <c:f>'[1]Main PT'!$B$34:$B$41</c:f>
              <c:numCache>
                <c:formatCode>_("$"* #,##0.00_);_("$"* \(#,##0.00\);_("$"* "-"??_);_(@_)</c:formatCode>
                <c:ptCount val="8"/>
                <c:pt idx="0">
                  <c:v>4228.0999999999995</c:v>
                </c:pt>
                <c:pt idx="1">
                  <c:v>3697.1333333333332</c:v>
                </c:pt>
                <c:pt idx="2">
                  <c:v>3124.2999999999997</c:v>
                </c:pt>
                <c:pt idx="3">
                  <c:v>2794.2333333333336</c:v>
                </c:pt>
              </c:numCache>
            </c:numRef>
          </c:yVal>
          <c:smooth val="0"/>
          <c:extLst>
            <c:ext xmlns:c16="http://schemas.microsoft.com/office/drawing/2014/chart" uri="{C3380CC4-5D6E-409C-BE32-E72D297353CC}">
              <c16:uniqueId val="{00000000-40D3-4B98-BF95-DA3B544AB3CD}"/>
            </c:ext>
          </c:extLst>
        </c:ser>
        <c:ser>
          <c:idx val="1"/>
          <c:order val="1"/>
          <c:tx>
            <c:strRef>
              <c:f>'[1]Main PT'!$C$33</c:f>
              <c:strCache>
                <c:ptCount val="1"/>
                <c:pt idx="0">
                  <c:v> SI1 </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strRef>
              <c:f>'[1]Main PT'!$A$34:$A$41</c:f>
              <c:strCache>
                <c:ptCount val="8"/>
                <c:pt idx="0">
                  <c:v> D </c:v>
                </c:pt>
                <c:pt idx="1">
                  <c:v> E </c:v>
                </c:pt>
                <c:pt idx="2">
                  <c:v> F </c:v>
                </c:pt>
                <c:pt idx="3">
                  <c:v> G </c:v>
                </c:pt>
                <c:pt idx="4">
                  <c:v> H </c:v>
                </c:pt>
                <c:pt idx="5">
                  <c:v> I </c:v>
                </c:pt>
                <c:pt idx="6">
                  <c:v> J </c:v>
                </c:pt>
                <c:pt idx="7">
                  <c:v> K </c:v>
                </c:pt>
              </c:strCache>
            </c:strRef>
          </c:xVal>
          <c:yVal>
            <c:numRef>
              <c:f>'[1]Main PT'!$C$34:$C$41</c:f>
              <c:numCache>
                <c:formatCode>_("$"* #,##0.00_);_("$"* \(#,##0.00\);_("$"* "-"??_);_(@_)</c:formatCode>
                <c:ptCount val="8"/>
                <c:pt idx="0">
                  <c:v>1593.1666666666667</c:v>
                </c:pt>
                <c:pt idx="1">
                  <c:v>1487.7333333333333</c:v>
                </c:pt>
                <c:pt idx="2">
                  <c:v>1488.6666666666667</c:v>
                </c:pt>
                <c:pt idx="3">
                  <c:v>1261.6000000000001</c:v>
                </c:pt>
                <c:pt idx="4">
                  <c:v>1260.6000000000001</c:v>
                </c:pt>
                <c:pt idx="5">
                  <c:v>1059.5333333333333</c:v>
                </c:pt>
                <c:pt idx="6">
                  <c:v>1003.8759690000001</c:v>
                </c:pt>
                <c:pt idx="7">
                  <c:v>604.74033163333331</c:v>
                </c:pt>
              </c:numCache>
            </c:numRef>
          </c:yVal>
          <c:smooth val="0"/>
          <c:extLst>
            <c:ext xmlns:c16="http://schemas.microsoft.com/office/drawing/2014/chart" uri="{C3380CC4-5D6E-409C-BE32-E72D297353CC}">
              <c16:uniqueId val="{00000001-40D3-4B98-BF95-DA3B544AB3CD}"/>
            </c:ext>
          </c:extLst>
        </c:ser>
        <c:ser>
          <c:idx val="2"/>
          <c:order val="2"/>
          <c:tx>
            <c:strRef>
              <c:f>'[1]Main PT'!$D$33</c:f>
              <c:strCache>
                <c:ptCount val="1"/>
                <c:pt idx="0">
                  <c:v> SI2 </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strRef>
              <c:f>'[1]Main PT'!$A$34:$A$41</c:f>
              <c:strCache>
                <c:ptCount val="8"/>
                <c:pt idx="0">
                  <c:v> D </c:v>
                </c:pt>
                <c:pt idx="1">
                  <c:v> E </c:v>
                </c:pt>
                <c:pt idx="2">
                  <c:v> F </c:v>
                </c:pt>
                <c:pt idx="3">
                  <c:v> G </c:v>
                </c:pt>
                <c:pt idx="4">
                  <c:v> H </c:v>
                </c:pt>
                <c:pt idx="5">
                  <c:v> I </c:v>
                </c:pt>
                <c:pt idx="6">
                  <c:v> J </c:v>
                </c:pt>
                <c:pt idx="7">
                  <c:v> K </c:v>
                </c:pt>
              </c:strCache>
            </c:strRef>
          </c:xVal>
          <c:yVal>
            <c:numRef>
              <c:f>'[1]Main PT'!$D$34:$D$41</c:f>
              <c:numCache>
                <c:formatCode>_("$"* #,##0.00_);_("$"* \(#,##0.00\);_("$"* "-"??_);_(@_)</c:formatCode>
                <c:ptCount val="8"/>
                <c:pt idx="0">
                  <c:v>1457.6666666666667</c:v>
                </c:pt>
                <c:pt idx="1">
                  <c:v>1308.5333333333333</c:v>
                </c:pt>
                <c:pt idx="2">
                  <c:v>1224.8333333333333</c:v>
                </c:pt>
                <c:pt idx="3">
                  <c:v>967.69999999999993</c:v>
                </c:pt>
                <c:pt idx="4">
                  <c:v>1035.8</c:v>
                </c:pt>
                <c:pt idx="5">
                  <c:v>1037.0333333333333</c:v>
                </c:pt>
                <c:pt idx="6">
                  <c:v>994.24937933333331</c:v>
                </c:pt>
                <c:pt idx="7">
                  <c:v>554.21072400000003</c:v>
                </c:pt>
              </c:numCache>
            </c:numRef>
          </c:yVal>
          <c:smooth val="0"/>
          <c:extLst>
            <c:ext xmlns:c16="http://schemas.microsoft.com/office/drawing/2014/chart" uri="{C3380CC4-5D6E-409C-BE32-E72D297353CC}">
              <c16:uniqueId val="{00000002-40D3-4B98-BF95-DA3B544AB3CD}"/>
            </c:ext>
          </c:extLst>
        </c:ser>
        <c:ser>
          <c:idx val="3"/>
          <c:order val="3"/>
          <c:tx>
            <c:strRef>
              <c:f>'[1]Main PT'!$E$33</c:f>
              <c:strCache>
                <c:ptCount val="1"/>
                <c:pt idx="0">
                  <c:v> VS1 </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strRef>
              <c:f>'[1]Main PT'!$A$34:$A$41</c:f>
              <c:strCache>
                <c:ptCount val="8"/>
                <c:pt idx="0">
                  <c:v> D </c:v>
                </c:pt>
                <c:pt idx="1">
                  <c:v> E </c:v>
                </c:pt>
                <c:pt idx="2">
                  <c:v> F </c:v>
                </c:pt>
                <c:pt idx="3">
                  <c:v> G </c:v>
                </c:pt>
                <c:pt idx="4">
                  <c:v> H </c:v>
                </c:pt>
                <c:pt idx="5">
                  <c:v> I </c:v>
                </c:pt>
                <c:pt idx="6">
                  <c:v> J </c:v>
                </c:pt>
                <c:pt idx="7">
                  <c:v> K </c:v>
                </c:pt>
              </c:strCache>
            </c:strRef>
          </c:xVal>
          <c:yVal>
            <c:numRef>
              <c:f>'[1]Main PT'!$E$34:$E$41</c:f>
              <c:numCache>
                <c:formatCode>_("$"* #,##0.00_);_("$"* \(#,##0.00\);_("$"* "-"??_);_(@_)</c:formatCode>
                <c:ptCount val="8"/>
                <c:pt idx="0">
                  <c:v>2080.4333333333329</c:v>
                </c:pt>
                <c:pt idx="1">
                  <c:v>2006.0333333333335</c:v>
                </c:pt>
                <c:pt idx="2">
                  <c:v>1868.2333333333333</c:v>
                </c:pt>
                <c:pt idx="3">
                  <c:v>1600.3</c:v>
                </c:pt>
                <c:pt idx="4">
                  <c:v>1411</c:v>
                </c:pt>
                <c:pt idx="5">
                  <c:v>1295.5</c:v>
                </c:pt>
                <c:pt idx="6">
                  <c:v>1007.1557904666666</c:v>
                </c:pt>
                <c:pt idx="7">
                  <c:v>744.99017763333325</c:v>
                </c:pt>
              </c:numCache>
            </c:numRef>
          </c:yVal>
          <c:smooth val="0"/>
          <c:extLst>
            <c:ext xmlns:c16="http://schemas.microsoft.com/office/drawing/2014/chart" uri="{C3380CC4-5D6E-409C-BE32-E72D297353CC}">
              <c16:uniqueId val="{00000003-40D3-4B98-BF95-DA3B544AB3CD}"/>
            </c:ext>
          </c:extLst>
        </c:ser>
        <c:ser>
          <c:idx val="4"/>
          <c:order val="4"/>
          <c:tx>
            <c:strRef>
              <c:f>'[1]Main PT'!$F$33</c:f>
              <c:strCache>
                <c:ptCount val="1"/>
                <c:pt idx="0">
                  <c:v> VS2 </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strRef>
              <c:f>'[1]Main PT'!$A$34:$A$41</c:f>
              <c:strCache>
                <c:ptCount val="8"/>
                <c:pt idx="0">
                  <c:v> D </c:v>
                </c:pt>
                <c:pt idx="1">
                  <c:v> E </c:v>
                </c:pt>
                <c:pt idx="2">
                  <c:v> F </c:v>
                </c:pt>
                <c:pt idx="3">
                  <c:v> G </c:v>
                </c:pt>
                <c:pt idx="4">
                  <c:v> H </c:v>
                </c:pt>
                <c:pt idx="5">
                  <c:v> I </c:v>
                </c:pt>
                <c:pt idx="6">
                  <c:v> J </c:v>
                </c:pt>
                <c:pt idx="7">
                  <c:v> K </c:v>
                </c:pt>
              </c:strCache>
            </c:strRef>
          </c:xVal>
          <c:yVal>
            <c:numRef>
              <c:f>'[1]Main PT'!$F$34:$F$41</c:f>
              <c:numCache>
                <c:formatCode>_("$"* #,##0.00_);_("$"* \(#,##0.00\);_("$"* "-"??_);_(@_)</c:formatCode>
                <c:ptCount val="8"/>
                <c:pt idx="0">
                  <c:v>1913.8</c:v>
                </c:pt>
                <c:pt idx="1">
                  <c:v>1845.2333333333333</c:v>
                </c:pt>
                <c:pt idx="2">
                  <c:v>1692.7666666666664</c:v>
                </c:pt>
                <c:pt idx="3">
                  <c:v>1425.7333333333336</c:v>
                </c:pt>
                <c:pt idx="4">
                  <c:v>1267.7</c:v>
                </c:pt>
                <c:pt idx="5">
                  <c:v>1181.2333333333333</c:v>
                </c:pt>
                <c:pt idx="6">
                  <c:v>1034.3509153333332</c:v>
                </c:pt>
                <c:pt idx="7">
                  <c:v>638.99672309999994</c:v>
                </c:pt>
              </c:numCache>
            </c:numRef>
          </c:yVal>
          <c:smooth val="0"/>
          <c:extLst>
            <c:ext xmlns:c16="http://schemas.microsoft.com/office/drawing/2014/chart" uri="{C3380CC4-5D6E-409C-BE32-E72D297353CC}">
              <c16:uniqueId val="{00000004-40D3-4B98-BF95-DA3B544AB3CD}"/>
            </c:ext>
          </c:extLst>
        </c:ser>
        <c:ser>
          <c:idx val="5"/>
          <c:order val="5"/>
          <c:tx>
            <c:strRef>
              <c:f>'[1]Main PT'!$G$33</c:f>
              <c:strCache>
                <c:ptCount val="1"/>
                <c:pt idx="0">
                  <c:v> VVS1 </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strRef>
              <c:f>'[1]Main PT'!$A$34:$A$41</c:f>
              <c:strCache>
                <c:ptCount val="8"/>
                <c:pt idx="0">
                  <c:v> D </c:v>
                </c:pt>
                <c:pt idx="1">
                  <c:v> E </c:v>
                </c:pt>
                <c:pt idx="2">
                  <c:v> F </c:v>
                </c:pt>
                <c:pt idx="3">
                  <c:v> G </c:v>
                </c:pt>
                <c:pt idx="4">
                  <c:v> H </c:v>
                </c:pt>
                <c:pt idx="5">
                  <c:v> I </c:v>
                </c:pt>
                <c:pt idx="6">
                  <c:v> J </c:v>
                </c:pt>
                <c:pt idx="7">
                  <c:v> K </c:v>
                </c:pt>
              </c:strCache>
            </c:strRef>
          </c:xVal>
          <c:yVal>
            <c:numRef>
              <c:f>'[1]Main PT'!$G$34:$G$41</c:f>
              <c:numCache>
                <c:formatCode>_("$"* #,##0.00_);_("$"* \(#,##0.00\);_("$"* "-"??_);_(@_)</c:formatCode>
                <c:ptCount val="8"/>
                <c:pt idx="0">
                  <c:v>3142.3333333333335</c:v>
                </c:pt>
                <c:pt idx="1">
                  <c:v>2765.3666666666668</c:v>
                </c:pt>
                <c:pt idx="2">
                  <c:v>2482.9</c:v>
                </c:pt>
                <c:pt idx="3">
                  <c:v>2048.6</c:v>
                </c:pt>
                <c:pt idx="4">
                  <c:v>1855.4666666666665</c:v>
                </c:pt>
                <c:pt idx="5">
                  <c:v>1447.45</c:v>
                </c:pt>
                <c:pt idx="6">
                  <c:v>1030.2704059666667</c:v>
                </c:pt>
              </c:numCache>
            </c:numRef>
          </c:yVal>
          <c:smooth val="0"/>
          <c:extLst>
            <c:ext xmlns:c16="http://schemas.microsoft.com/office/drawing/2014/chart" uri="{C3380CC4-5D6E-409C-BE32-E72D297353CC}">
              <c16:uniqueId val="{00000005-40D3-4B98-BF95-DA3B544AB3CD}"/>
            </c:ext>
          </c:extLst>
        </c:ser>
        <c:ser>
          <c:idx val="6"/>
          <c:order val="6"/>
          <c:tx>
            <c:strRef>
              <c:f>'[1]Main PT'!$H$33</c:f>
              <c:strCache>
                <c:ptCount val="1"/>
                <c:pt idx="0">
                  <c:v> VVS2 </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strRef>
              <c:f>'[1]Main PT'!$A$34:$A$41</c:f>
              <c:strCache>
                <c:ptCount val="8"/>
                <c:pt idx="0">
                  <c:v> D </c:v>
                </c:pt>
                <c:pt idx="1">
                  <c:v> E </c:v>
                </c:pt>
                <c:pt idx="2">
                  <c:v> F </c:v>
                </c:pt>
                <c:pt idx="3">
                  <c:v> G </c:v>
                </c:pt>
                <c:pt idx="4">
                  <c:v> H </c:v>
                </c:pt>
                <c:pt idx="5">
                  <c:v> I </c:v>
                </c:pt>
                <c:pt idx="6">
                  <c:v> J </c:v>
                </c:pt>
                <c:pt idx="7">
                  <c:v> K </c:v>
                </c:pt>
              </c:strCache>
            </c:strRef>
          </c:xVal>
          <c:yVal>
            <c:numRef>
              <c:f>'[1]Main PT'!$H$34:$H$41</c:f>
              <c:numCache>
                <c:formatCode>_("$"* #,##0.00_);_("$"* \(#,##0.00\);_("$"* "-"??_);_(@_)</c:formatCode>
                <c:ptCount val="8"/>
                <c:pt idx="0">
                  <c:v>2715</c:v>
                </c:pt>
                <c:pt idx="1">
                  <c:v>2278.6333333333332</c:v>
                </c:pt>
                <c:pt idx="2">
                  <c:v>2217.7333333333336</c:v>
                </c:pt>
                <c:pt idx="3">
                  <c:v>1769.6333333333332</c:v>
                </c:pt>
                <c:pt idx="4">
                  <c:v>1521.5333333333335</c:v>
                </c:pt>
                <c:pt idx="5">
                  <c:v>1352.8666666666668</c:v>
                </c:pt>
                <c:pt idx="6">
                  <c:v>1067.8968253333333</c:v>
                </c:pt>
                <c:pt idx="7">
                  <c:v>1322.2752675333334</c:v>
                </c:pt>
              </c:numCache>
            </c:numRef>
          </c:yVal>
          <c:smooth val="0"/>
          <c:extLst>
            <c:ext xmlns:c16="http://schemas.microsoft.com/office/drawing/2014/chart" uri="{C3380CC4-5D6E-409C-BE32-E72D297353CC}">
              <c16:uniqueId val="{00000006-40D3-4B98-BF95-DA3B544AB3CD}"/>
            </c:ext>
          </c:extLst>
        </c:ser>
        <c:dLbls>
          <c:showLegendKey val="0"/>
          <c:showVal val="0"/>
          <c:showCatName val="0"/>
          <c:showSerName val="0"/>
          <c:showPercent val="0"/>
          <c:showBubbleSize val="0"/>
        </c:dLbls>
        <c:axId val="33163744"/>
        <c:axId val="33165824"/>
      </c:scatterChart>
      <c:valAx>
        <c:axId val="33163744"/>
        <c:scaling>
          <c:orientation val="minMax"/>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165824"/>
        <c:crosses val="autoZero"/>
        <c:crossBetween val="midCat"/>
      </c:valAx>
      <c:valAx>
        <c:axId val="33165824"/>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16374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Price/Ct</a:t>
            </a:r>
            <a:r>
              <a:rPr lang="en-US" baseline="0"/>
              <a:t> VS Color-Natural</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v>E</c:v>
          </c:tx>
          <c:spPr>
            <a:ln w="28575" cap="rnd">
              <a:solidFill>
                <a:schemeClr val="accent2"/>
              </a:solid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trendline>
            <c:spPr>
              <a:ln w="19050" cap="rnd">
                <a:solidFill>
                  <a:schemeClr val="accent2"/>
                </a:solidFill>
                <a:prstDash val="sysDot"/>
              </a:ln>
              <a:effectLst/>
            </c:spPr>
            <c:trendlineType val="linear"/>
            <c:dispRSqr val="1"/>
            <c:dispEq val="1"/>
            <c:trendlineLbl>
              <c:layout>
                <c:manualLayout>
                  <c:x val="2.0975837686492332E-2"/>
                  <c:y val="-0.5038558129874053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2"/>
                </a:solidFill>
                <a:prstDash val="sysDot"/>
              </a:ln>
              <a:effectLst/>
            </c:spPr>
            <c:trendlineType val="linear"/>
            <c:dispRSqr val="0"/>
            <c:dispEq val="0"/>
          </c:trendline>
          <c:val>
            <c:numRef>
              <c:f>'[1]Scatter Chart'!$C$5:$I$5</c:f>
              <c:numCache>
                <c:formatCode>_([$$-409]* #,##0.00_);_([$$-409]* \(#,##0.00\);_([$$-409]* "-"??_);_(@_)</c:formatCode>
                <c:ptCount val="7"/>
                <c:pt idx="0">
                  <c:v>13454.765863333334</c:v>
                </c:pt>
                <c:pt idx="1">
                  <c:v>11622.17848</c:v>
                </c:pt>
                <c:pt idx="2">
                  <c:v>9863.8814613333325</c:v>
                </c:pt>
                <c:pt idx="3">
                  <c:v>9914.3115933333338</c:v>
                </c:pt>
                <c:pt idx="4">
                  <c:v>9269.8713079999998</c:v>
                </c:pt>
                <c:pt idx="5">
                  <c:v>6475.2269523333334</c:v>
                </c:pt>
                <c:pt idx="6">
                  <c:v>3969.7364539999999</c:v>
                </c:pt>
              </c:numCache>
            </c:numRef>
          </c:val>
          <c:smooth val="0"/>
          <c:extLst>
            <c:ext xmlns:c16="http://schemas.microsoft.com/office/drawing/2014/chart" uri="{C3380CC4-5D6E-409C-BE32-E72D297353CC}">
              <c16:uniqueId val="{00000003-8148-4D4F-8B01-32DD135D6CA7}"/>
            </c:ext>
          </c:extLst>
        </c:ser>
        <c:dLbls>
          <c:showLegendKey val="0"/>
          <c:showVal val="0"/>
          <c:showCatName val="0"/>
          <c:showSerName val="0"/>
          <c:showPercent val="0"/>
          <c:showBubbleSize val="0"/>
        </c:dLbls>
        <c:marker val="1"/>
        <c:smooth val="0"/>
        <c:axId val="397269744"/>
        <c:axId val="1001301872"/>
        <c:extLst>
          <c:ext xmlns:c15="http://schemas.microsoft.com/office/drawing/2012/chart" uri="{02D57815-91ED-43cb-92C2-25804820EDAC}">
            <c15:filteredLineSeries>
              <c15:ser>
                <c:idx val="0"/>
                <c:order val="0"/>
                <c:tx>
                  <c:v>D</c:v>
                </c:tx>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extLst>
                      <c:ext uri="{02D57815-91ED-43cb-92C2-25804820EDAC}">
                        <c15:formulaRef>
                          <c15:sqref>'[1]Scatter Chart'!$C$4:$I$4</c15:sqref>
                        </c15:formulaRef>
                      </c:ext>
                    </c:extLst>
                    <c:numCache>
                      <c:formatCode>_([$$-409]* #,##0.00_);_([$$-409]* \(#,##0.00\);_([$$-409]* "-"??_);_(@_)</c:formatCode>
                      <c:ptCount val="7"/>
                      <c:pt idx="0">
                        <c:v>16098.582296666666</c:v>
                      </c:pt>
                      <c:pt idx="1">
                        <c:v>15004.921723333333</c:v>
                      </c:pt>
                      <c:pt idx="2">
                        <c:v>9739.8475583333329</c:v>
                      </c:pt>
                      <c:pt idx="3">
                        <c:v>9439.1184516666672</c:v>
                      </c:pt>
                      <c:pt idx="4">
                        <c:v>10543.700025666667</c:v>
                      </c:pt>
                      <c:pt idx="5">
                        <c:v>7158.9718780000003</c:v>
                      </c:pt>
                      <c:pt idx="6">
                        <c:v>4495.3123190000006</c:v>
                      </c:pt>
                    </c:numCache>
                  </c:numRef>
                </c:val>
                <c:smooth val="0"/>
                <c:extLst>
                  <c:ext xmlns:c16="http://schemas.microsoft.com/office/drawing/2014/chart" uri="{C3380CC4-5D6E-409C-BE32-E72D297353CC}">
                    <c16:uniqueId val="{00000004-8148-4D4F-8B01-32DD135D6CA7}"/>
                  </c:ext>
                </c:extLst>
              </c15:ser>
            </c15:filteredLineSeries>
            <c15:filteredLineSeries>
              <c15:ser>
                <c:idx val="2"/>
                <c:order val="2"/>
                <c:tx>
                  <c:v>F</c:v>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extLst xmlns:c15="http://schemas.microsoft.com/office/drawing/2012/chart">
                      <c:ext xmlns:c15="http://schemas.microsoft.com/office/drawing/2012/chart" uri="{02D57815-91ED-43cb-92C2-25804820EDAC}">
                        <c15:formulaRef>
                          <c15:sqref>'[1]Scatter Chart'!$C$6:$I$6</c15:sqref>
                        </c15:formulaRef>
                      </c:ext>
                    </c:extLst>
                    <c:numCache>
                      <c:formatCode>_([$$-409]* #,##0.00_);_([$$-409]* \(#,##0.00\);_([$$-409]* "-"??_);_(@_)</c:formatCode>
                      <c:ptCount val="7"/>
                      <c:pt idx="0">
                        <c:v>12027.32784</c:v>
                      </c:pt>
                      <c:pt idx="1">
                        <c:v>10550.334575666666</c:v>
                      </c:pt>
                      <c:pt idx="2">
                        <c:v>9930.4478190000009</c:v>
                      </c:pt>
                      <c:pt idx="3">
                        <c:v>9123.3615733333336</c:v>
                      </c:pt>
                      <c:pt idx="4">
                        <c:v>7486.9201693333334</c:v>
                      </c:pt>
                      <c:pt idx="5">
                        <c:v>5409.6413496666673</c:v>
                      </c:pt>
                      <c:pt idx="6">
                        <c:v>4031.038934666667</c:v>
                      </c:pt>
                    </c:numCache>
                  </c:numRef>
                </c:val>
                <c:smooth val="0"/>
                <c:extLst xmlns:c15="http://schemas.microsoft.com/office/drawing/2012/chart">
                  <c:ext xmlns:c16="http://schemas.microsoft.com/office/drawing/2014/chart" uri="{C3380CC4-5D6E-409C-BE32-E72D297353CC}">
                    <c16:uniqueId val="{00000005-8148-4D4F-8B01-32DD135D6CA7}"/>
                  </c:ext>
                </c:extLst>
              </c15:ser>
            </c15:filteredLineSeries>
            <c15:filteredLineSeries>
              <c15:ser>
                <c:idx val="3"/>
                <c:order val="3"/>
                <c:tx>
                  <c:v>G</c:v>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extLst xmlns:c15="http://schemas.microsoft.com/office/drawing/2012/chart">
                      <c:ext xmlns:c15="http://schemas.microsoft.com/office/drawing/2012/chart" uri="{02D57815-91ED-43cb-92C2-25804820EDAC}">
                        <c15:formulaRef>
                          <c15:sqref>'[1]Scatter Chart'!$C$7:$I$7</c15:sqref>
                        </c15:formulaRef>
                      </c:ext>
                    </c:extLst>
                    <c:numCache>
                      <c:formatCode>_([$$-409]* #,##0.00_);_([$$-409]* \(#,##0.00\);_([$$-409]* "-"??_);_(@_)</c:formatCode>
                      <c:ptCount val="7"/>
                      <c:pt idx="0">
                        <c:v>10061.410523666667</c:v>
                      </c:pt>
                      <c:pt idx="1">
                        <c:v>11194.881369666668</c:v>
                      </c:pt>
                      <c:pt idx="2">
                        <c:v>11131.254708666665</c:v>
                      </c:pt>
                      <c:pt idx="3">
                        <c:v>9008.7440836666665</c:v>
                      </c:pt>
                      <c:pt idx="4">
                        <c:v>8698.7217569999993</c:v>
                      </c:pt>
                      <c:pt idx="5">
                        <c:v>7358.9979226666665</c:v>
                      </c:pt>
                      <c:pt idx="6">
                        <c:v>5909.6285939999989</c:v>
                      </c:pt>
                    </c:numCache>
                  </c:numRef>
                </c:val>
                <c:smooth val="0"/>
                <c:extLst xmlns:c15="http://schemas.microsoft.com/office/drawing/2012/chart">
                  <c:ext xmlns:c16="http://schemas.microsoft.com/office/drawing/2014/chart" uri="{C3380CC4-5D6E-409C-BE32-E72D297353CC}">
                    <c16:uniqueId val="{00000006-8148-4D4F-8B01-32DD135D6CA7}"/>
                  </c:ext>
                </c:extLst>
              </c15:ser>
            </c15:filteredLineSeries>
            <c15:filteredLineSeries>
              <c15:ser>
                <c:idx val="4"/>
                <c:order val="4"/>
                <c:tx>
                  <c:v>H</c:v>
                </c:tx>
                <c:spPr>
                  <a:ln w="28575" cap="rnd">
                    <a:solidFill>
                      <a:schemeClr val="accent5"/>
                    </a:solidFill>
                    <a:round/>
                  </a:ln>
                  <a:effectLst/>
                </c:spPr>
                <c:marker>
                  <c:symbol val="circle"/>
                  <c:size val="5"/>
                  <c:spPr>
                    <a:solidFill>
                      <a:schemeClr val="accent5"/>
                    </a:solidFill>
                    <a:ln w="9525">
                      <a:solidFill>
                        <a:schemeClr val="accent5"/>
                      </a:solidFill>
                    </a:ln>
                    <a:effectLst/>
                  </c:spPr>
                </c:marker>
                <c:val>
                  <c:numRef>
                    <c:extLst xmlns:c15="http://schemas.microsoft.com/office/drawing/2012/chart">
                      <c:ext xmlns:c15="http://schemas.microsoft.com/office/drawing/2012/chart" uri="{02D57815-91ED-43cb-92C2-25804820EDAC}">
                        <c15:formulaRef>
                          <c15:sqref>'[1]Scatter Chart'!$C$8:$I$8</c15:sqref>
                        </c15:formulaRef>
                      </c:ext>
                    </c:extLst>
                    <c:numCache>
                      <c:formatCode>_([$$-409]* #,##0.00_);_([$$-409]* \(#,##0.00\);_([$$-409]* "-"??_);_(@_)</c:formatCode>
                      <c:ptCount val="7"/>
                      <c:pt idx="0">
                        <c:v>11098.861721666666</c:v>
                      </c:pt>
                      <c:pt idx="1">
                        <c:v>9200.1270953333333</c:v>
                      </c:pt>
                      <c:pt idx="2">
                        <c:v>9576.3436656666672</c:v>
                      </c:pt>
                      <c:pt idx="3">
                        <c:v>8620.7837313333348</c:v>
                      </c:pt>
                      <c:pt idx="4">
                        <c:v>6814.1172846666668</c:v>
                      </c:pt>
                      <c:pt idx="5">
                        <c:v>6537.9995556666663</c:v>
                      </c:pt>
                      <c:pt idx="6">
                        <c:v>4357.629491333334</c:v>
                      </c:pt>
                    </c:numCache>
                  </c:numRef>
                </c:val>
                <c:smooth val="0"/>
                <c:extLst xmlns:c15="http://schemas.microsoft.com/office/drawing/2012/chart">
                  <c:ext xmlns:c16="http://schemas.microsoft.com/office/drawing/2014/chart" uri="{C3380CC4-5D6E-409C-BE32-E72D297353CC}">
                    <c16:uniqueId val="{00000007-8148-4D4F-8B01-32DD135D6CA7}"/>
                  </c:ext>
                </c:extLst>
              </c15:ser>
            </c15:filteredLineSeries>
            <c15:filteredLineSeries>
              <c15:ser>
                <c:idx val="5"/>
                <c:order val="5"/>
                <c:tx>
                  <c:v>I</c:v>
                </c:tx>
                <c:spPr>
                  <a:ln w="28575" cap="rnd">
                    <a:solidFill>
                      <a:schemeClr val="accent6"/>
                    </a:solidFill>
                    <a:round/>
                  </a:ln>
                  <a:effectLst/>
                </c:spPr>
                <c:marker>
                  <c:symbol val="circle"/>
                  <c:size val="5"/>
                  <c:spPr>
                    <a:solidFill>
                      <a:schemeClr val="accent6"/>
                    </a:solidFill>
                    <a:ln w="9525">
                      <a:solidFill>
                        <a:schemeClr val="accent6"/>
                      </a:solidFill>
                    </a:ln>
                    <a:effectLst/>
                  </c:spPr>
                </c:marker>
                <c:val>
                  <c:numRef>
                    <c:extLst xmlns:c15="http://schemas.microsoft.com/office/drawing/2012/chart">
                      <c:ext xmlns:c15="http://schemas.microsoft.com/office/drawing/2012/chart" uri="{02D57815-91ED-43cb-92C2-25804820EDAC}">
                        <c15:formulaRef>
                          <c15:sqref>'[1]Scatter Chart'!$C$9:$I$9</c15:sqref>
                        </c15:formulaRef>
                      </c:ext>
                    </c:extLst>
                    <c:numCache>
                      <c:formatCode>_([$$-409]* #,##0.00_);_([$$-409]* \(#,##0.00\);_([$$-409]* "-"??_);_(@_)</c:formatCode>
                      <c:ptCount val="7"/>
                      <c:pt idx="0">
                        <c:v>8084.0627636666659</c:v>
                      </c:pt>
                      <c:pt idx="1">
                        <c:v>7123.5964473333333</c:v>
                      </c:pt>
                      <c:pt idx="2">
                        <c:v>6637.6676986666671</c:v>
                      </c:pt>
                      <c:pt idx="3">
                        <c:v>6232.3384683333343</c:v>
                      </c:pt>
                      <c:pt idx="4">
                        <c:v>5831.0393379999996</c:v>
                      </c:pt>
                      <c:pt idx="5">
                        <c:v>4717.4405823333336</c:v>
                      </c:pt>
                      <c:pt idx="6">
                        <c:v>4261.131996666667</c:v>
                      </c:pt>
                    </c:numCache>
                  </c:numRef>
                </c:val>
                <c:smooth val="0"/>
                <c:extLst xmlns:c15="http://schemas.microsoft.com/office/drawing/2012/chart">
                  <c:ext xmlns:c16="http://schemas.microsoft.com/office/drawing/2014/chart" uri="{C3380CC4-5D6E-409C-BE32-E72D297353CC}">
                    <c16:uniqueId val="{00000008-8148-4D4F-8B01-32DD135D6CA7}"/>
                  </c:ext>
                </c:extLst>
              </c15:ser>
            </c15:filteredLineSeries>
            <c15:filteredLineSeries>
              <c15:ser>
                <c:idx val="6"/>
                <c:order val="6"/>
                <c:tx>
                  <c:v>J</c:v>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val>
                  <c:numRef>
                    <c:extLst xmlns:c15="http://schemas.microsoft.com/office/drawing/2012/chart">
                      <c:ext xmlns:c15="http://schemas.microsoft.com/office/drawing/2012/chart" uri="{02D57815-91ED-43cb-92C2-25804820EDAC}">
                        <c15:formulaRef>
                          <c15:sqref>'[1]Scatter Chart'!$C$10:$I$10</c15:sqref>
                        </c15:formulaRef>
                      </c:ext>
                    </c:extLst>
                    <c:numCache>
                      <c:formatCode>_([$$-409]* #,##0.00_);_([$$-409]* \(#,##0.00\);_([$$-409]* "-"??_);_(@_)</c:formatCode>
                      <c:ptCount val="7"/>
                      <c:pt idx="0">
                        <c:v>7975.9641653333338</c:v>
                      </c:pt>
                      <c:pt idx="1">
                        <c:v>6492.352092666667</c:v>
                      </c:pt>
                      <c:pt idx="2">
                        <c:v>6033.9308126666656</c:v>
                      </c:pt>
                      <c:pt idx="3">
                        <c:v>5576.2209419999999</c:v>
                      </c:pt>
                      <c:pt idx="4">
                        <c:v>4870.7216946666667</c:v>
                      </c:pt>
                      <c:pt idx="5">
                        <c:v>4570.4861113333336</c:v>
                      </c:pt>
                      <c:pt idx="6">
                        <c:v>3323.3143823333335</c:v>
                      </c:pt>
                    </c:numCache>
                  </c:numRef>
                </c:val>
                <c:smooth val="0"/>
                <c:extLst xmlns:c15="http://schemas.microsoft.com/office/drawing/2012/chart">
                  <c:ext xmlns:c16="http://schemas.microsoft.com/office/drawing/2014/chart" uri="{C3380CC4-5D6E-409C-BE32-E72D297353CC}">
                    <c16:uniqueId val="{00000009-8148-4D4F-8B01-32DD135D6CA7}"/>
                  </c:ext>
                </c:extLst>
              </c15:ser>
            </c15:filteredLineSeries>
            <c15:filteredLineSeries>
              <c15:ser>
                <c:idx val="7"/>
                <c:order val="7"/>
                <c:tx>
                  <c:v>K</c:v>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val>
                  <c:numRef>
                    <c:extLst xmlns:c15="http://schemas.microsoft.com/office/drawing/2012/chart">
                      <c:ext xmlns:c15="http://schemas.microsoft.com/office/drawing/2012/chart" uri="{02D57815-91ED-43cb-92C2-25804820EDAC}">
                        <c15:formulaRef>
                          <c15:sqref>'[1]Scatter Chart'!$C$11:$I$11</c15:sqref>
                        </c15:formulaRef>
                      </c:ext>
                    </c:extLst>
                    <c:numCache>
                      <c:formatCode>_([$$-409]* #,##0.00_);_([$$-409]* \(#,##0.00\);_([$$-409]* "-"??_);_(@_)</c:formatCode>
                      <c:ptCount val="7"/>
                      <c:pt idx="0">
                        <c:v>5669.2989913333331</c:v>
                      </c:pt>
                      <c:pt idx="1">
                        <c:v>4675.3606236666665</c:v>
                      </c:pt>
                      <c:pt idx="2">
                        <c:v>4668.7413643333339</c:v>
                      </c:pt>
                      <c:pt idx="3">
                        <c:v>3991.6643669999994</c:v>
                      </c:pt>
                      <c:pt idx="4">
                        <c:v>3614.3601063333335</c:v>
                      </c:pt>
                      <c:pt idx="5">
                        <c:v>3397.062081</c:v>
                      </c:pt>
                      <c:pt idx="6">
                        <c:v>2963.8750963333332</c:v>
                      </c:pt>
                    </c:numCache>
                  </c:numRef>
                </c:val>
                <c:smooth val="0"/>
                <c:extLst xmlns:c15="http://schemas.microsoft.com/office/drawing/2012/chart">
                  <c:ext xmlns:c16="http://schemas.microsoft.com/office/drawing/2014/chart" uri="{C3380CC4-5D6E-409C-BE32-E72D297353CC}">
                    <c16:uniqueId val="{0000000A-8148-4D4F-8B01-32DD135D6CA7}"/>
                  </c:ext>
                </c:extLst>
              </c15:ser>
            </c15:filteredLineSeries>
          </c:ext>
        </c:extLst>
      </c:lineChart>
      <c:catAx>
        <c:axId val="39726974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301872"/>
        <c:crosses val="autoZero"/>
        <c:auto val="1"/>
        <c:lblAlgn val="ctr"/>
        <c:lblOffset val="100"/>
        <c:noMultiLvlLbl val="0"/>
      </c:catAx>
      <c:valAx>
        <c:axId val="1001301872"/>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72697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Price</a:t>
            </a:r>
            <a:r>
              <a:rPr lang="en-US" baseline="0"/>
              <a:t>/Ct VS Clarity- Natural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3"/>
          <c:order val="3"/>
          <c:tx>
            <c:v>VS1</c:v>
          </c:tx>
          <c:spPr>
            <a:ln w="28575" cap="rnd">
              <a:solidFill>
                <a:schemeClr val="accent4"/>
              </a:solidFill>
              <a:round/>
            </a:ln>
            <a:effectLst/>
          </c:spPr>
          <c:marker>
            <c:symbol val="circle"/>
            <c:size val="5"/>
            <c:spPr>
              <a:solidFill>
                <a:schemeClr val="accent4"/>
              </a:solidFill>
              <a:ln w="9525">
                <a:solidFill>
                  <a:schemeClr val="accent4"/>
                </a:solidFill>
              </a:ln>
              <a:effectLst/>
            </c:spPr>
          </c:marker>
          <c:trendline>
            <c:spPr>
              <a:ln w="19050" cap="rnd">
                <a:solidFill>
                  <a:schemeClr val="accent4"/>
                </a:solidFill>
                <a:prstDash val="sysDot"/>
              </a:ln>
              <a:effectLst/>
            </c:spPr>
            <c:trendlineType val="linear"/>
            <c:dispRSqr val="0"/>
            <c:dispEq val="0"/>
          </c:trendline>
          <c:trendline>
            <c:spPr>
              <a:ln w="19050" cap="rnd">
                <a:solidFill>
                  <a:schemeClr val="accent4"/>
                </a:solidFill>
                <a:prstDash val="sysDot"/>
              </a:ln>
              <a:effectLst/>
            </c:spPr>
            <c:trendlineType val="linear"/>
            <c:dispRSqr val="1"/>
            <c:dispEq val="1"/>
            <c:trendlineLbl>
              <c:layout>
                <c:manualLayout>
                  <c:x val="2.1558579323201241E-2"/>
                  <c:y val="-0.45172925251665408"/>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'[1]Scatter Chart'!$F$4:$F$11</c:f>
              <c:numCache>
                <c:formatCode>_([$$-409]* #,##0.00_);_([$$-409]* \(#,##0.00\);_([$$-409]* "-"??_);_(@_)</c:formatCode>
                <c:ptCount val="8"/>
                <c:pt idx="0">
                  <c:v>9439.1184516666672</c:v>
                </c:pt>
                <c:pt idx="1">
                  <c:v>9914.3115933333338</c:v>
                </c:pt>
                <c:pt idx="2">
                  <c:v>9123.3615733333336</c:v>
                </c:pt>
                <c:pt idx="3">
                  <c:v>9008.7440836666665</c:v>
                </c:pt>
                <c:pt idx="4">
                  <c:v>8620.7837313333348</c:v>
                </c:pt>
                <c:pt idx="5">
                  <c:v>6232.3384683333343</c:v>
                </c:pt>
                <c:pt idx="6">
                  <c:v>5576.2209419999999</c:v>
                </c:pt>
                <c:pt idx="7">
                  <c:v>3991.6643669999994</c:v>
                </c:pt>
              </c:numCache>
            </c:numRef>
          </c:val>
          <c:smooth val="0"/>
          <c:extLst>
            <c:ext xmlns:c16="http://schemas.microsoft.com/office/drawing/2014/chart" uri="{C3380CC4-5D6E-409C-BE32-E72D297353CC}">
              <c16:uniqueId val="{00000002-6666-4024-933E-4DCBD9036267}"/>
            </c:ext>
          </c:extLst>
        </c:ser>
        <c:dLbls>
          <c:showLegendKey val="0"/>
          <c:showVal val="0"/>
          <c:showCatName val="0"/>
          <c:showSerName val="0"/>
          <c:showPercent val="0"/>
          <c:showBubbleSize val="0"/>
        </c:dLbls>
        <c:marker val="1"/>
        <c:smooth val="0"/>
        <c:axId val="981127328"/>
        <c:axId val="895110896"/>
        <c:extLst>
          <c:ext xmlns:c15="http://schemas.microsoft.com/office/drawing/2012/chart" uri="{02D57815-91ED-43cb-92C2-25804820EDAC}">
            <c15:filteredLineSeries>
              <c15:ser>
                <c:idx val="0"/>
                <c:order val="0"/>
                <c:tx>
                  <c:v>IF</c:v>
                </c:tx>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extLst>
                      <c:ext uri="{02D57815-91ED-43cb-92C2-25804820EDAC}">
                        <c15:formulaRef>
                          <c15:sqref>'[1]Scatter Chart'!$C$4:$C$11</c15:sqref>
                        </c15:formulaRef>
                      </c:ext>
                    </c:extLst>
                    <c:numCache>
                      <c:formatCode>_([$$-409]* #,##0.00_);_([$$-409]* \(#,##0.00\);_([$$-409]* "-"??_);_(@_)</c:formatCode>
                      <c:ptCount val="8"/>
                      <c:pt idx="0">
                        <c:v>16098.582296666666</c:v>
                      </c:pt>
                      <c:pt idx="1">
                        <c:v>13454.765863333334</c:v>
                      </c:pt>
                      <c:pt idx="2">
                        <c:v>12027.32784</c:v>
                      </c:pt>
                      <c:pt idx="3">
                        <c:v>10061.410523666667</c:v>
                      </c:pt>
                      <c:pt idx="4">
                        <c:v>11098.861721666666</c:v>
                      </c:pt>
                      <c:pt idx="5">
                        <c:v>8084.0627636666659</c:v>
                      </c:pt>
                      <c:pt idx="6">
                        <c:v>7975.9641653333338</c:v>
                      </c:pt>
                      <c:pt idx="7">
                        <c:v>5669.2989913333331</c:v>
                      </c:pt>
                    </c:numCache>
                  </c:numRef>
                </c:val>
                <c:smooth val="0"/>
                <c:extLst>
                  <c:ext xmlns:c16="http://schemas.microsoft.com/office/drawing/2014/chart" uri="{C3380CC4-5D6E-409C-BE32-E72D297353CC}">
                    <c16:uniqueId val="{00000003-6666-4024-933E-4DCBD9036267}"/>
                  </c:ext>
                </c:extLst>
              </c15:ser>
            </c15:filteredLineSeries>
            <c15:filteredLineSeries>
              <c15:ser>
                <c:idx val="1"/>
                <c:order val="1"/>
                <c:tx>
                  <c:v>VVS1</c:v>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extLst xmlns:c15="http://schemas.microsoft.com/office/drawing/2012/chart">
                      <c:ext xmlns:c15="http://schemas.microsoft.com/office/drawing/2012/chart" uri="{02D57815-91ED-43cb-92C2-25804820EDAC}">
                        <c15:formulaRef>
                          <c15:sqref>'[1]Scatter Chart'!$D$4:$D$11</c15:sqref>
                        </c15:formulaRef>
                      </c:ext>
                    </c:extLst>
                    <c:numCache>
                      <c:formatCode>_([$$-409]* #,##0.00_);_([$$-409]* \(#,##0.00\);_([$$-409]* "-"??_);_(@_)</c:formatCode>
                      <c:ptCount val="8"/>
                      <c:pt idx="0">
                        <c:v>15004.921723333333</c:v>
                      </c:pt>
                      <c:pt idx="1">
                        <c:v>11622.17848</c:v>
                      </c:pt>
                      <c:pt idx="2">
                        <c:v>10550.334575666666</c:v>
                      </c:pt>
                      <c:pt idx="3">
                        <c:v>11194.881369666668</c:v>
                      </c:pt>
                      <c:pt idx="4">
                        <c:v>9200.1270953333333</c:v>
                      </c:pt>
                      <c:pt idx="5">
                        <c:v>7123.5964473333333</c:v>
                      </c:pt>
                      <c:pt idx="6">
                        <c:v>6492.352092666667</c:v>
                      </c:pt>
                      <c:pt idx="7">
                        <c:v>4675.3606236666665</c:v>
                      </c:pt>
                    </c:numCache>
                  </c:numRef>
                </c:val>
                <c:smooth val="0"/>
                <c:extLst xmlns:c15="http://schemas.microsoft.com/office/drawing/2012/chart">
                  <c:ext xmlns:c16="http://schemas.microsoft.com/office/drawing/2014/chart" uri="{C3380CC4-5D6E-409C-BE32-E72D297353CC}">
                    <c16:uniqueId val="{00000004-6666-4024-933E-4DCBD9036267}"/>
                  </c:ext>
                </c:extLst>
              </c15:ser>
            </c15:filteredLineSeries>
            <c15:filteredLineSeries>
              <c15:ser>
                <c:idx val="2"/>
                <c:order val="2"/>
                <c:tx>
                  <c:v>VVS2</c:v>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extLst xmlns:c15="http://schemas.microsoft.com/office/drawing/2012/chart">
                      <c:ext xmlns:c15="http://schemas.microsoft.com/office/drawing/2012/chart" uri="{02D57815-91ED-43cb-92C2-25804820EDAC}">
                        <c15:formulaRef>
                          <c15:sqref>'[1]Scatter Chart'!$E$4:$E$11</c15:sqref>
                        </c15:formulaRef>
                      </c:ext>
                    </c:extLst>
                    <c:numCache>
                      <c:formatCode>_([$$-409]* #,##0.00_);_([$$-409]* \(#,##0.00\);_([$$-409]* "-"??_);_(@_)</c:formatCode>
                      <c:ptCount val="8"/>
                      <c:pt idx="0">
                        <c:v>9739.8475583333329</c:v>
                      </c:pt>
                      <c:pt idx="1">
                        <c:v>9863.8814613333325</c:v>
                      </c:pt>
                      <c:pt idx="2">
                        <c:v>9930.4478190000009</c:v>
                      </c:pt>
                      <c:pt idx="3">
                        <c:v>11131.254708666665</c:v>
                      </c:pt>
                      <c:pt idx="4">
                        <c:v>9576.3436656666672</c:v>
                      </c:pt>
                      <c:pt idx="5">
                        <c:v>6637.6676986666671</c:v>
                      </c:pt>
                      <c:pt idx="6">
                        <c:v>6033.9308126666656</c:v>
                      </c:pt>
                      <c:pt idx="7">
                        <c:v>4668.7413643333339</c:v>
                      </c:pt>
                    </c:numCache>
                  </c:numRef>
                </c:val>
                <c:smooth val="0"/>
                <c:extLst xmlns:c15="http://schemas.microsoft.com/office/drawing/2012/chart">
                  <c:ext xmlns:c16="http://schemas.microsoft.com/office/drawing/2014/chart" uri="{C3380CC4-5D6E-409C-BE32-E72D297353CC}">
                    <c16:uniqueId val="{00000005-6666-4024-933E-4DCBD9036267}"/>
                  </c:ext>
                </c:extLst>
              </c15:ser>
            </c15:filteredLineSeries>
            <c15:filteredLineSeries>
              <c15:ser>
                <c:idx val="4"/>
                <c:order val="4"/>
                <c:tx>
                  <c:v>VS2</c:v>
                </c:tx>
                <c:spPr>
                  <a:ln w="28575" cap="rnd">
                    <a:solidFill>
                      <a:schemeClr val="accent5"/>
                    </a:solidFill>
                    <a:round/>
                  </a:ln>
                  <a:effectLst/>
                </c:spPr>
                <c:marker>
                  <c:symbol val="circle"/>
                  <c:size val="5"/>
                  <c:spPr>
                    <a:solidFill>
                      <a:schemeClr val="accent5"/>
                    </a:solidFill>
                    <a:ln w="9525">
                      <a:solidFill>
                        <a:schemeClr val="accent5"/>
                      </a:solidFill>
                    </a:ln>
                    <a:effectLst/>
                  </c:spPr>
                </c:marker>
                <c:val>
                  <c:numRef>
                    <c:extLst xmlns:c15="http://schemas.microsoft.com/office/drawing/2012/chart">
                      <c:ext xmlns:c15="http://schemas.microsoft.com/office/drawing/2012/chart" uri="{02D57815-91ED-43cb-92C2-25804820EDAC}">
                        <c15:formulaRef>
                          <c15:sqref>'[1]Scatter Chart'!$G$4:$G$11</c15:sqref>
                        </c15:formulaRef>
                      </c:ext>
                    </c:extLst>
                    <c:numCache>
                      <c:formatCode>_([$$-409]* #,##0.00_);_([$$-409]* \(#,##0.00\);_([$$-409]* "-"??_);_(@_)</c:formatCode>
                      <c:ptCount val="8"/>
                      <c:pt idx="0">
                        <c:v>10543.700025666667</c:v>
                      </c:pt>
                      <c:pt idx="1">
                        <c:v>9269.8713079999998</c:v>
                      </c:pt>
                      <c:pt idx="2">
                        <c:v>7486.9201693333334</c:v>
                      </c:pt>
                      <c:pt idx="3">
                        <c:v>8698.7217569999993</c:v>
                      </c:pt>
                      <c:pt idx="4">
                        <c:v>6814.1172846666668</c:v>
                      </c:pt>
                      <c:pt idx="5">
                        <c:v>5831.0393379999996</c:v>
                      </c:pt>
                      <c:pt idx="6">
                        <c:v>4870.7216946666667</c:v>
                      </c:pt>
                      <c:pt idx="7">
                        <c:v>3614.3601063333335</c:v>
                      </c:pt>
                    </c:numCache>
                  </c:numRef>
                </c:val>
                <c:smooth val="0"/>
                <c:extLst xmlns:c15="http://schemas.microsoft.com/office/drawing/2012/chart">
                  <c:ext xmlns:c16="http://schemas.microsoft.com/office/drawing/2014/chart" uri="{C3380CC4-5D6E-409C-BE32-E72D297353CC}">
                    <c16:uniqueId val="{00000006-6666-4024-933E-4DCBD9036267}"/>
                  </c:ext>
                </c:extLst>
              </c15:ser>
            </c15:filteredLineSeries>
            <c15:filteredLineSeries>
              <c15:ser>
                <c:idx val="5"/>
                <c:order val="5"/>
                <c:tx>
                  <c:v>SI1</c:v>
                </c:tx>
                <c:spPr>
                  <a:ln w="28575" cap="rnd">
                    <a:solidFill>
                      <a:schemeClr val="accent6"/>
                    </a:solidFill>
                    <a:round/>
                  </a:ln>
                  <a:effectLst/>
                </c:spPr>
                <c:marker>
                  <c:symbol val="circle"/>
                  <c:size val="5"/>
                  <c:spPr>
                    <a:solidFill>
                      <a:schemeClr val="accent6"/>
                    </a:solidFill>
                    <a:ln w="9525">
                      <a:solidFill>
                        <a:schemeClr val="accent6"/>
                      </a:solidFill>
                    </a:ln>
                    <a:effectLst/>
                  </c:spPr>
                </c:marker>
                <c:val>
                  <c:numRef>
                    <c:extLst xmlns:c15="http://schemas.microsoft.com/office/drawing/2012/chart">
                      <c:ext xmlns:c15="http://schemas.microsoft.com/office/drawing/2012/chart" uri="{02D57815-91ED-43cb-92C2-25804820EDAC}">
                        <c15:formulaRef>
                          <c15:sqref>'[1]Scatter Chart'!$H$4:$H$11</c15:sqref>
                        </c15:formulaRef>
                      </c:ext>
                    </c:extLst>
                    <c:numCache>
                      <c:formatCode>_([$$-409]* #,##0.00_);_([$$-409]* \(#,##0.00\);_([$$-409]* "-"??_);_(@_)</c:formatCode>
                      <c:ptCount val="8"/>
                      <c:pt idx="0">
                        <c:v>7158.9718780000003</c:v>
                      </c:pt>
                      <c:pt idx="1">
                        <c:v>6475.2269523333334</c:v>
                      </c:pt>
                      <c:pt idx="2">
                        <c:v>5409.6413496666673</c:v>
                      </c:pt>
                      <c:pt idx="3">
                        <c:v>7358.9979226666665</c:v>
                      </c:pt>
                      <c:pt idx="4">
                        <c:v>6537.9995556666663</c:v>
                      </c:pt>
                      <c:pt idx="5">
                        <c:v>4717.4405823333336</c:v>
                      </c:pt>
                      <c:pt idx="6">
                        <c:v>4570.4861113333336</c:v>
                      </c:pt>
                      <c:pt idx="7">
                        <c:v>3397.062081</c:v>
                      </c:pt>
                    </c:numCache>
                  </c:numRef>
                </c:val>
                <c:smooth val="0"/>
                <c:extLst xmlns:c15="http://schemas.microsoft.com/office/drawing/2012/chart">
                  <c:ext xmlns:c16="http://schemas.microsoft.com/office/drawing/2014/chart" uri="{C3380CC4-5D6E-409C-BE32-E72D297353CC}">
                    <c16:uniqueId val="{00000007-6666-4024-933E-4DCBD9036267}"/>
                  </c:ext>
                </c:extLst>
              </c15:ser>
            </c15:filteredLineSeries>
            <c15:filteredLineSeries>
              <c15:ser>
                <c:idx val="6"/>
                <c:order val="6"/>
                <c:tx>
                  <c:v>SI2</c:v>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val>
                  <c:numRef>
                    <c:extLst xmlns:c15="http://schemas.microsoft.com/office/drawing/2012/chart">
                      <c:ext xmlns:c15="http://schemas.microsoft.com/office/drawing/2012/chart" uri="{02D57815-91ED-43cb-92C2-25804820EDAC}">
                        <c15:formulaRef>
                          <c15:sqref>'[1]Scatter Chart'!$I$4:$I$11</c15:sqref>
                        </c15:formulaRef>
                      </c:ext>
                    </c:extLst>
                    <c:numCache>
                      <c:formatCode>_([$$-409]* #,##0.00_);_([$$-409]* \(#,##0.00\);_([$$-409]* "-"??_);_(@_)</c:formatCode>
                      <c:ptCount val="8"/>
                      <c:pt idx="0">
                        <c:v>4495.3123190000006</c:v>
                      </c:pt>
                      <c:pt idx="1">
                        <c:v>3969.7364539999999</c:v>
                      </c:pt>
                      <c:pt idx="2">
                        <c:v>4031.038934666667</c:v>
                      </c:pt>
                      <c:pt idx="3">
                        <c:v>5909.6285939999989</c:v>
                      </c:pt>
                      <c:pt idx="4">
                        <c:v>4357.629491333334</c:v>
                      </c:pt>
                      <c:pt idx="5">
                        <c:v>4261.131996666667</c:v>
                      </c:pt>
                      <c:pt idx="6">
                        <c:v>3323.3143823333335</c:v>
                      </c:pt>
                      <c:pt idx="7">
                        <c:v>2963.8750963333332</c:v>
                      </c:pt>
                    </c:numCache>
                  </c:numRef>
                </c:val>
                <c:smooth val="0"/>
                <c:extLst xmlns:c15="http://schemas.microsoft.com/office/drawing/2012/chart">
                  <c:ext xmlns:c16="http://schemas.microsoft.com/office/drawing/2014/chart" uri="{C3380CC4-5D6E-409C-BE32-E72D297353CC}">
                    <c16:uniqueId val="{00000008-6666-4024-933E-4DCBD9036267}"/>
                  </c:ext>
                </c:extLst>
              </c15:ser>
            </c15:filteredLineSeries>
          </c:ext>
        </c:extLst>
      </c:lineChart>
      <c:catAx>
        <c:axId val="98112732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5110896"/>
        <c:crosses val="autoZero"/>
        <c:auto val="1"/>
        <c:lblAlgn val="ctr"/>
        <c:lblOffset val="100"/>
        <c:noMultiLvlLbl val="0"/>
      </c:catAx>
      <c:valAx>
        <c:axId val="895110896"/>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1273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Price/Ct</a:t>
            </a:r>
            <a:r>
              <a:rPr lang="en-US" baseline="0"/>
              <a:t> VS Color-LabMade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v>E</c:v>
          </c:tx>
          <c:spPr>
            <a:ln w="28575" cap="rnd">
              <a:solidFill>
                <a:schemeClr val="accent2"/>
              </a:solid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1"/>
            <c:dispEq val="1"/>
            <c:trendlineLbl>
              <c:layout>
                <c:manualLayout>
                  <c:x val="2.0075615548056494E-2"/>
                  <c:y val="-0.5165099154272382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'[1]Scatter Chart'!$C$21:$I$21</c:f>
              <c:numCache>
                <c:formatCode>_("$"* #,##0.00_);_("$"* \(#,##0.00\);_("$"* "-"??_);_(@_)</c:formatCode>
                <c:ptCount val="7"/>
                <c:pt idx="0">
                  <c:v>3697.1333333333337</c:v>
                </c:pt>
                <c:pt idx="1">
                  <c:v>2765.3666666666663</c:v>
                </c:pt>
                <c:pt idx="2">
                  <c:v>2278.6333333333337</c:v>
                </c:pt>
                <c:pt idx="3">
                  <c:v>2006.0333333333335</c:v>
                </c:pt>
                <c:pt idx="4">
                  <c:v>1845.2333333333336</c:v>
                </c:pt>
                <c:pt idx="5">
                  <c:v>1487.7333333333333</c:v>
                </c:pt>
                <c:pt idx="6">
                  <c:v>1308.5333333333335</c:v>
                </c:pt>
              </c:numCache>
            </c:numRef>
          </c:val>
          <c:smooth val="0"/>
          <c:extLst>
            <c:ext xmlns:c16="http://schemas.microsoft.com/office/drawing/2014/chart" uri="{C3380CC4-5D6E-409C-BE32-E72D297353CC}">
              <c16:uniqueId val="{00000001-8976-4E53-828C-A14152042368}"/>
            </c:ext>
          </c:extLst>
        </c:ser>
        <c:dLbls>
          <c:showLegendKey val="0"/>
          <c:showVal val="0"/>
          <c:showCatName val="0"/>
          <c:showSerName val="0"/>
          <c:showPercent val="0"/>
          <c:showBubbleSize val="0"/>
        </c:dLbls>
        <c:marker val="1"/>
        <c:smooth val="0"/>
        <c:axId val="404702672"/>
        <c:axId val="1001302864"/>
        <c:extLst>
          <c:ext xmlns:c15="http://schemas.microsoft.com/office/drawing/2012/chart" uri="{02D57815-91ED-43cb-92C2-25804820EDAC}">
            <c15:filteredLineSeries>
              <c15:ser>
                <c:idx val="0"/>
                <c:order val="0"/>
                <c:tx>
                  <c:v>D</c:v>
                </c:tx>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extLst>
                      <c:ext uri="{02D57815-91ED-43cb-92C2-25804820EDAC}">
                        <c15:formulaRef>
                          <c15:sqref>'[1]Scatter Chart'!$C$20:$I$20</c15:sqref>
                        </c15:formulaRef>
                      </c:ext>
                    </c:extLst>
                    <c:numCache>
                      <c:formatCode>_("$"* #,##0.00_);_("$"* \(#,##0.00\);_("$"* "-"??_);_(@_)</c:formatCode>
                      <c:ptCount val="7"/>
                      <c:pt idx="0">
                        <c:v>4228.0999999999995</c:v>
                      </c:pt>
                      <c:pt idx="1">
                        <c:v>3142.3333333333335</c:v>
                      </c:pt>
                      <c:pt idx="2">
                        <c:v>2715</c:v>
                      </c:pt>
                      <c:pt idx="3">
                        <c:v>2080.4333333333329</c:v>
                      </c:pt>
                      <c:pt idx="4">
                        <c:v>1913.8</c:v>
                      </c:pt>
                      <c:pt idx="5">
                        <c:v>1593.1666666666667</c:v>
                      </c:pt>
                      <c:pt idx="6">
                        <c:v>1457.6666666666667</c:v>
                      </c:pt>
                    </c:numCache>
                  </c:numRef>
                </c:val>
                <c:smooth val="0"/>
                <c:extLst>
                  <c:ext xmlns:c16="http://schemas.microsoft.com/office/drawing/2014/chart" uri="{C3380CC4-5D6E-409C-BE32-E72D297353CC}">
                    <c16:uniqueId val="{00000002-8976-4E53-828C-A14152042368}"/>
                  </c:ext>
                </c:extLst>
              </c15:ser>
            </c15:filteredLineSeries>
            <c15:filteredLineSeries>
              <c15:ser>
                <c:idx val="2"/>
                <c:order val="2"/>
                <c:tx>
                  <c:v>F</c:v>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extLst xmlns:c15="http://schemas.microsoft.com/office/drawing/2012/chart">
                      <c:ext xmlns:c15="http://schemas.microsoft.com/office/drawing/2012/chart" uri="{02D57815-91ED-43cb-92C2-25804820EDAC}">
                        <c15:formulaRef>
                          <c15:sqref>'[1]Scatter Chart'!$C$22:$I$22</c15:sqref>
                        </c15:formulaRef>
                      </c:ext>
                    </c:extLst>
                    <c:numCache>
                      <c:formatCode>_("$"* #,##0.00_);_("$"* \(#,##0.00\);_("$"* "-"??_);_(@_)</c:formatCode>
                      <c:ptCount val="7"/>
                      <c:pt idx="0">
                        <c:v>3124.2999999999997</c:v>
                      </c:pt>
                      <c:pt idx="1">
                        <c:v>2482.9</c:v>
                      </c:pt>
                      <c:pt idx="2">
                        <c:v>2217.7333333333331</c:v>
                      </c:pt>
                      <c:pt idx="3">
                        <c:v>1868.2333333333333</c:v>
                      </c:pt>
                      <c:pt idx="4">
                        <c:v>1692.7666666666667</c:v>
                      </c:pt>
                      <c:pt idx="5">
                        <c:v>1488.6666666666667</c:v>
                      </c:pt>
                      <c:pt idx="6">
                        <c:v>1224.8333333333333</c:v>
                      </c:pt>
                    </c:numCache>
                  </c:numRef>
                </c:val>
                <c:smooth val="0"/>
                <c:extLst xmlns:c15="http://schemas.microsoft.com/office/drawing/2012/chart">
                  <c:ext xmlns:c16="http://schemas.microsoft.com/office/drawing/2014/chart" uri="{C3380CC4-5D6E-409C-BE32-E72D297353CC}">
                    <c16:uniqueId val="{00000003-8976-4E53-828C-A14152042368}"/>
                  </c:ext>
                </c:extLst>
              </c15:ser>
            </c15:filteredLineSeries>
            <c15:filteredLineSeries>
              <c15:ser>
                <c:idx val="3"/>
                <c:order val="3"/>
                <c:tx>
                  <c:v>G</c:v>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extLst xmlns:c15="http://schemas.microsoft.com/office/drawing/2012/chart">
                      <c:ext xmlns:c15="http://schemas.microsoft.com/office/drawing/2012/chart" uri="{02D57815-91ED-43cb-92C2-25804820EDAC}">
                        <c15:formulaRef>
                          <c15:sqref>'[1]Scatter Chart'!$C$23:$I$23</c15:sqref>
                        </c15:formulaRef>
                      </c:ext>
                    </c:extLst>
                    <c:numCache>
                      <c:formatCode>_("$"* #,##0.00_);_("$"* \(#,##0.00\);_("$"* "-"??_);_(@_)</c:formatCode>
                      <c:ptCount val="7"/>
                      <c:pt idx="0">
                        <c:v>2794.2333333333336</c:v>
                      </c:pt>
                      <c:pt idx="1">
                        <c:v>2048.6</c:v>
                      </c:pt>
                      <c:pt idx="2">
                        <c:v>1769.6333333333332</c:v>
                      </c:pt>
                      <c:pt idx="3">
                        <c:v>1600.3</c:v>
                      </c:pt>
                      <c:pt idx="4">
                        <c:v>1425.7333333333336</c:v>
                      </c:pt>
                      <c:pt idx="5">
                        <c:v>1261.6000000000001</c:v>
                      </c:pt>
                      <c:pt idx="6">
                        <c:v>967.69999999999993</c:v>
                      </c:pt>
                    </c:numCache>
                  </c:numRef>
                </c:val>
                <c:smooth val="0"/>
                <c:extLst xmlns:c15="http://schemas.microsoft.com/office/drawing/2012/chart">
                  <c:ext xmlns:c16="http://schemas.microsoft.com/office/drawing/2014/chart" uri="{C3380CC4-5D6E-409C-BE32-E72D297353CC}">
                    <c16:uniqueId val="{00000004-8976-4E53-828C-A14152042368}"/>
                  </c:ext>
                </c:extLst>
              </c15:ser>
            </c15:filteredLineSeries>
            <c15:filteredLineSeries>
              <c15:ser>
                <c:idx val="4"/>
                <c:order val="4"/>
                <c:tx>
                  <c:v>H</c:v>
                </c:tx>
                <c:spPr>
                  <a:ln w="28575" cap="rnd">
                    <a:solidFill>
                      <a:schemeClr val="accent5"/>
                    </a:solidFill>
                    <a:round/>
                  </a:ln>
                  <a:effectLst/>
                </c:spPr>
                <c:marker>
                  <c:symbol val="circle"/>
                  <c:size val="5"/>
                  <c:spPr>
                    <a:solidFill>
                      <a:schemeClr val="accent5"/>
                    </a:solidFill>
                    <a:ln w="9525">
                      <a:solidFill>
                        <a:schemeClr val="accent5"/>
                      </a:solidFill>
                    </a:ln>
                    <a:effectLst/>
                  </c:spPr>
                </c:marker>
                <c:val>
                  <c:numRef>
                    <c:extLst xmlns:c15="http://schemas.microsoft.com/office/drawing/2012/chart">
                      <c:ext xmlns:c15="http://schemas.microsoft.com/office/drawing/2012/chart" uri="{02D57815-91ED-43cb-92C2-25804820EDAC}">
                        <c15:formulaRef>
                          <c15:sqref>'[1]Scatter Chart'!$C$24:$I$24</c15:sqref>
                        </c15:formulaRef>
                      </c:ext>
                    </c:extLst>
                    <c:numCache>
                      <c:formatCode>_("$"* #,##0.00_);_("$"* \(#,##0.00\);_("$"* "-"??_);_(@_)</c:formatCode>
                      <c:ptCount val="7"/>
                      <c:pt idx="1">
                        <c:v>1855.4666666666669</c:v>
                      </c:pt>
                      <c:pt idx="2">
                        <c:v>1521.5333333333335</c:v>
                      </c:pt>
                      <c:pt idx="3">
                        <c:v>1411</c:v>
                      </c:pt>
                      <c:pt idx="4">
                        <c:v>1267.7</c:v>
                      </c:pt>
                      <c:pt idx="5">
                        <c:v>1260.5999999999999</c:v>
                      </c:pt>
                      <c:pt idx="6">
                        <c:v>1035.8</c:v>
                      </c:pt>
                    </c:numCache>
                  </c:numRef>
                </c:val>
                <c:smooth val="0"/>
                <c:extLst xmlns:c15="http://schemas.microsoft.com/office/drawing/2012/chart">
                  <c:ext xmlns:c16="http://schemas.microsoft.com/office/drawing/2014/chart" uri="{C3380CC4-5D6E-409C-BE32-E72D297353CC}">
                    <c16:uniqueId val="{00000005-8976-4E53-828C-A14152042368}"/>
                  </c:ext>
                </c:extLst>
              </c15:ser>
            </c15:filteredLineSeries>
            <c15:filteredLineSeries>
              <c15:ser>
                <c:idx val="5"/>
                <c:order val="5"/>
                <c:tx>
                  <c:v>I</c:v>
                </c:tx>
                <c:spPr>
                  <a:ln w="28575" cap="rnd">
                    <a:solidFill>
                      <a:schemeClr val="accent6"/>
                    </a:solidFill>
                    <a:round/>
                  </a:ln>
                  <a:effectLst/>
                </c:spPr>
                <c:marker>
                  <c:symbol val="circle"/>
                  <c:size val="5"/>
                  <c:spPr>
                    <a:solidFill>
                      <a:schemeClr val="accent6"/>
                    </a:solidFill>
                    <a:ln w="9525">
                      <a:solidFill>
                        <a:schemeClr val="accent6"/>
                      </a:solidFill>
                    </a:ln>
                    <a:effectLst/>
                  </c:spPr>
                </c:marker>
                <c:val>
                  <c:numRef>
                    <c:extLst xmlns:c15="http://schemas.microsoft.com/office/drawing/2012/chart">
                      <c:ext xmlns:c15="http://schemas.microsoft.com/office/drawing/2012/chart" uri="{02D57815-91ED-43cb-92C2-25804820EDAC}">
                        <c15:formulaRef>
                          <c15:sqref>'[1]Scatter Chart'!$C$25:$I$25</c15:sqref>
                        </c15:formulaRef>
                      </c:ext>
                    </c:extLst>
                    <c:numCache>
                      <c:formatCode>_("$"* #,##0.00_);_("$"* \(#,##0.00\);_("$"* "-"??_);_(@_)</c:formatCode>
                      <c:ptCount val="7"/>
                      <c:pt idx="0">
                        <c:v>5691.2666666666673</c:v>
                      </c:pt>
                      <c:pt idx="1">
                        <c:v>4251.2333333333336</c:v>
                      </c:pt>
                      <c:pt idx="2">
                        <c:v>1352.8666666666666</c:v>
                      </c:pt>
                      <c:pt idx="3">
                        <c:v>1295.4999999999998</c:v>
                      </c:pt>
                      <c:pt idx="4">
                        <c:v>1181.2333333333333</c:v>
                      </c:pt>
                      <c:pt idx="5">
                        <c:v>1059.5333333333333</c:v>
                      </c:pt>
                      <c:pt idx="6">
                        <c:v>1037.0333333333333</c:v>
                      </c:pt>
                    </c:numCache>
                  </c:numRef>
                </c:val>
                <c:smooth val="0"/>
                <c:extLst xmlns:c15="http://schemas.microsoft.com/office/drawing/2012/chart">
                  <c:ext xmlns:c16="http://schemas.microsoft.com/office/drawing/2014/chart" uri="{C3380CC4-5D6E-409C-BE32-E72D297353CC}">
                    <c16:uniqueId val="{00000006-8976-4E53-828C-A14152042368}"/>
                  </c:ext>
                </c:extLst>
              </c15:ser>
            </c15:filteredLineSeries>
            <c15:filteredLineSeries>
              <c15:ser>
                <c:idx val="6"/>
                <c:order val="6"/>
                <c:tx>
                  <c:v>J</c:v>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val>
                  <c:numRef>
                    <c:extLst xmlns:c15="http://schemas.microsoft.com/office/drawing/2012/chart">
                      <c:ext xmlns:c15="http://schemas.microsoft.com/office/drawing/2012/chart" uri="{02D57815-91ED-43cb-92C2-25804820EDAC}">
                        <c15:formulaRef>
                          <c15:sqref>'[1]Scatter Chart'!$C$26:$I$26</c15:sqref>
                        </c15:formulaRef>
                      </c:ext>
                    </c:extLst>
                    <c:numCache>
                      <c:formatCode>_("$"* #,##0.00_);_("$"* \(#,##0.00\);_("$"* "-"??_);_(@_)</c:formatCode>
                      <c:ptCount val="7"/>
                      <c:pt idx="1">
                        <c:v>1030.2704059666667</c:v>
                      </c:pt>
                      <c:pt idx="2">
                        <c:v>1067.8968253333333</c:v>
                      </c:pt>
                      <c:pt idx="3">
                        <c:v>1007.1557904666666</c:v>
                      </c:pt>
                      <c:pt idx="4">
                        <c:v>1034.3509153333332</c:v>
                      </c:pt>
                      <c:pt idx="5">
                        <c:v>1003.8759690000001</c:v>
                      </c:pt>
                      <c:pt idx="6">
                        <c:v>994.24937933333331</c:v>
                      </c:pt>
                    </c:numCache>
                  </c:numRef>
                </c:val>
                <c:smooth val="0"/>
                <c:extLst xmlns:c15="http://schemas.microsoft.com/office/drawing/2012/chart">
                  <c:ext xmlns:c16="http://schemas.microsoft.com/office/drawing/2014/chart" uri="{C3380CC4-5D6E-409C-BE32-E72D297353CC}">
                    <c16:uniqueId val="{00000007-8976-4E53-828C-A14152042368}"/>
                  </c:ext>
                </c:extLst>
              </c15:ser>
            </c15:filteredLineSeries>
            <c15:filteredLineSeries>
              <c15:ser>
                <c:idx val="7"/>
                <c:order val="7"/>
                <c:tx>
                  <c:v>K</c:v>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val>
                  <c:numRef>
                    <c:extLst xmlns:c15="http://schemas.microsoft.com/office/drawing/2012/chart">
                      <c:ext xmlns:c15="http://schemas.microsoft.com/office/drawing/2012/chart" uri="{02D57815-91ED-43cb-92C2-25804820EDAC}">
                        <c15:formulaRef>
                          <c15:sqref>'[1]Scatter Chart'!$C$27:$I$27</c15:sqref>
                        </c15:formulaRef>
                      </c:ext>
                    </c:extLst>
                    <c:numCache>
                      <c:formatCode>_("$"* #,##0.00_);_("$"* \(#,##0.00\);_("$"* "-"??_);_(@_)</c:formatCode>
                      <c:ptCount val="7"/>
                      <c:pt idx="2">
                        <c:v>1322.2752675333334</c:v>
                      </c:pt>
                      <c:pt idx="3">
                        <c:v>744.99017763333325</c:v>
                      </c:pt>
                      <c:pt idx="4">
                        <c:v>638.99672310000005</c:v>
                      </c:pt>
                      <c:pt idx="5">
                        <c:v>604.74033163333331</c:v>
                      </c:pt>
                      <c:pt idx="6">
                        <c:v>554.21072400000003</c:v>
                      </c:pt>
                    </c:numCache>
                  </c:numRef>
                </c:val>
                <c:smooth val="0"/>
                <c:extLst xmlns:c15="http://schemas.microsoft.com/office/drawing/2012/chart">
                  <c:ext xmlns:c16="http://schemas.microsoft.com/office/drawing/2014/chart" uri="{C3380CC4-5D6E-409C-BE32-E72D297353CC}">
                    <c16:uniqueId val="{00000008-8976-4E53-828C-A14152042368}"/>
                  </c:ext>
                </c:extLst>
              </c15:ser>
            </c15:filteredLineSeries>
          </c:ext>
        </c:extLst>
      </c:lineChart>
      <c:catAx>
        <c:axId val="40470267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302864"/>
        <c:crosses val="autoZero"/>
        <c:auto val="1"/>
        <c:lblAlgn val="ctr"/>
        <c:lblOffset val="100"/>
        <c:noMultiLvlLbl val="0"/>
      </c:catAx>
      <c:valAx>
        <c:axId val="100130286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47026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Price/Ct</a:t>
            </a:r>
            <a:r>
              <a:rPr lang="en-US" baseline="0"/>
              <a:t> VS Clarity- Lab Made</a:t>
            </a:r>
            <a:endParaRPr lang="en-US"/>
          </a:p>
        </c:rich>
      </c:tx>
      <c:layout>
        <c:manualLayout>
          <c:xMode val="edge"/>
          <c:yMode val="edge"/>
          <c:x val="0.2549166666666666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3"/>
          <c:order val="3"/>
          <c:tx>
            <c:v>VS1</c:v>
          </c:tx>
          <c:spPr>
            <a:ln w="28575" cap="rnd">
              <a:solidFill>
                <a:schemeClr val="accent4"/>
              </a:solidFill>
              <a:round/>
            </a:ln>
            <a:effectLst/>
          </c:spPr>
          <c:marker>
            <c:symbol val="circle"/>
            <c:size val="5"/>
            <c:spPr>
              <a:solidFill>
                <a:schemeClr val="accent4"/>
              </a:solidFill>
              <a:ln w="9525">
                <a:solidFill>
                  <a:schemeClr val="accent4"/>
                </a:solidFill>
              </a:ln>
              <a:effectLst/>
            </c:spPr>
          </c:marker>
          <c:trendline>
            <c:spPr>
              <a:ln w="19050" cap="rnd">
                <a:solidFill>
                  <a:schemeClr val="accent4"/>
                </a:solidFill>
                <a:prstDash val="sysDot"/>
              </a:ln>
              <a:effectLst/>
            </c:spPr>
            <c:trendlineType val="linear"/>
            <c:dispRSqr val="0"/>
            <c:dispEq val="0"/>
          </c:trendline>
          <c:trendline>
            <c:spPr>
              <a:ln w="19050" cap="rnd">
                <a:solidFill>
                  <a:schemeClr val="accent4"/>
                </a:solidFill>
                <a:prstDash val="sysDot"/>
              </a:ln>
              <a:effectLst/>
            </c:spPr>
            <c:trendlineType val="linear"/>
            <c:dispRSqr val="1"/>
            <c:dispEq val="1"/>
            <c:trendlineLbl>
              <c:layout>
                <c:manualLayout>
                  <c:x val="3.7183766208328438E-2"/>
                  <c:y val="-0.50732548880828099"/>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'[1]Scatter Chart'!$F$20:$F$27</c:f>
              <c:numCache>
                <c:formatCode>_("$"* #,##0.00_);_("$"* \(#,##0.00\);_("$"* "-"??_);_(@_)</c:formatCode>
                <c:ptCount val="8"/>
                <c:pt idx="0">
                  <c:v>2080.4333333333329</c:v>
                </c:pt>
                <c:pt idx="1">
                  <c:v>2006.0333333333335</c:v>
                </c:pt>
                <c:pt idx="2">
                  <c:v>1868.2333333333333</c:v>
                </c:pt>
                <c:pt idx="3">
                  <c:v>1600.3</c:v>
                </c:pt>
                <c:pt idx="4">
                  <c:v>1411</c:v>
                </c:pt>
                <c:pt idx="5">
                  <c:v>1295.4999999999998</c:v>
                </c:pt>
                <c:pt idx="6">
                  <c:v>1007.1557904666666</c:v>
                </c:pt>
                <c:pt idx="7">
                  <c:v>744.99017763333325</c:v>
                </c:pt>
              </c:numCache>
            </c:numRef>
          </c:val>
          <c:smooth val="0"/>
          <c:extLst>
            <c:ext xmlns:c16="http://schemas.microsoft.com/office/drawing/2014/chart" uri="{C3380CC4-5D6E-409C-BE32-E72D297353CC}">
              <c16:uniqueId val="{00000002-6A07-42C8-8131-1FCCD3B1EE3E}"/>
            </c:ext>
          </c:extLst>
        </c:ser>
        <c:dLbls>
          <c:showLegendKey val="0"/>
          <c:showVal val="0"/>
          <c:showCatName val="0"/>
          <c:showSerName val="0"/>
          <c:showPercent val="0"/>
          <c:showBubbleSize val="0"/>
        </c:dLbls>
        <c:marker val="1"/>
        <c:smooth val="0"/>
        <c:axId val="981126368"/>
        <c:axId val="1056402624"/>
        <c:extLst>
          <c:ext xmlns:c15="http://schemas.microsoft.com/office/drawing/2012/chart" uri="{02D57815-91ED-43cb-92C2-25804820EDAC}">
            <c15:filteredLineSeries>
              <c15:ser>
                <c:idx val="0"/>
                <c:order val="0"/>
                <c:tx>
                  <c:v>IF</c:v>
                </c:tx>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extLst>
                      <c:ext uri="{02D57815-91ED-43cb-92C2-25804820EDAC}">
                        <c15:formulaRef>
                          <c15:sqref>'[1]Scatter Chart'!$C$20:$C$27</c15:sqref>
                        </c15:formulaRef>
                      </c:ext>
                    </c:extLst>
                    <c:numCache>
                      <c:formatCode>_("$"* #,##0.00_);_("$"* \(#,##0.00\);_("$"* "-"??_);_(@_)</c:formatCode>
                      <c:ptCount val="8"/>
                      <c:pt idx="0">
                        <c:v>4228.0999999999995</c:v>
                      </c:pt>
                      <c:pt idx="1">
                        <c:v>3697.1333333333337</c:v>
                      </c:pt>
                      <c:pt idx="2">
                        <c:v>3124.2999999999997</c:v>
                      </c:pt>
                      <c:pt idx="3">
                        <c:v>2794.2333333333336</c:v>
                      </c:pt>
                      <c:pt idx="5">
                        <c:v>5691.2666666666673</c:v>
                      </c:pt>
                    </c:numCache>
                  </c:numRef>
                </c:val>
                <c:smooth val="0"/>
                <c:extLst>
                  <c:ext xmlns:c16="http://schemas.microsoft.com/office/drawing/2014/chart" uri="{C3380CC4-5D6E-409C-BE32-E72D297353CC}">
                    <c16:uniqueId val="{00000003-6A07-42C8-8131-1FCCD3B1EE3E}"/>
                  </c:ext>
                </c:extLst>
              </c15:ser>
            </c15:filteredLineSeries>
            <c15:filteredLineSeries>
              <c15:ser>
                <c:idx val="1"/>
                <c:order val="1"/>
                <c:tx>
                  <c:v>VVS1</c:v>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extLst xmlns:c15="http://schemas.microsoft.com/office/drawing/2012/chart">
                      <c:ext xmlns:c15="http://schemas.microsoft.com/office/drawing/2012/chart" uri="{02D57815-91ED-43cb-92C2-25804820EDAC}">
                        <c15:formulaRef>
                          <c15:sqref>'[1]Scatter Chart'!$D$20:$D$27</c15:sqref>
                        </c15:formulaRef>
                      </c:ext>
                    </c:extLst>
                    <c:numCache>
                      <c:formatCode>_("$"* #,##0.00_);_("$"* \(#,##0.00\);_("$"* "-"??_);_(@_)</c:formatCode>
                      <c:ptCount val="8"/>
                      <c:pt idx="0">
                        <c:v>3142.3333333333335</c:v>
                      </c:pt>
                      <c:pt idx="1">
                        <c:v>2765.3666666666663</c:v>
                      </c:pt>
                      <c:pt idx="2">
                        <c:v>2482.9</c:v>
                      </c:pt>
                      <c:pt idx="3">
                        <c:v>2048.6</c:v>
                      </c:pt>
                      <c:pt idx="4">
                        <c:v>1855.4666666666669</c:v>
                      </c:pt>
                      <c:pt idx="5">
                        <c:v>4251.2333333333336</c:v>
                      </c:pt>
                      <c:pt idx="6">
                        <c:v>1030.2704059666667</c:v>
                      </c:pt>
                    </c:numCache>
                  </c:numRef>
                </c:val>
                <c:smooth val="0"/>
                <c:extLst xmlns:c15="http://schemas.microsoft.com/office/drawing/2012/chart">
                  <c:ext xmlns:c16="http://schemas.microsoft.com/office/drawing/2014/chart" uri="{C3380CC4-5D6E-409C-BE32-E72D297353CC}">
                    <c16:uniqueId val="{00000004-6A07-42C8-8131-1FCCD3B1EE3E}"/>
                  </c:ext>
                </c:extLst>
              </c15:ser>
            </c15:filteredLineSeries>
            <c15:filteredLineSeries>
              <c15:ser>
                <c:idx val="2"/>
                <c:order val="2"/>
                <c:tx>
                  <c:v>VVS2</c:v>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extLst xmlns:c15="http://schemas.microsoft.com/office/drawing/2012/chart">
                      <c:ext xmlns:c15="http://schemas.microsoft.com/office/drawing/2012/chart" uri="{02D57815-91ED-43cb-92C2-25804820EDAC}">
                        <c15:formulaRef>
                          <c15:sqref>'[1]Scatter Chart'!$E$20:$E$27</c15:sqref>
                        </c15:formulaRef>
                      </c:ext>
                    </c:extLst>
                    <c:numCache>
                      <c:formatCode>_("$"* #,##0.00_);_("$"* \(#,##0.00\);_("$"* "-"??_);_(@_)</c:formatCode>
                      <c:ptCount val="8"/>
                      <c:pt idx="0">
                        <c:v>2715</c:v>
                      </c:pt>
                      <c:pt idx="1">
                        <c:v>2278.6333333333337</c:v>
                      </c:pt>
                      <c:pt idx="2">
                        <c:v>2217.7333333333331</c:v>
                      </c:pt>
                      <c:pt idx="3">
                        <c:v>1769.6333333333332</c:v>
                      </c:pt>
                      <c:pt idx="4">
                        <c:v>1521.5333333333335</c:v>
                      </c:pt>
                      <c:pt idx="5">
                        <c:v>1352.8666666666666</c:v>
                      </c:pt>
                      <c:pt idx="6">
                        <c:v>1067.8968253333333</c:v>
                      </c:pt>
                      <c:pt idx="7">
                        <c:v>1322.2752675333334</c:v>
                      </c:pt>
                    </c:numCache>
                  </c:numRef>
                </c:val>
                <c:smooth val="0"/>
                <c:extLst xmlns:c15="http://schemas.microsoft.com/office/drawing/2012/chart">
                  <c:ext xmlns:c16="http://schemas.microsoft.com/office/drawing/2014/chart" uri="{C3380CC4-5D6E-409C-BE32-E72D297353CC}">
                    <c16:uniqueId val="{00000005-6A07-42C8-8131-1FCCD3B1EE3E}"/>
                  </c:ext>
                </c:extLst>
              </c15:ser>
            </c15:filteredLineSeries>
            <c15:filteredLineSeries>
              <c15:ser>
                <c:idx val="4"/>
                <c:order val="4"/>
                <c:tx>
                  <c:v>VS2</c:v>
                </c:tx>
                <c:spPr>
                  <a:ln w="28575" cap="rnd">
                    <a:solidFill>
                      <a:schemeClr val="accent5"/>
                    </a:solidFill>
                    <a:round/>
                  </a:ln>
                  <a:effectLst/>
                </c:spPr>
                <c:marker>
                  <c:symbol val="circle"/>
                  <c:size val="5"/>
                  <c:spPr>
                    <a:solidFill>
                      <a:schemeClr val="accent5"/>
                    </a:solidFill>
                    <a:ln w="9525">
                      <a:solidFill>
                        <a:schemeClr val="accent5"/>
                      </a:solidFill>
                    </a:ln>
                    <a:effectLst/>
                  </c:spPr>
                </c:marker>
                <c:val>
                  <c:numRef>
                    <c:extLst xmlns:c15="http://schemas.microsoft.com/office/drawing/2012/chart">
                      <c:ext xmlns:c15="http://schemas.microsoft.com/office/drawing/2012/chart" uri="{02D57815-91ED-43cb-92C2-25804820EDAC}">
                        <c15:formulaRef>
                          <c15:sqref>'[1]Scatter Chart'!$G$20:$G$27</c15:sqref>
                        </c15:formulaRef>
                      </c:ext>
                    </c:extLst>
                    <c:numCache>
                      <c:formatCode>_("$"* #,##0.00_);_("$"* \(#,##0.00\);_("$"* "-"??_);_(@_)</c:formatCode>
                      <c:ptCount val="8"/>
                      <c:pt idx="0">
                        <c:v>1913.8</c:v>
                      </c:pt>
                      <c:pt idx="1">
                        <c:v>1845.2333333333336</c:v>
                      </c:pt>
                      <c:pt idx="2">
                        <c:v>1692.7666666666667</c:v>
                      </c:pt>
                      <c:pt idx="3">
                        <c:v>1425.7333333333336</c:v>
                      </c:pt>
                      <c:pt idx="4">
                        <c:v>1267.7</c:v>
                      </c:pt>
                      <c:pt idx="5">
                        <c:v>1181.2333333333333</c:v>
                      </c:pt>
                      <c:pt idx="6">
                        <c:v>1034.3509153333332</c:v>
                      </c:pt>
                      <c:pt idx="7">
                        <c:v>638.99672310000005</c:v>
                      </c:pt>
                    </c:numCache>
                  </c:numRef>
                </c:val>
                <c:smooth val="0"/>
                <c:extLst xmlns:c15="http://schemas.microsoft.com/office/drawing/2012/chart">
                  <c:ext xmlns:c16="http://schemas.microsoft.com/office/drawing/2014/chart" uri="{C3380CC4-5D6E-409C-BE32-E72D297353CC}">
                    <c16:uniqueId val="{00000006-6A07-42C8-8131-1FCCD3B1EE3E}"/>
                  </c:ext>
                </c:extLst>
              </c15:ser>
            </c15:filteredLineSeries>
            <c15:filteredLineSeries>
              <c15:ser>
                <c:idx val="5"/>
                <c:order val="5"/>
                <c:tx>
                  <c:v>SI1</c:v>
                </c:tx>
                <c:spPr>
                  <a:ln w="28575" cap="rnd">
                    <a:solidFill>
                      <a:schemeClr val="accent6"/>
                    </a:solidFill>
                    <a:round/>
                  </a:ln>
                  <a:effectLst/>
                </c:spPr>
                <c:marker>
                  <c:symbol val="circle"/>
                  <c:size val="5"/>
                  <c:spPr>
                    <a:solidFill>
                      <a:schemeClr val="accent6"/>
                    </a:solidFill>
                    <a:ln w="9525">
                      <a:solidFill>
                        <a:schemeClr val="accent6"/>
                      </a:solidFill>
                    </a:ln>
                    <a:effectLst/>
                  </c:spPr>
                </c:marker>
                <c:val>
                  <c:numRef>
                    <c:extLst xmlns:c15="http://schemas.microsoft.com/office/drawing/2012/chart">
                      <c:ext xmlns:c15="http://schemas.microsoft.com/office/drawing/2012/chart" uri="{02D57815-91ED-43cb-92C2-25804820EDAC}">
                        <c15:formulaRef>
                          <c15:sqref>'[1]Scatter Chart'!$H$20:$H$27</c15:sqref>
                        </c15:formulaRef>
                      </c:ext>
                    </c:extLst>
                    <c:numCache>
                      <c:formatCode>_("$"* #,##0.00_);_("$"* \(#,##0.00\);_("$"* "-"??_);_(@_)</c:formatCode>
                      <c:ptCount val="8"/>
                      <c:pt idx="0">
                        <c:v>1593.1666666666667</c:v>
                      </c:pt>
                      <c:pt idx="1">
                        <c:v>1487.7333333333333</c:v>
                      </c:pt>
                      <c:pt idx="2">
                        <c:v>1488.6666666666667</c:v>
                      </c:pt>
                      <c:pt idx="3">
                        <c:v>1261.6000000000001</c:v>
                      </c:pt>
                      <c:pt idx="4">
                        <c:v>1260.5999999999999</c:v>
                      </c:pt>
                      <c:pt idx="5">
                        <c:v>1059.5333333333333</c:v>
                      </c:pt>
                      <c:pt idx="6">
                        <c:v>1003.8759690000001</c:v>
                      </c:pt>
                      <c:pt idx="7">
                        <c:v>604.74033163333331</c:v>
                      </c:pt>
                    </c:numCache>
                  </c:numRef>
                </c:val>
                <c:smooth val="0"/>
                <c:extLst xmlns:c15="http://schemas.microsoft.com/office/drawing/2012/chart">
                  <c:ext xmlns:c16="http://schemas.microsoft.com/office/drawing/2014/chart" uri="{C3380CC4-5D6E-409C-BE32-E72D297353CC}">
                    <c16:uniqueId val="{00000007-6A07-42C8-8131-1FCCD3B1EE3E}"/>
                  </c:ext>
                </c:extLst>
              </c15:ser>
            </c15:filteredLineSeries>
            <c15:filteredLineSeries>
              <c15:ser>
                <c:idx val="6"/>
                <c:order val="6"/>
                <c:tx>
                  <c:v>SI2</c:v>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val>
                  <c:numRef>
                    <c:extLst xmlns:c15="http://schemas.microsoft.com/office/drawing/2012/chart">
                      <c:ext xmlns:c15="http://schemas.microsoft.com/office/drawing/2012/chart" uri="{02D57815-91ED-43cb-92C2-25804820EDAC}">
                        <c15:formulaRef>
                          <c15:sqref>'[1]Scatter Chart'!$I$20:$I$27</c15:sqref>
                        </c15:formulaRef>
                      </c:ext>
                    </c:extLst>
                    <c:numCache>
                      <c:formatCode>_("$"* #,##0.00_);_("$"* \(#,##0.00\);_("$"* "-"??_);_(@_)</c:formatCode>
                      <c:ptCount val="8"/>
                      <c:pt idx="0">
                        <c:v>1457.6666666666667</c:v>
                      </c:pt>
                      <c:pt idx="1">
                        <c:v>1308.5333333333335</c:v>
                      </c:pt>
                      <c:pt idx="2">
                        <c:v>1224.8333333333333</c:v>
                      </c:pt>
                      <c:pt idx="3">
                        <c:v>967.69999999999993</c:v>
                      </c:pt>
                      <c:pt idx="4">
                        <c:v>1035.8</c:v>
                      </c:pt>
                      <c:pt idx="5">
                        <c:v>1037.0333333333333</c:v>
                      </c:pt>
                      <c:pt idx="6">
                        <c:v>994.24937933333331</c:v>
                      </c:pt>
                      <c:pt idx="7">
                        <c:v>554.21072400000003</c:v>
                      </c:pt>
                    </c:numCache>
                  </c:numRef>
                </c:val>
                <c:smooth val="0"/>
                <c:extLst xmlns:c15="http://schemas.microsoft.com/office/drawing/2012/chart">
                  <c:ext xmlns:c16="http://schemas.microsoft.com/office/drawing/2014/chart" uri="{C3380CC4-5D6E-409C-BE32-E72D297353CC}">
                    <c16:uniqueId val="{00000008-6A07-42C8-8131-1FCCD3B1EE3E}"/>
                  </c:ext>
                </c:extLst>
              </c15:ser>
            </c15:filteredLineSeries>
          </c:ext>
        </c:extLst>
      </c:lineChart>
      <c:catAx>
        <c:axId val="98112636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6402624"/>
        <c:crosses val="autoZero"/>
        <c:auto val="1"/>
        <c:lblAlgn val="ctr"/>
        <c:lblOffset val="100"/>
        <c:noMultiLvlLbl val="0"/>
      </c:catAx>
      <c:valAx>
        <c:axId val="105640262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1263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Price</a:t>
            </a:r>
            <a:r>
              <a:rPr lang="en-US" baseline="0"/>
              <a:t>/Ct VS Clarity- Natural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IF</c:v>
          </c:tx>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'[1]Scatter Chart'!$C$4:$C$11</c:f>
              <c:numCache>
                <c:formatCode>_([$$-409]* #,##0.00_);_([$$-409]* \(#,##0.00\);_([$$-409]* "-"??_);_(@_)</c:formatCode>
                <c:ptCount val="8"/>
                <c:pt idx="0">
                  <c:v>16098.582296666666</c:v>
                </c:pt>
                <c:pt idx="1">
                  <c:v>13454.765863333334</c:v>
                </c:pt>
                <c:pt idx="2">
                  <c:v>12027.32784</c:v>
                </c:pt>
                <c:pt idx="3">
                  <c:v>10061.410523666667</c:v>
                </c:pt>
                <c:pt idx="4">
                  <c:v>11098.861721666666</c:v>
                </c:pt>
                <c:pt idx="5">
                  <c:v>8084.0627636666659</c:v>
                </c:pt>
                <c:pt idx="6">
                  <c:v>7975.9641653333338</c:v>
                </c:pt>
                <c:pt idx="7">
                  <c:v>5669.2989913333331</c:v>
                </c:pt>
              </c:numCache>
            </c:numRef>
          </c:val>
          <c:smooth val="0"/>
          <c:extLst>
            <c:ext xmlns:c16="http://schemas.microsoft.com/office/drawing/2014/chart" uri="{C3380CC4-5D6E-409C-BE32-E72D297353CC}">
              <c16:uniqueId val="{00000000-FAA7-486C-A223-3C9EC9F9A81E}"/>
            </c:ext>
          </c:extLst>
        </c:ser>
        <c:ser>
          <c:idx val="1"/>
          <c:order val="1"/>
          <c:tx>
            <c:v>VVS1</c:v>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'[1]Scatter Chart'!$D$4:$D$11</c:f>
              <c:numCache>
                <c:formatCode>_([$$-409]* #,##0.00_);_([$$-409]* \(#,##0.00\);_([$$-409]* "-"??_);_(@_)</c:formatCode>
                <c:ptCount val="8"/>
                <c:pt idx="0">
                  <c:v>15004.921723333333</c:v>
                </c:pt>
                <c:pt idx="1">
                  <c:v>11622.17848</c:v>
                </c:pt>
                <c:pt idx="2">
                  <c:v>10550.334575666666</c:v>
                </c:pt>
                <c:pt idx="3">
                  <c:v>11194.881369666668</c:v>
                </c:pt>
                <c:pt idx="4">
                  <c:v>9200.1270953333333</c:v>
                </c:pt>
                <c:pt idx="5">
                  <c:v>7123.5964473333333</c:v>
                </c:pt>
                <c:pt idx="6">
                  <c:v>6492.352092666667</c:v>
                </c:pt>
                <c:pt idx="7">
                  <c:v>4675.3606236666665</c:v>
                </c:pt>
              </c:numCache>
            </c:numRef>
          </c:val>
          <c:smooth val="0"/>
          <c:extLst>
            <c:ext xmlns:c16="http://schemas.microsoft.com/office/drawing/2014/chart" uri="{C3380CC4-5D6E-409C-BE32-E72D297353CC}">
              <c16:uniqueId val="{00000001-FAA7-486C-A223-3C9EC9F9A81E}"/>
            </c:ext>
          </c:extLst>
        </c:ser>
        <c:ser>
          <c:idx val="2"/>
          <c:order val="2"/>
          <c:tx>
            <c:v>VVS2</c:v>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'[1]Scatter Chart'!$E$4:$E$11</c:f>
              <c:numCache>
                <c:formatCode>_([$$-409]* #,##0.00_);_([$$-409]* \(#,##0.00\);_([$$-409]* "-"??_);_(@_)</c:formatCode>
                <c:ptCount val="8"/>
                <c:pt idx="0">
                  <c:v>9739.8475583333329</c:v>
                </c:pt>
                <c:pt idx="1">
                  <c:v>9863.8814613333325</c:v>
                </c:pt>
                <c:pt idx="2">
                  <c:v>9930.4478190000009</c:v>
                </c:pt>
                <c:pt idx="3">
                  <c:v>11131.254708666665</c:v>
                </c:pt>
                <c:pt idx="4">
                  <c:v>9576.3436656666672</c:v>
                </c:pt>
                <c:pt idx="5">
                  <c:v>6637.6676986666671</c:v>
                </c:pt>
                <c:pt idx="6">
                  <c:v>6033.9308126666656</c:v>
                </c:pt>
                <c:pt idx="7">
                  <c:v>4668.7413643333339</c:v>
                </c:pt>
              </c:numCache>
            </c:numRef>
          </c:val>
          <c:smooth val="0"/>
          <c:extLst>
            <c:ext xmlns:c16="http://schemas.microsoft.com/office/drawing/2014/chart" uri="{C3380CC4-5D6E-409C-BE32-E72D297353CC}">
              <c16:uniqueId val="{00000002-FAA7-486C-A223-3C9EC9F9A81E}"/>
            </c:ext>
          </c:extLst>
        </c:ser>
        <c:ser>
          <c:idx val="3"/>
          <c:order val="3"/>
          <c:tx>
            <c:v>VS1</c:v>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'[1]Scatter Chart'!$F$4:$F$11</c:f>
              <c:numCache>
                <c:formatCode>_([$$-409]* #,##0.00_);_([$$-409]* \(#,##0.00\);_([$$-409]* "-"??_);_(@_)</c:formatCode>
                <c:ptCount val="8"/>
                <c:pt idx="0">
                  <c:v>9439.1184516666672</c:v>
                </c:pt>
                <c:pt idx="1">
                  <c:v>9914.3115933333338</c:v>
                </c:pt>
                <c:pt idx="2">
                  <c:v>9123.3615733333336</c:v>
                </c:pt>
                <c:pt idx="3">
                  <c:v>9008.7440836666665</c:v>
                </c:pt>
                <c:pt idx="4">
                  <c:v>8620.7837313333348</c:v>
                </c:pt>
                <c:pt idx="5">
                  <c:v>6232.3384683333343</c:v>
                </c:pt>
                <c:pt idx="6">
                  <c:v>5576.2209419999999</c:v>
                </c:pt>
                <c:pt idx="7">
                  <c:v>3991.6643669999994</c:v>
                </c:pt>
              </c:numCache>
            </c:numRef>
          </c:val>
          <c:smooth val="0"/>
          <c:extLst>
            <c:ext xmlns:c16="http://schemas.microsoft.com/office/drawing/2014/chart" uri="{C3380CC4-5D6E-409C-BE32-E72D297353CC}">
              <c16:uniqueId val="{00000003-FAA7-486C-A223-3C9EC9F9A81E}"/>
            </c:ext>
          </c:extLst>
        </c:ser>
        <c:ser>
          <c:idx val="4"/>
          <c:order val="4"/>
          <c:tx>
            <c:v>VS2</c:v>
          </c:tx>
          <c:spPr>
            <a:ln w="28575" cap="rnd">
              <a:solidFill>
                <a:schemeClr val="accent5"/>
              </a:solidFill>
              <a:round/>
            </a:ln>
            <a:effectLst/>
          </c:spPr>
          <c:marker>
            <c:symbol val="circle"/>
            <c:size val="5"/>
            <c:spPr>
              <a:solidFill>
                <a:schemeClr val="accent5"/>
              </a:solidFill>
              <a:ln w="9525">
                <a:solidFill>
                  <a:schemeClr val="accent5"/>
                </a:solidFill>
              </a:ln>
              <a:effectLst/>
            </c:spPr>
          </c:marker>
          <c:val>
            <c:numRef>
              <c:f>'[1]Scatter Chart'!$G$4:$G$11</c:f>
              <c:numCache>
                <c:formatCode>_([$$-409]* #,##0.00_);_([$$-409]* \(#,##0.00\);_([$$-409]* "-"??_);_(@_)</c:formatCode>
                <c:ptCount val="8"/>
                <c:pt idx="0">
                  <c:v>10543.700025666667</c:v>
                </c:pt>
                <c:pt idx="1">
                  <c:v>9269.8713079999998</c:v>
                </c:pt>
                <c:pt idx="2">
                  <c:v>7486.9201693333334</c:v>
                </c:pt>
                <c:pt idx="3">
                  <c:v>8698.7217569999993</c:v>
                </c:pt>
                <c:pt idx="4">
                  <c:v>6814.1172846666668</c:v>
                </c:pt>
                <c:pt idx="5">
                  <c:v>5831.0393379999996</c:v>
                </c:pt>
                <c:pt idx="6">
                  <c:v>4870.7216946666667</c:v>
                </c:pt>
                <c:pt idx="7">
                  <c:v>3614.3601063333335</c:v>
                </c:pt>
              </c:numCache>
            </c:numRef>
          </c:val>
          <c:smooth val="0"/>
          <c:extLst>
            <c:ext xmlns:c16="http://schemas.microsoft.com/office/drawing/2014/chart" uri="{C3380CC4-5D6E-409C-BE32-E72D297353CC}">
              <c16:uniqueId val="{00000004-FAA7-486C-A223-3C9EC9F9A81E}"/>
            </c:ext>
          </c:extLst>
        </c:ser>
        <c:ser>
          <c:idx val="5"/>
          <c:order val="5"/>
          <c:tx>
            <c:v>SI1</c:v>
          </c:tx>
          <c:spPr>
            <a:ln w="28575" cap="rnd">
              <a:solidFill>
                <a:schemeClr val="accent6"/>
              </a:solidFill>
              <a:round/>
            </a:ln>
            <a:effectLst/>
          </c:spPr>
          <c:marker>
            <c:symbol val="circle"/>
            <c:size val="5"/>
            <c:spPr>
              <a:solidFill>
                <a:schemeClr val="accent6"/>
              </a:solidFill>
              <a:ln w="9525">
                <a:solidFill>
                  <a:schemeClr val="accent6"/>
                </a:solidFill>
              </a:ln>
              <a:effectLst/>
            </c:spPr>
          </c:marker>
          <c:val>
            <c:numRef>
              <c:f>'[1]Scatter Chart'!$H$4:$H$11</c:f>
              <c:numCache>
                <c:formatCode>_([$$-409]* #,##0.00_);_([$$-409]* \(#,##0.00\);_([$$-409]* "-"??_);_(@_)</c:formatCode>
                <c:ptCount val="8"/>
                <c:pt idx="0">
                  <c:v>7158.9718780000003</c:v>
                </c:pt>
                <c:pt idx="1">
                  <c:v>6475.2269523333334</c:v>
                </c:pt>
                <c:pt idx="2">
                  <c:v>5409.6413496666673</c:v>
                </c:pt>
                <c:pt idx="3">
                  <c:v>7358.9979226666665</c:v>
                </c:pt>
                <c:pt idx="4">
                  <c:v>6537.9995556666663</c:v>
                </c:pt>
                <c:pt idx="5">
                  <c:v>4717.4405823333336</c:v>
                </c:pt>
                <c:pt idx="6">
                  <c:v>4570.4861113333336</c:v>
                </c:pt>
                <c:pt idx="7">
                  <c:v>3397.062081</c:v>
                </c:pt>
              </c:numCache>
            </c:numRef>
          </c:val>
          <c:smooth val="0"/>
          <c:extLst>
            <c:ext xmlns:c16="http://schemas.microsoft.com/office/drawing/2014/chart" uri="{C3380CC4-5D6E-409C-BE32-E72D297353CC}">
              <c16:uniqueId val="{00000005-FAA7-486C-A223-3C9EC9F9A81E}"/>
            </c:ext>
          </c:extLst>
        </c:ser>
        <c:ser>
          <c:idx val="6"/>
          <c:order val="6"/>
          <c:tx>
            <c:v>SI2</c:v>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val>
            <c:numRef>
              <c:f>'[1]Scatter Chart'!$I$4:$I$11</c:f>
              <c:numCache>
                <c:formatCode>_([$$-409]* #,##0.00_);_([$$-409]* \(#,##0.00\);_([$$-409]* "-"??_);_(@_)</c:formatCode>
                <c:ptCount val="8"/>
                <c:pt idx="0">
                  <c:v>4495.3123190000006</c:v>
                </c:pt>
                <c:pt idx="1">
                  <c:v>3969.7364539999999</c:v>
                </c:pt>
                <c:pt idx="2">
                  <c:v>4031.038934666667</c:v>
                </c:pt>
                <c:pt idx="3">
                  <c:v>5909.6285939999989</c:v>
                </c:pt>
                <c:pt idx="4">
                  <c:v>4357.629491333334</c:v>
                </c:pt>
                <c:pt idx="5">
                  <c:v>4261.131996666667</c:v>
                </c:pt>
                <c:pt idx="6">
                  <c:v>3323.3143823333335</c:v>
                </c:pt>
                <c:pt idx="7">
                  <c:v>2963.8750963333332</c:v>
                </c:pt>
              </c:numCache>
            </c:numRef>
          </c:val>
          <c:smooth val="0"/>
          <c:extLst>
            <c:ext xmlns:c16="http://schemas.microsoft.com/office/drawing/2014/chart" uri="{C3380CC4-5D6E-409C-BE32-E72D297353CC}">
              <c16:uniqueId val="{00000006-FAA7-486C-A223-3C9EC9F9A81E}"/>
            </c:ext>
          </c:extLst>
        </c:ser>
        <c:dLbls>
          <c:showLegendKey val="0"/>
          <c:showVal val="0"/>
          <c:showCatName val="0"/>
          <c:showSerName val="0"/>
          <c:showPercent val="0"/>
          <c:showBubbleSize val="0"/>
        </c:dLbls>
        <c:marker val="1"/>
        <c:smooth val="0"/>
        <c:axId val="981127328"/>
        <c:axId val="895110896"/>
      </c:lineChart>
      <c:catAx>
        <c:axId val="98112732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5110896"/>
        <c:crosses val="autoZero"/>
        <c:auto val="1"/>
        <c:lblAlgn val="ctr"/>
        <c:lblOffset val="100"/>
        <c:noMultiLvlLbl val="0"/>
      </c:catAx>
      <c:valAx>
        <c:axId val="895110896"/>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1273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Price/Ct</a:t>
            </a:r>
            <a:r>
              <a:rPr lang="en-US" baseline="0"/>
              <a:t> VS Clarity- Lab Made</a:t>
            </a:r>
            <a:endParaRPr lang="en-US"/>
          </a:p>
        </c:rich>
      </c:tx>
      <c:layout>
        <c:manualLayout>
          <c:xMode val="edge"/>
          <c:yMode val="edge"/>
          <c:x val="0.2549166666666666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743189272406793"/>
          <c:y val="0.14994831871072772"/>
          <c:w val="0.8379114538092296"/>
          <c:h val="0.66378512043634474"/>
        </c:manualLayout>
      </c:layout>
      <c:lineChart>
        <c:grouping val="standard"/>
        <c:varyColors val="0"/>
        <c:ser>
          <c:idx val="0"/>
          <c:order val="0"/>
          <c:tx>
            <c:v>IF</c:v>
          </c:tx>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'[1]Scatter Chart'!$C$20:$C$27</c:f>
              <c:numCache>
                <c:formatCode>_("$"* #,##0.00_);_("$"* \(#,##0.00\);_("$"* "-"??_);_(@_)</c:formatCode>
                <c:ptCount val="8"/>
                <c:pt idx="0">
                  <c:v>4228.0999999999995</c:v>
                </c:pt>
                <c:pt idx="1">
                  <c:v>3697.1333333333337</c:v>
                </c:pt>
                <c:pt idx="2">
                  <c:v>3124.2999999999997</c:v>
                </c:pt>
                <c:pt idx="3">
                  <c:v>2794.2333333333336</c:v>
                </c:pt>
                <c:pt idx="5">
                  <c:v>5691.2666666666673</c:v>
                </c:pt>
              </c:numCache>
            </c:numRef>
          </c:val>
          <c:smooth val="0"/>
          <c:extLst>
            <c:ext xmlns:c16="http://schemas.microsoft.com/office/drawing/2014/chart" uri="{C3380CC4-5D6E-409C-BE32-E72D297353CC}">
              <c16:uniqueId val="{00000000-99D8-4F5C-BCAB-B1E2425F2092}"/>
            </c:ext>
          </c:extLst>
        </c:ser>
        <c:ser>
          <c:idx val="1"/>
          <c:order val="1"/>
          <c:tx>
            <c:v>VVS1</c:v>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'[1]Scatter Chart'!$D$20:$D$27</c:f>
              <c:numCache>
                <c:formatCode>_("$"* #,##0.00_);_("$"* \(#,##0.00\);_("$"* "-"??_);_(@_)</c:formatCode>
                <c:ptCount val="8"/>
                <c:pt idx="0">
                  <c:v>3142.3333333333335</c:v>
                </c:pt>
                <c:pt idx="1">
                  <c:v>2765.3666666666663</c:v>
                </c:pt>
                <c:pt idx="2">
                  <c:v>2482.9</c:v>
                </c:pt>
                <c:pt idx="3">
                  <c:v>2048.6</c:v>
                </c:pt>
                <c:pt idx="4">
                  <c:v>1855.4666666666669</c:v>
                </c:pt>
                <c:pt idx="5">
                  <c:v>4251.2333333333336</c:v>
                </c:pt>
                <c:pt idx="6">
                  <c:v>1030.2704059666667</c:v>
                </c:pt>
              </c:numCache>
            </c:numRef>
          </c:val>
          <c:smooth val="0"/>
          <c:extLst>
            <c:ext xmlns:c16="http://schemas.microsoft.com/office/drawing/2014/chart" uri="{C3380CC4-5D6E-409C-BE32-E72D297353CC}">
              <c16:uniqueId val="{00000001-99D8-4F5C-BCAB-B1E2425F2092}"/>
            </c:ext>
          </c:extLst>
        </c:ser>
        <c:ser>
          <c:idx val="2"/>
          <c:order val="2"/>
          <c:tx>
            <c:v>VVS2</c:v>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'[1]Scatter Chart'!$E$20:$E$27</c:f>
              <c:numCache>
                <c:formatCode>_("$"* #,##0.00_);_("$"* \(#,##0.00\);_("$"* "-"??_);_(@_)</c:formatCode>
                <c:ptCount val="8"/>
                <c:pt idx="0">
                  <c:v>2715</c:v>
                </c:pt>
                <c:pt idx="1">
                  <c:v>2278.6333333333337</c:v>
                </c:pt>
                <c:pt idx="2">
                  <c:v>2217.7333333333331</c:v>
                </c:pt>
                <c:pt idx="3">
                  <c:v>1769.6333333333332</c:v>
                </c:pt>
                <c:pt idx="4">
                  <c:v>1521.5333333333335</c:v>
                </c:pt>
                <c:pt idx="5">
                  <c:v>1352.8666666666666</c:v>
                </c:pt>
                <c:pt idx="6">
                  <c:v>1067.8968253333333</c:v>
                </c:pt>
                <c:pt idx="7">
                  <c:v>1322.2752675333334</c:v>
                </c:pt>
              </c:numCache>
            </c:numRef>
          </c:val>
          <c:smooth val="0"/>
          <c:extLst>
            <c:ext xmlns:c16="http://schemas.microsoft.com/office/drawing/2014/chart" uri="{C3380CC4-5D6E-409C-BE32-E72D297353CC}">
              <c16:uniqueId val="{00000002-99D8-4F5C-BCAB-B1E2425F2092}"/>
            </c:ext>
          </c:extLst>
        </c:ser>
        <c:ser>
          <c:idx val="3"/>
          <c:order val="3"/>
          <c:tx>
            <c:v>VS1</c:v>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'[1]Scatter Chart'!$F$20:$F$27</c:f>
              <c:numCache>
                <c:formatCode>_("$"* #,##0.00_);_("$"* \(#,##0.00\);_("$"* "-"??_);_(@_)</c:formatCode>
                <c:ptCount val="8"/>
                <c:pt idx="0">
                  <c:v>2080.4333333333329</c:v>
                </c:pt>
                <c:pt idx="1">
                  <c:v>2006.0333333333335</c:v>
                </c:pt>
                <c:pt idx="2">
                  <c:v>1868.2333333333333</c:v>
                </c:pt>
                <c:pt idx="3">
                  <c:v>1600.3</c:v>
                </c:pt>
                <c:pt idx="4">
                  <c:v>1411</c:v>
                </c:pt>
                <c:pt idx="5">
                  <c:v>1295.4999999999998</c:v>
                </c:pt>
                <c:pt idx="6">
                  <c:v>1007.1557904666666</c:v>
                </c:pt>
                <c:pt idx="7">
                  <c:v>744.99017763333325</c:v>
                </c:pt>
              </c:numCache>
            </c:numRef>
          </c:val>
          <c:smooth val="0"/>
          <c:extLst>
            <c:ext xmlns:c16="http://schemas.microsoft.com/office/drawing/2014/chart" uri="{C3380CC4-5D6E-409C-BE32-E72D297353CC}">
              <c16:uniqueId val="{00000003-99D8-4F5C-BCAB-B1E2425F2092}"/>
            </c:ext>
          </c:extLst>
        </c:ser>
        <c:ser>
          <c:idx val="4"/>
          <c:order val="4"/>
          <c:tx>
            <c:v>VS2</c:v>
          </c:tx>
          <c:spPr>
            <a:ln w="28575" cap="rnd">
              <a:solidFill>
                <a:schemeClr val="accent5"/>
              </a:solidFill>
              <a:round/>
            </a:ln>
            <a:effectLst/>
          </c:spPr>
          <c:marker>
            <c:symbol val="circle"/>
            <c:size val="5"/>
            <c:spPr>
              <a:solidFill>
                <a:schemeClr val="accent5"/>
              </a:solidFill>
              <a:ln w="9525">
                <a:solidFill>
                  <a:schemeClr val="accent5"/>
                </a:solidFill>
              </a:ln>
              <a:effectLst/>
            </c:spPr>
          </c:marker>
          <c:val>
            <c:numRef>
              <c:f>'[1]Scatter Chart'!$G$20:$G$27</c:f>
              <c:numCache>
                <c:formatCode>_("$"* #,##0.00_);_("$"* \(#,##0.00\);_("$"* "-"??_);_(@_)</c:formatCode>
                <c:ptCount val="8"/>
                <c:pt idx="0">
                  <c:v>1913.8</c:v>
                </c:pt>
                <c:pt idx="1">
                  <c:v>1845.2333333333336</c:v>
                </c:pt>
                <c:pt idx="2">
                  <c:v>1692.7666666666667</c:v>
                </c:pt>
                <c:pt idx="3">
                  <c:v>1425.7333333333336</c:v>
                </c:pt>
                <c:pt idx="4">
                  <c:v>1267.7</c:v>
                </c:pt>
                <c:pt idx="5">
                  <c:v>1181.2333333333333</c:v>
                </c:pt>
                <c:pt idx="6">
                  <c:v>1034.3509153333332</c:v>
                </c:pt>
                <c:pt idx="7">
                  <c:v>638.99672310000005</c:v>
                </c:pt>
              </c:numCache>
            </c:numRef>
          </c:val>
          <c:smooth val="0"/>
          <c:extLst>
            <c:ext xmlns:c16="http://schemas.microsoft.com/office/drawing/2014/chart" uri="{C3380CC4-5D6E-409C-BE32-E72D297353CC}">
              <c16:uniqueId val="{00000004-99D8-4F5C-BCAB-B1E2425F2092}"/>
            </c:ext>
          </c:extLst>
        </c:ser>
        <c:ser>
          <c:idx val="5"/>
          <c:order val="5"/>
          <c:tx>
            <c:v>SI1</c:v>
          </c:tx>
          <c:spPr>
            <a:ln w="28575" cap="rnd">
              <a:solidFill>
                <a:schemeClr val="accent6"/>
              </a:solidFill>
              <a:round/>
            </a:ln>
            <a:effectLst/>
          </c:spPr>
          <c:marker>
            <c:symbol val="circle"/>
            <c:size val="5"/>
            <c:spPr>
              <a:solidFill>
                <a:schemeClr val="accent6"/>
              </a:solidFill>
              <a:ln w="9525">
                <a:solidFill>
                  <a:schemeClr val="accent6"/>
                </a:solidFill>
              </a:ln>
              <a:effectLst/>
            </c:spPr>
          </c:marker>
          <c:val>
            <c:numRef>
              <c:f>'[1]Scatter Chart'!$H$20:$H$27</c:f>
              <c:numCache>
                <c:formatCode>_("$"* #,##0.00_);_("$"* \(#,##0.00\);_("$"* "-"??_);_(@_)</c:formatCode>
                <c:ptCount val="8"/>
                <c:pt idx="0">
                  <c:v>1593.1666666666667</c:v>
                </c:pt>
                <c:pt idx="1">
                  <c:v>1487.7333333333333</c:v>
                </c:pt>
                <c:pt idx="2">
                  <c:v>1488.6666666666667</c:v>
                </c:pt>
                <c:pt idx="3">
                  <c:v>1261.6000000000001</c:v>
                </c:pt>
                <c:pt idx="4">
                  <c:v>1260.5999999999999</c:v>
                </c:pt>
                <c:pt idx="5">
                  <c:v>1059.5333333333333</c:v>
                </c:pt>
                <c:pt idx="6">
                  <c:v>1003.8759690000001</c:v>
                </c:pt>
                <c:pt idx="7">
                  <c:v>604.74033163333331</c:v>
                </c:pt>
              </c:numCache>
            </c:numRef>
          </c:val>
          <c:smooth val="0"/>
          <c:extLst>
            <c:ext xmlns:c16="http://schemas.microsoft.com/office/drawing/2014/chart" uri="{C3380CC4-5D6E-409C-BE32-E72D297353CC}">
              <c16:uniqueId val="{00000005-99D8-4F5C-BCAB-B1E2425F2092}"/>
            </c:ext>
          </c:extLst>
        </c:ser>
        <c:ser>
          <c:idx val="6"/>
          <c:order val="6"/>
          <c:tx>
            <c:v>SI2</c:v>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val>
            <c:numRef>
              <c:f>'[1]Scatter Chart'!$I$20:$I$27</c:f>
              <c:numCache>
                <c:formatCode>_("$"* #,##0.00_);_("$"* \(#,##0.00\);_("$"* "-"??_);_(@_)</c:formatCode>
                <c:ptCount val="8"/>
                <c:pt idx="0">
                  <c:v>1457.6666666666667</c:v>
                </c:pt>
                <c:pt idx="1">
                  <c:v>1308.5333333333335</c:v>
                </c:pt>
                <c:pt idx="2">
                  <c:v>1224.8333333333333</c:v>
                </c:pt>
                <c:pt idx="3">
                  <c:v>967.69999999999993</c:v>
                </c:pt>
                <c:pt idx="4">
                  <c:v>1035.8</c:v>
                </c:pt>
                <c:pt idx="5">
                  <c:v>1037.0333333333333</c:v>
                </c:pt>
                <c:pt idx="6">
                  <c:v>994.24937933333331</c:v>
                </c:pt>
                <c:pt idx="7">
                  <c:v>554.21072400000003</c:v>
                </c:pt>
              </c:numCache>
            </c:numRef>
          </c:val>
          <c:smooth val="0"/>
          <c:extLst>
            <c:ext xmlns:c16="http://schemas.microsoft.com/office/drawing/2014/chart" uri="{C3380CC4-5D6E-409C-BE32-E72D297353CC}">
              <c16:uniqueId val="{00000006-99D8-4F5C-BCAB-B1E2425F2092}"/>
            </c:ext>
          </c:extLst>
        </c:ser>
        <c:dLbls>
          <c:showLegendKey val="0"/>
          <c:showVal val="0"/>
          <c:showCatName val="0"/>
          <c:showSerName val="0"/>
          <c:showPercent val="0"/>
          <c:showBubbleSize val="0"/>
        </c:dLbls>
        <c:marker val="1"/>
        <c:smooth val="0"/>
        <c:axId val="981126368"/>
        <c:axId val="1056402624"/>
      </c:lineChart>
      <c:catAx>
        <c:axId val="98112636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6402624"/>
        <c:crosses val="autoZero"/>
        <c:auto val="1"/>
        <c:lblAlgn val="ctr"/>
        <c:lblOffset val="100"/>
        <c:noMultiLvlLbl val="0"/>
      </c:catAx>
      <c:valAx>
        <c:axId val="105640262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1263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Price/Ct</a:t>
            </a:r>
            <a:r>
              <a:rPr lang="en-US" baseline="0"/>
              <a:t> VS Color-Natural</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v>E</c:v>
          </c:tx>
          <c:spPr>
            <a:ln w="28575" cap="rnd">
              <a:solidFill>
                <a:schemeClr val="accent2"/>
              </a:solid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trendline>
            <c:spPr>
              <a:ln w="19050" cap="rnd">
                <a:solidFill>
                  <a:schemeClr val="accent2"/>
                </a:solidFill>
                <a:prstDash val="sysDot"/>
              </a:ln>
              <a:effectLst/>
            </c:spPr>
            <c:trendlineType val="linear"/>
            <c:dispRSqr val="1"/>
            <c:dispEq val="1"/>
            <c:trendlineLbl>
              <c:layout>
                <c:manualLayout>
                  <c:x val="2.0975837686492332E-2"/>
                  <c:y val="-0.5038558129874053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2"/>
                </a:solidFill>
                <a:prstDash val="sysDot"/>
              </a:ln>
              <a:effectLst/>
            </c:spPr>
            <c:trendlineType val="linear"/>
            <c:dispRSqr val="0"/>
            <c:dispEq val="0"/>
          </c:trendline>
          <c:val>
            <c:numRef>
              <c:f>'Scatter Chart'!$C$5:$I$5</c:f>
              <c:numCache>
                <c:formatCode>_([$$-409]* #,##0_);_([$$-409]* \(#,##0\);_([$$-409]* "-"??_);_(@_)</c:formatCode>
                <c:ptCount val="7"/>
                <c:pt idx="0">
                  <c:v>13454.765863333334</c:v>
                </c:pt>
                <c:pt idx="1">
                  <c:v>11622.17848</c:v>
                </c:pt>
                <c:pt idx="2">
                  <c:v>9863.8814613333325</c:v>
                </c:pt>
                <c:pt idx="3">
                  <c:v>9914.3115933333338</c:v>
                </c:pt>
                <c:pt idx="4">
                  <c:v>9269.8713079999998</c:v>
                </c:pt>
                <c:pt idx="5">
                  <c:v>6475.2269523333334</c:v>
                </c:pt>
                <c:pt idx="6">
                  <c:v>3969.7364539999999</c:v>
                </c:pt>
              </c:numCache>
            </c:numRef>
          </c:val>
          <c:smooth val="0"/>
          <c:extLst>
            <c:ext xmlns:c16="http://schemas.microsoft.com/office/drawing/2014/chart" uri="{C3380CC4-5D6E-409C-BE32-E72D297353CC}">
              <c16:uniqueId val="{00000001-8F74-47D1-87C8-2E6FC910182F}"/>
            </c:ext>
          </c:extLst>
        </c:ser>
        <c:dLbls>
          <c:showLegendKey val="0"/>
          <c:showVal val="0"/>
          <c:showCatName val="0"/>
          <c:showSerName val="0"/>
          <c:showPercent val="0"/>
          <c:showBubbleSize val="0"/>
        </c:dLbls>
        <c:marker val="1"/>
        <c:smooth val="0"/>
        <c:axId val="397269744"/>
        <c:axId val="1001301872"/>
        <c:extLst>
          <c:ext xmlns:c15="http://schemas.microsoft.com/office/drawing/2012/chart" uri="{02D57815-91ED-43cb-92C2-25804820EDAC}">
            <c15:filteredLineSeries>
              <c15:ser>
                <c:idx val="0"/>
                <c:order val="0"/>
                <c:tx>
                  <c:v>D</c:v>
                </c:tx>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extLst>
                      <c:ext uri="{02D57815-91ED-43cb-92C2-25804820EDAC}">
                        <c15:formulaRef>
                          <c15:sqref>'Scatter Chart'!$C$4:$I$4</c15:sqref>
                        </c15:formulaRef>
                      </c:ext>
                    </c:extLst>
                    <c:numCache>
                      <c:formatCode>_([$$-409]* #,##0_);_([$$-409]* \(#,##0\);_([$$-409]* "-"??_);_(@_)</c:formatCode>
                      <c:ptCount val="7"/>
                      <c:pt idx="0">
                        <c:v>16098.582296666666</c:v>
                      </c:pt>
                      <c:pt idx="1">
                        <c:v>15004.921723333333</c:v>
                      </c:pt>
                      <c:pt idx="2">
                        <c:v>9739.8475583333329</c:v>
                      </c:pt>
                      <c:pt idx="3">
                        <c:v>9439.1184516666672</c:v>
                      </c:pt>
                      <c:pt idx="4">
                        <c:v>10543.700025666667</c:v>
                      </c:pt>
                      <c:pt idx="5">
                        <c:v>7158.9718780000003</c:v>
                      </c:pt>
                      <c:pt idx="6">
                        <c:v>4495.3123190000006</c:v>
                      </c:pt>
                    </c:numCache>
                  </c:numRef>
                </c:val>
                <c:smooth val="0"/>
                <c:extLst>
                  <c:ext xmlns:c16="http://schemas.microsoft.com/office/drawing/2014/chart" uri="{C3380CC4-5D6E-409C-BE32-E72D297353CC}">
                    <c16:uniqueId val="{00000000-8F74-47D1-87C8-2E6FC910182F}"/>
                  </c:ext>
                </c:extLst>
              </c15:ser>
            </c15:filteredLineSeries>
            <c15:filteredLineSeries>
              <c15:ser>
                <c:idx val="2"/>
                <c:order val="2"/>
                <c:tx>
                  <c:v>F</c:v>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extLst xmlns:c15="http://schemas.microsoft.com/office/drawing/2012/chart">
                      <c:ext xmlns:c15="http://schemas.microsoft.com/office/drawing/2012/chart" uri="{02D57815-91ED-43cb-92C2-25804820EDAC}">
                        <c15:formulaRef>
                          <c15:sqref>'Scatter Chart'!$C$6:$I$6</c15:sqref>
                        </c15:formulaRef>
                      </c:ext>
                    </c:extLst>
                    <c:numCache>
                      <c:formatCode>_([$$-409]* #,##0_);_([$$-409]* \(#,##0\);_([$$-409]* "-"??_);_(@_)</c:formatCode>
                      <c:ptCount val="7"/>
                      <c:pt idx="0">
                        <c:v>12027.32784</c:v>
                      </c:pt>
                      <c:pt idx="1">
                        <c:v>10550.334575666666</c:v>
                      </c:pt>
                      <c:pt idx="2">
                        <c:v>9930.4478190000009</c:v>
                      </c:pt>
                      <c:pt idx="3">
                        <c:v>9123.3615733333336</c:v>
                      </c:pt>
                      <c:pt idx="4">
                        <c:v>7486.9201693333334</c:v>
                      </c:pt>
                      <c:pt idx="5">
                        <c:v>5409.6413496666673</c:v>
                      </c:pt>
                      <c:pt idx="6">
                        <c:v>4031.038934666667</c:v>
                      </c:pt>
                    </c:numCache>
                  </c:numRef>
                </c:val>
                <c:smooth val="0"/>
                <c:extLst xmlns:c15="http://schemas.microsoft.com/office/drawing/2012/chart">
                  <c:ext xmlns:c16="http://schemas.microsoft.com/office/drawing/2014/chart" uri="{C3380CC4-5D6E-409C-BE32-E72D297353CC}">
                    <c16:uniqueId val="{00000002-8F74-47D1-87C8-2E6FC910182F}"/>
                  </c:ext>
                </c:extLst>
              </c15:ser>
            </c15:filteredLineSeries>
            <c15:filteredLineSeries>
              <c15:ser>
                <c:idx val="3"/>
                <c:order val="3"/>
                <c:tx>
                  <c:v>G</c:v>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extLst xmlns:c15="http://schemas.microsoft.com/office/drawing/2012/chart">
                      <c:ext xmlns:c15="http://schemas.microsoft.com/office/drawing/2012/chart" uri="{02D57815-91ED-43cb-92C2-25804820EDAC}">
                        <c15:formulaRef>
                          <c15:sqref>'Scatter Chart'!$C$7:$I$7</c15:sqref>
                        </c15:formulaRef>
                      </c:ext>
                    </c:extLst>
                    <c:numCache>
                      <c:formatCode>_([$$-409]* #,##0_);_([$$-409]* \(#,##0\);_([$$-409]* "-"??_);_(@_)</c:formatCode>
                      <c:ptCount val="7"/>
                      <c:pt idx="0">
                        <c:v>10061.410523666667</c:v>
                      </c:pt>
                      <c:pt idx="1">
                        <c:v>11194.881369666668</c:v>
                      </c:pt>
                      <c:pt idx="2">
                        <c:v>11131.254708666665</c:v>
                      </c:pt>
                      <c:pt idx="3">
                        <c:v>9008.7440836666665</c:v>
                      </c:pt>
                      <c:pt idx="4">
                        <c:v>8698.7217569999993</c:v>
                      </c:pt>
                      <c:pt idx="5">
                        <c:v>7358.9979226666665</c:v>
                      </c:pt>
                      <c:pt idx="6">
                        <c:v>5909.6285939999989</c:v>
                      </c:pt>
                    </c:numCache>
                  </c:numRef>
                </c:val>
                <c:smooth val="0"/>
                <c:extLst xmlns:c15="http://schemas.microsoft.com/office/drawing/2012/chart">
                  <c:ext xmlns:c16="http://schemas.microsoft.com/office/drawing/2014/chart" uri="{C3380CC4-5D6E-409C-BE32-E72D297353CC}">
                    <c16:uniqueId val="{00000003-8F74-47D1-87C8-2E6FC910182F}"/>
                  </c:ext>
                </c:extLst>
              </c15:ser>
            </c15:filteredLineSeries>
            <c15:filteredLineSeries>
              <c15:ser>
                <c:idx val="4"/>
                <c:order val="4"/>
                <c:tx>
                  <c:v>H</c:v>
                </c:tx>
                <c:spPr>
                  <a:ln w="28575" cap="rnd">
                    <a:solidFill>
                      <a:schemeClr val="accent5"/>
                    </a:solidFill>
                    <a:round/>
                  </a:ln>
                  <a:effectLst/>
                </c:spPr>
                <c:marker>
                  <c:symbol val="circle"/>
                  <c:size val="5"/>
                  <c:spPr>
                    <a:solidFill>
                      <a:schemeClr val="accent5"/>
                    </a:solidFill>
                    <a:ln w="9525">
                      <a:solidFill>
                        <a:schemeClr val="accent5"/>
                      </a:solidFill>
                    </a:ln>
                    <a:effectLst/>
                  </c:spPr>
                </c:marker>
                <c:val>
                  <c:numRef>
                    <c:extLst xmlns:c15="http://schemas.microsoft.com/office/drawing/2012/chart">
                      <c:ext xmlns:c15="http://schemas.microsoft.com/office/drawing/2012/chart" uri="{02D57815-91ED-43cb-92C2-25804820EDAC}">
                        <c15:formulaRef>
                          <c15:sqref>'Scatter Chart'!$C$8:$I$8</c15:sqref>
                        </c15:formulaRef>
                      </c:ext>
                    </c:extLst>
                    <c:numCache>
                      <c:formatCode>_([$$-409]* #,##0_);_([$$-409]* \(#,##0\);_([$$-409]* "-"??_);_(@_)</c:formatCode>
                      <c:ptCount val="7"/>
                      <c:pt idx="0">
                        <c:v>11098.861721666666</c:v>
                      </c:pt>
                      <c:pt idx="1">
                        <c:v>9200.1270953333333</c:v>
                      </c:pt>
                      <c:pt idx="2">
                        <c:v>9576.3436656666672</c:v>
                      </c:pt>
                      <c:pt idx="3">
                        <c:v>8620.7837313333348</c:v>
                      </c:pt>
                      <c:pt idx="4">
                        <c:v>6814.1172846666668</c:v>
                      </c:pt>
                      <c:pt idx="5">
                        <c:v>6537.9995556666663</c:v>
                      </c:pt>
                      <c:pt idx="6">
                        <c:v>4357.629491333334</c:v>
                      </c:pt>
                    </c:numCache>
                  </c:numRef>
                </c:val>
                <c:smooth val="0"/>
                <c:extLst xmlns:c15="http://schemas.microsoft.com/office/drawing/2012/chart">
                  <c:ext xmlns:c16="http://schemas.microsoft.com/office/drawing/2014/chart" uri="{C3380CC4-5D6E-409C-BE32-E72D297353CC}">
                    <c16:uniqueId val="{00000004-8F74-47D1-87C8-2E6FC910182F}"/>
                  </c:ext>
                </c:extLst>
              </c15:ser>
            </c15:filteredLineSeries>
            <c15:filteredLineSeries>
              <c15:ser>
                <c:idx val="5"/>
                <c:order val="5"/>
                <c:tx>
                  <c:v>I</c:v>
                </c:tx>
                <c:spPr>
                  <a:ln w="28575" cap="rnd">
                    <a:solidFill>
                      <a:schemeClr val="accent6"/>
                    </a:solidFill>
                    <a:round/>
                  </a:ln>
                  <a:effectLst/>
                </c:spPr>
                <c:marker>
                  <c:symbol val="circle"/>
                  <c:size val="5"/>
                  <c:spPr>
                    <a:solidFill>
                      <a:schemeClr val="accent6"/>
                    </a:solidFill>
                    <a:ln w="9525">
                      <a:solidFill>
                        <a:schemeClr val="accent6"/>
                      </a:solidFill>
                    </a:ln>
                    <a:effectLst/>
                  </c:spPr>
                </c:marker>
                <c:val>
                  <c:numRef>
                    <c:extLst xmlns:c15="http://schemas.microsoft.com/office/drawing/2012/chart">
                      <c:ext xmlns:c15="http://schemas.microsoft.com/office/drawing/2012/chart" uri="{02D57815-91ED-43cb-92C2-25804820EDAC}">
                        <c15:formulaRef>
                          <c15:sqref>'Scatter Chart'!$C$9:$I$9</c15:sqref>
                        </c15:formulaRef>
                      </c:ext>
                    </c:extLst>
                    <c:numCache>
                      <c:formatCode>_([$$-409]* #,##0_);_([$$-409]* \(#,##0\);_([$$-409]* "-"??_);_(@_)</c:formatCode>
                      <c:ptCount val="7"/>
                      <c:pt idx="0">
                        <c:v>8084.0627636666659</c:v>
                      </c:pt>
                      <c:pt idx="1">
                        <c:v>7123.5964473333333</c:v>
                      </c:pt>
                      <c:pt idx="2">
                        <c:v>6637.6676986666671</c:v>
                      </c:pt>
                      <c:pt idx="3">
                        <c:v>6232.3384683333343</c:v>
                      </c:pt>
                      <c:pt idx="4">
                        <c:v>5831.0393379999996</c:v>
                      </c:pt>
                      <c:pt idx="5">
                        <c:v>4717.4405823333336</c:v>
                      </c:pt>
                      <c:pt idx="6">
                        <c:v>4261.131996666667</c:v>
                      </c:pt>
                    </c:numCache>
                  </c:numRef>
                </c:val>
                <c:smooth val="0"/>
                <c:extLst xmlns:c15="http://schemas.microsoft.com/office/drawing/2012/chart">
                  <c:ext xmlns:c16="http://schemas.microsoft.com/office/drawing/2014/chart" uri="{C3380CC4-5D6E-409C-BE32-E72D297353CC}">
                    <c16:uniqueId val="{00000005-8F74-47D1-87C8-2E6FC910182F}"/>
                  </c:ext>
                </c:extLst>
              </c15:ser>
            </c15:filteredLineSeries>
            <c15:filteredLineSeries>
              <c15:ser>
                <c:idx val="6"/>
                <c:order val="6"/>
                <c:tx>
                  <c:v>J</c:v>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val>
                  <c:numRef>
                    <c:extLst xmlns:c15="http://schemas.microsoft.com/office/drawing/2012/chart">
                      <c:ext xmlns:c15="http://schemas.microsoft.com/office/drawing/2012/chart" uri="{02D57815-91ED-43cb-92C2-25804820EDAC}">
                        <c15:formulaRef>
                          <c15:sqref>'Scatter Chart'!$C$10:$I$10</c15:sqref>
                        </c15:formulaRef>
                      </c:ext>
                    </c:extLst>
                    <c:numCache>
                      <c:formatCode>_([$$-409]* #,##0_);_([$$-409]* \(#,##0\);_([$$-409]* "-"??_);_(@_)</c:formatCode>
                      <c:ptCount val="7"/>
                      <c:pt idx="0">
                        <c:v>7975.9641653333338</c:v>
                      </c:pt>
                      <c:pt idx="1">
                        <c:v>6492.352092666667</c:v>
                      </c:pt>
                      <c:pt idx="2">
                        <c:v>6033.9308126666656</c:v>
                      </c:pt>
                      <c:pt idx="3">
                        <c:v>5576.2209419999999</c:v>
                      </c:pt>
                      <c:pt idx="4">
                        <c:v>4870.7216946666667</c:v>
                      </c:pt>
                      <c:pt idx="5">
                        <c:v>4570.4861113333336</c:v>
                      </c:pt>
                      <c:pt idx="6">
                        <c:v>3323.3143823333335</c:v>
                      </c:pt>
                    </c:numCache>
                  </c:numRef>
                </c:val>
                <c:smooth val="0"/>
                <c:extLst xmlns:c15="http://schemas.microsoft.com/office/drawing/2012/chart">
                  <c:ext xmlns:c16="http://schemas.microsoft.com/office/drawing/2014/chart" uri="{C3380CC4-5D6E-409C-BE32-E72D297353CC}">
                    <c16:uniqueId val="{00000006-8F74-47D1-87C8-2E6FC910182F}"/>
                  </c:ext>
                </c:extLst>
              </c15:ser>
            </c15:filteredLineSeries>
            <c15:filteredLineSeries>
              <c15:ser>
                <c:idx val="7"/>
                <c:order val="7"/>
                <c:tx>
                  <c:v>K</c:v>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val>
                  <c:numRef>
                    <c:extLst xmlns:c15="http://schemas.microsoft.com/office/drawing/2012/chart">
                      <c:ext xmlns:c15="http://schemas.microsoft.com/office/drawing/2012/chart" uri="{02D57815-91ED-43cb-92C2-25804820EDAC}">
                        <c15:formulaRef>
                          <c15:sqref>'Scatter Chart'!$C$11:$I$11</c15:sqref>
                        </c15:formulaRef>
                      </c:ext>
                    </c:extLst>
                    <c:numCache>
                      <c:formatCode>_([$$-409]* #,##0_);_([$$-409]* \(#,##0\);_([$$-409]* "-"??_);_(@_)</c:formatCode>
                      <c:ptCount val="7"/>
                      <c:pt idx="0">
                        <c:v>5669.2989913333331</c:v>
                      </c:pt>
                      <c:pt idx="1">
                        <c:v>4675.3606236666665</c:v>
                      </c:pt>
                      <c:pt idx="2">
                        <c:v>4668.7413643333339</c:v>
                      </c:pt>
                      <c:pt idx="3">
                        <c:v>3991.6643669999994</c:v>
                      </c:pt>
                      <c:pt idx="4">
                        <c:v>3614.3601063333335</c:v>
                      </c:pt>
                      <c:pt idx="5">
                        <c:v>3397.062081</c:v>
                      </c:pt>
                      <c:pt idx="6">
                        <c:v>2963.8750963333332</c:v>
                      </c:pt>
                    </c:numCache>
                  </c:numRef>
                </c:val>
                <c:smooth val="0"/>
                <c:extLst xmlns:c15="http://schemas.microsoft.com/office/drawing/2012/chart">
                  <c:ext xmlns:c16="http://schemas.microsoft.com/office/drawing/2014/chart" uri="{C3380CC4-5D6E-409C-BE32-E72D297353CC}">
                    <c16:uniqueId val="{00000007-8F74-47D1-87C8-2E6FC910182F}"/>
                  </c:ext>
                </c:extLst>
              </c15:ser>
            </c15:filteredLineSeries>
          </c:ext>
        </c:extLst>
      </c:lineChart>
      <c:catAx>
        <c:axId val="39726974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301872"/>
        <c:crosses val="autoZero"/>
        <c:auto val="1"/>
        <c:lblAlgn val="ctr"/>
        <c:lblOffset val="100"/>
        <c:noMultiLvlLbl val="0"/>
      </c:catAx>
      <c:valAx>
        <c:axId val="1001301872"/>
        <c:scaling>
          <c:orientation val="minMax"/>
        </c:scaling>
        <c:delete val="0"/>
        <c:axPos val="l"/>
        <c:majorGridlines>
          <c:spPr>
            <a:ln w="9525" cap="flat" cmpd="sng" algn="ctr">
              <a:solidFill>
                <a:schemeClr val="tx1">
                  <a:lumMod val="15000"/>
                  <a:lumOff val="85000"/>
                </a:schemeClr>
              </a:solidFill>
              <a:round/>
            </a:ln>
            <a:effectLst/>
          </c:spPr>
        </c:majorGridlines>
        <c:numFmt formatCode="_([$$-409]* #,##0_);_([$$-409]* \(#,##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72697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Price/Ct</a:t>
            </a:r>
            <a:r>
              <a:rPr lang="en-US" baseline="0"/>
              <a:t> VS Color-LabMade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v>E</c:v>
          </c:tx>
          <c:spPr>
            <a:ln w="28575" cap="rnd">
              <a:solidFill>
                <a:schemeClr val="accent2"/>
              </a:solid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1"/>
            <c:dispEq val="1"/>
            <c:trendlineLbl>
              <c:layout>
                <c:manualLayout>
                  <c:x val="2.0075615548056494E-2"/>
                  <c:y val="-0.5165099154272382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'Scatter Chart'!$C$21:$I$21</c:f>
              <c:numCache>
                <c:formatCode>0</c:formatCode>
                <c:ptCount val="7"/>
                <c:pt idx="0">
                  <c:v>3697.1333333333337</c:v>
                </c:pt>
                <c:pt idx="1">
                  <c:v>2765.3666666666663</c:v>
                </c:pt>
                <c:pt idx="2">
                  <c:v>2278.6333333333337</c:v>
                </c:pt>
                <c:pt idx="3">
                  <c:v>2006.0333333333335</c:v>
                </c:pt>
                <c:pt idx="4">
                  <c:v>1845.2333333333336</c:v>
                </c:pt>
                <c:pt idx="5">
                  <c:v>1487.7333333333333</c:v>
                </c:pt>
                <c:pt idx="6">
                  <c:v>1308.5333333333335</c:v>
                </c:pt>
              </c:numCache>
            </c:numRef>
          </c:val>
          <c:smooth val="0"/>
          <c:extLst>
            <c:ext xmlns:c16="http://schemas.microsoft.com/office/drawing/2014/chart" uri="{C3380CC4-5D6E-409C-BE32-E72D297353CC}">
              <c16:uniqueId val="{00000001-430C-4CD1-9134-26970B991DD0}"/>
            </c:ext>
          </c:extLst>
        </c:ser>
        <c:dLbls>
          <c:showLegendKey val="0"/>
          <c:showVal val="0"/>
          <c:showCatName val="0"/>
          <c:showSerName val="0"/>
          <c:showPercent val="0"/>
          <c:showBubbleSize val="0"/>
        </c:dLbls>
        <c:marker val="1"/>
        <c:smooth val="0"/>
        <c:axId val="404702672"/>
        <c:axId val="1001302864"/>
        <c:extLst>
          <c:ext xmlns:c15="http://schemas.microsoft.com/office/drawing/2012/chart" uri="{02D57815-91ED-43cb-92C2-25804820EDAC}">
            <c15:filteredLineSeries>
              <c15:ser>
                <c:idx val="0"/>
                <c:order val="0"/>
                <c:tx>
                  <c:v>D</c:v>
                </c:tx>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extLst>
                      <c:ext uri="{02D57815-91ED-43cb-92C2-25804820EDAC}">
                        <c15:formulaRef>
                          <c15:sqref>'Scatter Chart'!$C$20:$I$20</c15:sqref>
                        </c15:formulaRef>
                      </c:ext>
                    </c:extLst>
                    <c:numCache>
                      <c:formatCode>0</c:formatCode>
                      <c:ptCount val="7"/>
                      <c:pt idx="0">
                        <c:v>4228.0999999999995</c:v>
                      </c:pt>
                      <c:pt idx="1">
                        <c:v>3142.3333333333335</c:v>
                      </c:pt>
                      <c:pt idx="2">
                        <c:v>2715</c:v>
                      </c:pt>
                      <c:pt idx="3">
                        <c:v>2080.4333333333329</c:v>
                      </c:pt>
                      <c:pt idx="4">
                        <c:v>1913.8</c:v>
                      </c:pt>
                      <c:pt idx="5">
                        <c:v>1593.1666666666667</c:v>
                      </c:pt>
                      <c:pt idx="6">
                        <c:v>1457.6666666666667</c:v>
                      </c:pt>
                    </c:numCache>
                  </c:numRef>
                </c:val>
                <c:smooth val="0"/>
                <c:extLst>
                  <c:ext xmlns:c16="http://schemas.microsoft.com/office/drawing/2014/chart" uri="{C3380CC4-5D6E-409C-BE32-E72D297353CC}">
                    <c16:uniqueId val="{00000000-430C-4CD1-9134-26970B991DD0}"/>
                  </c:ext>
                </c:extLst>
              </c15:ser>
            </c15:filteredLineSeries>
            <c15:filteredLineSeries>
              <c15:ser>
                <c:idx val="2"/>
                <c:order val="2"/>
                <c:tx>
                  <c:v>F</c:v>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extLst xmlns:c15="http://schemas.microsoft.com/office/drawing/2012/chart">
                      <c:ext xmlns:c15="http://schemas.microsoft.com/office/drawing/2012/chart" uri="{02D57815-91ED-43cb-92C2-25804820EDAC}">
                        <c15:formulaRef>
                          <c15:sqref>'Scatter Chart'!$C$22:$I$22</c15:sqref>
                        </c15:formulaRef>
                      </c:ext>
                    </c:extLst>
                    <c:numCache>
                      <c:formatCode>0</c:formatCode>
                      <c:ptCount val="7"/>
                      <c:pt idx="0">
                        <c:v>3124.2999999999997</c:v>
                      </c:pt>
                      <c:pt idx="1">
                        <c:v>2482.9</c:v>
                      </c:pt>
                      <c:pt idx="2">
                        <c:v>2217.7333333333331</c:v>
                      </c:pt>
                      <c:pt idx="3">
                        <c:v>1868.2333333333333</c:v>
                      </c:pt>
                      <c:pt idx="4">
                        <c:v>1692.7666666666667</c:v>
                      </c:pt>
                      <c:pt idx="5">
                        <c:v>1488.6666666666667</c:v>
                      </c:pt>
                      <c:pt idx="6">
                        <c:v>1224.8333333333333</c:v>
                      </c:pt>
                    </c:numCache>
                  </c:numRef>
                </c:val>
                <c:smooth val="0"/>
                <c:extLst xmlns:c15="http://schemas.microsoft.com/office/drawing/2012/chart">
                  <c:ext xmlns:c16="http://schemas.microsoft.com/office/drawing/2014/chart" uri="{C3380CC4-5D6E-409C-BE32-E72D297353CC}">
                    <c16:uniqueId val="{00000002-430C-4CD1-9134-26970B991DD0}"/>
                  </c:ext>
                </c:extLst>
              </c15:ser>
            </c15:filteredLineSeries>
            <c15:filteredLineSeries>
              <c15:ser>
                <c:idx val="3"/>
                <c:order val="3"/>
                <c:tx>
                  <c:v>G</c:v>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extLst xmlns:c15="http://schemas.microsoft.com/office/drawing/2012/chart">
                      <c:ext xmlns:c15="http://schemas.microsoft.com/office/drawing/2012/chart" uri="{02D57815-91ED-43cb-92C2-25804820EDAC}">
                        <c15:formulaRef>
                          <c15:sqref>'Scatter Chart'!$C$23:$I$23</c15:sqref>
                        </c15:formulaRef>
                      </c:ext>
                    </c:extLst>
                    <c:numCache>
                      <c:formatCode>0</c:formatCode>
                      <c:ptCount val="7"/>
                      <c:pt idx="0">
                        <c:v>2794.2333333333336</c:v>
                      </c:pt>
                      <c:pt idx="1">
                        <c:v>2048.6</c:v>
                      </c:pt>
                      <c:pt idx="2">
                        <c:v>1769.6333333333332</c:v>
                      </c:pt>
                      <c:pt idx="3">
                        <c:v>1600.3</c:v>
                      </c:pt>
                      <c:pt idx="4">
                        <c:v>1425.7333333333336</c:v>
                      </c:pt>
                      <c:pt idx="5">
                        <c:v>1261.6000000000001</c:v>
                      </c:pt>
                      <c:pt idx="6">
                        <c:v>967.69999999999993</c:v>
                      </c:pt>
                    </c:numCache>
                  </c:numRef>
                </c:val>
                <c:smooth val="0"/>
                <c:extLst xmlns:c15="http://schemas.microsoft.com/office/drawing/2012/chart">
                  <c:ext xmlns:c16="http://schemas.microsoft.com/office/drawing/2014/chart" uri="{C3380CC4-5D6E-409C-BE32-E72D297353CC}">
                    <c16:uniqueId val="{00000003-430C-4CD1-9134-26970B991DD0}"/>
                  </c:ext>
                </c:extLst>
              </c15:ser>
            </c15:filteredLineSeries>
            <c15:filteredLineSeries>
              <c15:ser>
                <c:idx val="4"/>
                <c:order val="4"/>
                <c:tx>
                  <c:v>H</c:v>
                </c:tx>
                <c:spPr>
                  <a:ln w="28575" cap="rnd">
                    <a:solidFill>
                      <a:schemeClr val="accent5"/>
                    </a:solidFill>
                    <a:round/>
                  </a:ln>
                  <a:effectLst/>
                </c:spPr>
                <c:marker>
                  <c:symbol val="circle"/>
                  <c:size val="5"/>
                  <c:spPr>
                    <a:solidFill>
                      <a:schemeClr val="accent5"/>
                    </a:solidFill>
                    <a:ln w="9525">
                      <a:solidFill>
                        <a:schemeClr val="accent5"/>
                      </a:solidFill>
                    </a:ln>
                    <a:effectLst/>
                  </c:spPr>
                </c:marker>
                <c:val>
                  <c:numRef>
                    <c:extLst xmlns:c15="http://schemas.microsoft.com/office/drawing/2012/chart">
                      <c:ext xmlns:c15="http://schemas.microsoft.com/office/drawing/2012/chart" uri="{02D57815-91ED-43cb-92C2-25804820EDAC}">
                        <c15:formulaRef>
                          <c15:sqref>'Scatter Chart'!$C$24:$I$24</c15:sqref>
                        </c15:formulaRef>
                      </c:ext>
                    </c:extLst>
                    <c:numCache>
                      <c:formatCode>0</c:formatCode>
                      <c:ptCount val="7"/>
                      <c:pt idx="1">
                        <c:v>1855.4666666666669</c:v>
                      </c:pt>
                      <c:pt idx="2">
                        <c:v>1521.5333333333335</c:v>
                      </c:pt>
                      <c:pt idx="3">
                        <c:v>1411</c:v>
                      </c:pt>
                      <c:pt idx="4">
                        <c:v>1267.7</c:v>
                      </c:pt>
                      <c:pt idx="5">
                        <c:v>1260.5999999999999</c:v>
                      </c:pt>
                      <c:pt idx="6">
                        <c:v>1035.8</c:v>
                      </c:pt>
                    </c:numCache>
                  </c:numRef>
                </c:val>
                <c:smooth val="0"/>
                <c:extLst xmlns:c15="http://schemas.microsoft.com/office/drawing/2012/chart">
                  <c:ext xmlns:c16="http://schemas.microsoft.com/office/drawing/2014/chart" uri="{C3380CC4-5D6E-409C-BE32-E72D297353CC}">
                    <c16:uniqueId val="{00000004-430C-4CD1-9134-26970B991DD0}"/>
                  </c:ext>
                </c:extLst>
              </c15:ser>
            </c15:filteredLineSeries>
            <c15:filteredLineSeries>
              <c15:ser>
                <c:idx val="5"/>
                <c:order val="5"/>
                <c:tx>
                  <c:v>I</c:v>
                </c:tx>
                <c:spPr>
                  <a:ln w="28575" cap="rnd">
                    <a:solidFill>
                      <a:schemeClr val="accent6"/>
                    </a:solidFill>
                    <a:round/>
                  </a:ln>
                  <a:effectLst/>
                </c:spPr>
                <c:marker>
                  <c:symbol val="circle"/>
                  <c:size val="5"/>
                  <c:spPr>
                    <a:solidFill>
                      <a:schemeClr val="accent6"/>
                    </a:solidFill>
                    <a:ln w="9525">
                      <a:solidFill>
                        <a:schemeClr val="accent6"/>
                      </a:solidFill>
                    </a:ln>
                    <a:effectLst/>
                  </c:spPr>
                </c:marker>
                <c:val>
                  <c:numRef>
                    <c:extLst xmlns:c15="http://schemas.microsoft.com/office/drawing/2012/chart">
                      <c:ext xmlns:c15="http://schemas.microsoft.com/office/drawing/2012/chart" uri="{02D57815-91ED-43cb-92C2-25804820EDAC}">
                        <c15:formulaRef>
                          <c15:sqref>'Scatter Chart'!$C$25:$I$25</c15:sqref>
                        </c15:formulaRef>
                      </c:ext>
                    </c:extLst>
                    <c:numCache>
                      <c:formatCode>0</c:formatCode>
                      <c:ptCount val="7"/>
                      <c:pt idx="1">
                        <c:v>1447.45</c:v>
                      </c:pt>
                      <c:pt idx="2">
                        <c:v>1352.8666666666666</c:v>
                      </c:pt>
                      <c:pt idx="3">
                        <c:v>1295.4999999999998</c:v>
                      </c:pt>
                      <c:pt idx="4">
                        <c:v>1181.2333333333333</c:v>
                      </c:pt>
                      <c:pt idx="5">
                        <c:v>1059.5333333333333</c:v>
                      </c:pt>
                      <c:pt idx="6">
                        <c:v>1037.0333333333333</c:v>
                      </c:pt>
                    </c:numCache>
                  </c:numRef>
                </c:val>
                <c:smooth val="0"/>
                <c:extLst xmlns:c15="http://schemas.microsoft.com/office/drawing/2012/chart">
                  <c:ext xmlns:c16="http://schemas.microsoft.com/office/drawing/2014/chart" uri="{C3380CC4-5D6E-409C-BE32-E72D297353CC}">
                    <c16:uniqueId val="{00000005-430C-4CD1-9134-26970B991DD0}"/>
                  </c:ext>
                </c:extLst>
              </c15:ser>
            </c15:filteredLineSeries>
            <c15:filteredLineSeries>
              <c15:ser>
                <c:idx val="6"/>
                <c:order val="6"/>
                <c:tx>
                  <c:v>J</c:v>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val>
                  <c:numRef>
                    <c:extLst xmlns:c15="http://schemas.microsoft.com/office/drawing/2012/chart">
                      <c:ext xmlns:c15="http://schemas.microsoft.com/office/drawing/2012/chart" uri="{02D57815-91ED-43cb-92C2-25804820EDAC}">
                        <c15:formulaRef>
                          <c15:sqref>'Scatter Chart'!$C$26:$I$26</c15:sqref>
                        </c15:formulaRef>
                      </c:ext>
                    </c:extLst>
                    <c:numCache>
                      <c:formatCode>0</c:formatCode>
                      <c:ptCount val="7"/>
                      <c:pt idx="1">
                        <c:v>1030.2704059666667</c:v>
                      </c:pt>
                      <c:pt idx="2">
                        <c:v>1067.8968253333333</c:v>
                      </c:pt>
                      <c:pt idx="3">
                        <c:v>1007.1557904666666</c:v>
                      </c:pt>
                      <c:pt idx="4">
                        <c:v>1034.3509153333332</c:v>
                      </c:pt>
                      <c:pt idx="5">
                        <c:v>1003.8759690000001</c:v>
                      </c:pt>
                      <c:pt idx="6">
                        <c:v>994.24937933333331</c:v>
                      </c:pt>
                    </c:numCache>
                  </c:numRef>
                </c:val>
                <c:smooth val="0"/>
                <c:extLst xmlns:c15="http://schemas.microsoft.com/office/drawing/2012/chart">
                  <c:ext xmlns:c16="http://schemas.microsoft.com/office/drawing/2014/chart" uri="{C3380CC4-5D6E-409C-BE32-E72D297353CC}">
                    <c16:uniqueId val="{00000006-430C-4CD1-9134-26970B991DD0}"/>
                  </c:ext>
                </c:extLst>
              </c15:ser>
            </c15:filteredLineSeries>
            <c15:filteredLineSeries>
              <c15:ser>
                <c:idx val="7"/>
                <c:order val="7"/>
                <c:tx>
                  <c:v>K</c:v>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val>
                  <c:numRef>
                    <c:extLst xmlns:c15="http://schemas.microsoft.com/office/drawing/2012/chart">
                      <c:ext xmlns:c15="http://schemas.microsoft.com/office/drawing/2012/chart" uri="{02D57815-91ED-43cb-92C2-25804820EDAC}">
                        <c15:formulaRef>
                          <c15:sqref>'Scatter Chart'!$C$27:$I$27</c15:sqref>
                        </c15:formulaRef>
                      </c:ext>
                    </c:extLst>
                    <c:numCache>
                      <c:formatCode>0</c:formatCode>
                      <c:ptCount val="7"/>
                      <c:pt idx="2">
                        <c:v>1322.2752675333334</c:v>
                      </c:pt>
                      <c:pt idx="3">
                        <c:v>744.99017763333325</c:v>
                      </c:pt>
                      <c:pt idx="4">
                        <c:v>638.99672310000005</c:v>
                      </c:pt>
                      <c:pt idx="5">
                        <c:v>604.74033163333331</c:v>
                      </c:pt>
                      <c:pt idx="6">
                        <c:v>554.21072400000003</c:v>
                      </c:pt>
                    </c:numCache>
                  </c:numRef>
                </c:val>
                <c:smooth val="0"/>
                <c:extLst xmlns:c15="http://schemas.microsoft.com/office/drawing/2012/chart">
                  <c:ext xmlns:c16="http://schemas.microsoft.com/office/drawing/2014/chart" uri="{C3380CC4-5D6E-409C-BE32-E72D297353CC}">
                    <c16:uniqueId val="{00000007-430C-4CD1-9134-26970B991DD0}"/>
                  </c:ext>
                </c:extLst>
              </c15:ser>
            </c15:filteredLineSeries>
          </c:ext>
        </c:extLst>
      </c:lineChart>
      <c:catAx>
        <c:axId val="40470267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302864"/>
        <c:crosses val="autoZero"/>
        <c:auto val="1"/>
        <c:lblAlgn val="ctr"/>
        <c:lblOffset val="100"/>
        <c:noMultiLvlLbl val="0"/>
      </c:catAx>
      <c:valAx>
        <c:axId val="10013028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47026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Price</a:t>
            </a:r>
            <a:r>
              <a:rPr lang="en-US" baseline="0"/>
              <a:t>/Ct VS Clarity- Natural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3"/>
          <c:order val="3"/>
          <c:tx>
            <c:v>VS1</c:v>
          </c:tx>
          <c:spPr>
            <a:ln w="28575" cap="rnd">
              <a:solidFill>
                <a:schemeClr val="accent4"/>
              </a:solidFill>
              <a:round/>
            </a:ln>
            <a:effectLst/>
          </c:spPr>
          <c:marker>
            <c:symbol val="circle"/>
            <c:size val="5"/>
            <c:spPr>
              <a:solidFill>
                <a:schemeClr val="accent4"/>
              </a:solidFill>
              <a:ln w="9525">
                <a:solidFill>
                  <a:schemeClr val="accent4"/>
                </a:solidFill>
              </a:ln>
              <a:effectLst/>
            </c:spPr>
          </c:marker>
          <c:trendline>
            <c:spPr>
              <a:ln w="19050" cap="rnd">
                <a:solidFill>
                  <a:schemeClr val="accent4"/>
                </a:solidFill>
                <a:prstDash val="sysDot"/>
              </a:ln>
              <a:effectLst/>
            </c:spPr>
            <c:trendlineType val="linear"/>
            <c:dispRSqr val="0"/>
            <c:dispEq val="0"/>
          </c:trendline>
          <c:trendline>
            <c:spPr>
              <a:ln w="19050" cap="rnd">
                <a:solidFill>
                  <a:schemeClr val="accent4"/>
                </a:solidFill>
                <a:prstDash val="sysDot"/>
              </a:ln>
              <a:effectLst/>
            </c:spPr>
            <c:trendlineType val="linear"/>
            <c:dispRSqr val="1"/>
            <c:dispEq val="1"/>
            <c:trendlineLbl>
              <c:layout>
                <c:manualLayout>
                  <c:x val="2.1558579323201241E-2"/>
                  <c:y val="-0.45172925251665408"/>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'Scatter Chart'!$F$4:$F$11</c:f>
              <c:numCache>
                <c:formatCode>_([$$-409]* #,##0_);_([$$-409]* \(#,##0\);_([$$-409]* "-"??_);_(@_)</c:formatCode>
                <c:ptCount val="8"/>
                <c:pt idx="0">
                  <c:v>9439.1184516666672</c:v>
                </c:pt>
                <c:pt idx="1">
                  <c:v>9914.3115933333338</c:v>
                </c:pt>
                <c:pt idx="2">
                  <c:v>9123.3615733333336</c:v>
                </c:pt>
                <c:pt idx="3">
                  <c:v>9008.7440836666665</c:v>
                </c:pt>
                <c:pt idx="4">
                  <c:v>8620.7837313333348</c:v>
                </c:pt>
                <c:pt idx="5">
                  <c:v>6232.3384683333343</c:v>
                </c:pt>
                <c:pt idx="6">
                  <c:v>5576.2209419999999</c:v>
                </c:pt>
                <c:pt idx="7">
                  <c:v>3991.6643669999994</c:v>
                </c:pt>
              </c:numCache>
            </c:numRef>
          </c:val>
          <c:smooth val="0"/>
          <c:extLst>
            <c:ext xmlns:c16="http://schemas.microsoft.com/office/drawing/2014/chart" uri="{C3380CC4-5D6E-409C-BE32-E72D297353CC}">
              <c16:uniqueId val="{00000003-0FBE-4E45-B8D1-CDBF53D26668}"/>
            </c:ext>
          </c:extLst>
        </c:ser>
        <c:dLbls>
          <c:showLegendKey val="0"/>
          <c:showVal val="0"/>
          <c:showCatName val="0"/>
          <c:showSerName val="0"/>
          <c:showPercent val="0"/>
          <c:showBubbleSize val="0"/>
        </c:dLbls>
        <c:marker val="1"/>
        <c:smooth val="0"/>
        <c:axId val="981127328"/>
        <c:axId val="895110896"/>
        <c:extLst>
          <c:ext xmlns:c15="http://schemas.microsoft.com/office/drawing/2012/chart" uri="{02D57815-91ED-43cb-92C2-25804820EDAC}">
            <c15:filteredLineSeries>
              <c15:ser>
                <c:idx val="0"/>
                <c:order val="0"/>
                <c:tx>
                  <c:v>IF</c:v>
                </c:tx>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extLst>
                      <c:ext uri="{02D57815-91ED-43cb-92C2-25804820EDAC}">
                        <c15:formulaRef>
                          <c15:sqref>'Scatter Chart'!$C$4:$C$11</c15:sqref>
                        </c15:formulaRef>
                      </c:ext>
                    </c:extLst>
                    <c:numCache>
                      <c:formatCode>_([$$-409]* #,##0_);_([$$-409]* \(#,##0\);_([$$-409]* "-"??_);_(@_)</c:formatCode>
                      <c:ptCount val="8"/>
                      <c:pt idx="0">
                        <c:v>16098.582296666666</c:v>
                      </c:pt>
                      <c:pt idx="1">
                        <c:v>13454.765863333334</c:v>
                      </c:pt>
                      <c:pt idx="2">
                        <c:v>12027.32784</c:v>
                      </c:pt>
                      <c:pt idx="3">
                        <c:v>10061.410523666667</c:v>
                      </c:pt>
                      <c:pt idx="4">
                        <c:v>11098.861721666666</c:v>
                      </c:pt>
                      <c:pt idx="5">
                        <c:v>8084.0627636666659</c:v>
                      </c:pt>
                      <c:pt idx="6">
                        <c:v>7975.9641653333338</c:v>
                      </c:pt>
                      <c:pt idx="7">
                        <c:v>5669.2989913333331</c:v>
                      </c:pt>
                    </c:numCache>
                  </c:numRef>
                </c:val>
                <c:smooth val="0"/>
                <c:extLst>
                  <c:ext xmlns:c16="http://schemas.microsoft.com/office/drawing/2014/chart" uri="{C3380CC4-5D6E-409C-BE32-E72D297353CC}">
                    <c16:uniqueId val="{00000000-0FBE-4E45-B8D1-CDBF53D26668}"/>
                  </c:ext>
                </c:extLst>
              </c15:ser>
            </c15:filteredLineSeries>
            <c15:filteredLineSeries>
              <c15:ser>
                <c:idx val="1"/>
                <c:order val="1"/>
                <c:tx>
                  <c:v>VVS1</c:v>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extLst xmlns:c15="http://schemas.microsoft.com/office/drawing/2012/chart">
                      <c:ext xmlns:c15="http://schemas.microsoft.com/office/drawing/2012/chart" uri="{02D57815-91ED-43cb-92C2-25804820EDAC}">
                        <c15:formulaRef>
                          <c15:sqref>'Scatter Chart'!$D$4:$D$11</c15:sqref>
                        </c15:formulaRef>
                      </c:ext>
                    </c:extLst>
                    <c:numCache>
                      <c:formatCode>_([$$-409]* #,##0_);_([$$-409]* \(#,##0\);_([$$-409]* "-"??_);_(@_)</c:formatCode>
                      <c:ptCount val="8"/>
                      <c:pt idx="0">
                        <c:v>15004.921723333333</c:v>
                      </c:pt>
                      <c:pt idx="1">
                        <c:v>11622.17848</c:v>
                      </c:pt>
                      <c:pt idx="2">
                        <c:v>10550.334575666666</c:v>
                      </c:pt>
                      <c:pt idx="3">
                        <c:v>11194.881369666668</c:v>
                      </c:pt>
                      <c:pt idx="4">
                        <c:v>9200.1270953333333</c:v>
                      </c:pt>
                      <c:pt idx="5">
                        <c:v>7123.5964473333333</c:v>
                      </c:pt>
                      <c:pt idx="6">
                        <c:v>6492.352092666667</c:v>
                      </c:pt>
                      <c:pt idx="7">
                        <c:v>4675.3606236666665</c:v>
                      </c:pt>
                    </c:numCache>
                  </c:numRef>
                </c:val>
                <c:smooth val="0"/>
                <c:extLst xmlns:c15="http://schemas.microsoft.com/office/drawing/2012/chart">
                  <c:ext xmlns:c16="http://schemas.microsoft.com/office/drawing/2014/chart" uri="{C3380CC4-5D6E-409C-BE32-E72D297353CC}">
                    <c16:uniqueId val="{00000001-0FBE-4E45-B8D1-CDBF53D26668}"/>
                  </c:ext>
                </c:extLst>
              </c15:ser>
            </c15:filteredLineSeries>
            <c15:filteredLineSeries>
              <c15:ser>
                <c:idx val="2"/>
                <c:order val="2"/>
                <c:tx>
                  <c:v>VVS2</c:v>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extLst xmlns:c15="http://schemas.microsoft.com/office/drawing/2012/chart">
                      <c:ext xmlns:c15="http://schemas.microsoft.com/office/drawing/2012/chart" uri="{02D57815-91ED-43cb-92C2-25804820EDAC}">
                        <c15:formulaRef>
                          <c15:sqref>'Scatter Chart'!$E$4:$E$11</c15:sqref>
                        </c15:formulaRef>
                      </c:ext>
                    </c:extLst>
                    <c:numCache>
                      <c:formatCode>_([$$-409]* #,##0_);_([$$-409]* \(#,##0\);_([$$-409]* "-"??_);_(@_)</c:formatCode>
                      <c:ptCount val="8"/>
                      <c:pt idx="0">
                        <c:v>9739.8475583333329</c:v>
                      </c:pt>
                      <c:pt idx="1">
                        <c:v>9863.8814613333325</c:v>
                      </c:pt>
                      <c:pt idx="2">
                        <c:v>9930.4478190000009</c:v>
                      </c:pt>
                      <c:pt idx="3">
                        <c:v>11131.254708666665</c:v>
                      </c:pt>
                      <c:pt idx="4">
                        <c:v>9576.3436656666672</c:v>
                      </c:pt>
                      <c:pt idx="5">
                        <c:v>6637.6676986666671</c:v>
                      </c:pt>
                      <c:pt idx="6">
                        <c:v>6033.9308126666656</c:v>
                      </c:pt>
                      <c:pt idx="7">
                        <c:v>4668.7413643333339</c:v>
                      </c:pt>
                    </c:numCache>
                  </c:numRef>
                </c:val>
                <c:smooth val="0"/>
                <c:extLst xmlns:c15="http://schemas.microsoft.com/office/drawing/2012/chart">
                  <c:ext xmlns:c16="http://schemas.microsoft.com/office/drawing/2014/chart" uri="{C3380CC4-5D6E-409C-BE32-E72D297353CC}">
                    <c16:uniqueId val="{00000002-0FBE-4E45-B8D1-CDBF53D26668}"/>
                  </c:ext>
                </c:extLst>
              </c15:ser>
            </c15:filteredLineSeries>
            <c15:filteredLineSeries>
              <c15:ser>
                <c:idx val="4"/>
                <c:order val="4"/>
                <c:tx>
                  <c:v>VS2</c:v>
                </c:tx>
                <c:spPr>
                  <a:ln w="28575" cap="rnd">
                    <a:solidFill>
                      <a:schemeClr val="accent5"/>
                    </a:solidFill>
                    <a:round/>
                  </a:ln>
                  <a:effectLst/>
                </c:spPr>
                <c:marker>
                  <c:symbol val="circle"/>
                  <c:size val="5"/>
                  <c:spPr>
                    <a:solidFill>
                      <a:schemeClr val="accent5"/>
                    </a:solidFill>
                    <a:ln w="9525">
                      <a:solidFill>
                        <a:schemeClr val="accent5"/>
                      </a:solidFill>
                    </a:ln>
                    <a:effectLst/>
                  </c:spPr>
                </c:marker>
                <c:val>
                  <c:numRef>
                    <c:extLst xmlns:c15="http://schemas.microsoft.com/office/drawing/2012/chart">
                      <c:ext xmlns:c15="http://schemas.microsoft.com/office/drawing/2012/chart" uri="{02D57815-91ED-43cb-92C2-25804820EDAC}">
                        <c15:formulaRef>
                          <c15:sqref>'Scatter Chart'!$G$4:$G$11</c15:sqref>
                        </c15:formulaRef>
                      </c:ext>
                    </c:extLst>
                    <c:numCache>
                      <c:formatCode>_([$$-409]* #,##0_);_([$$-409]* \(#,##0\);_([$$-409]* "-"??_);_(@_)</c:formatCode>
                      <c:ptCount val="8"/>
                      <c:pt idx="0">
                        <c:v>10543.700025666667</c:v>
                      </c:pt>
                      <c:pt idx="1">
                        <c:v>9269.8713079999998</c:v>
                      </c:pt>
                      <c:pt idx="2">
                        <c:v>7486.9201693333334</c:v>
                      </c:pt>
                      <c:pt idx="3">
                        <c:v>8698.7217569999993</c:v>
                      </c:pt>
                      <c:pt idx="4">
                        <c:v>6814.1172846666668</c:v>
                      </c:pt>
                      <c:pt idx="5">
                        <c:v>5831.0393379999996</c:v>
                      </c:pt>
                      <c:pt idx="6">
                        <c:v>4870.7216946666667</c:v>
                      </c:pt>
                      <c:pt idx="7">
                        <c:v>3614.3601063333335</c:v>
                      </c:pt>
                    </c:numCache>
                  </c:numRef>
                </c:val>
                <c:smooth val="0"/>
                <c:extLst xmlns:c15="http://schemas.microsoft.com/office/drawing/2012/chart">
                  <c:ext xmlns:c16="http://schemas.microsoft.com/office/drawing/2014/chart" uri="{C3380CC4-5D6E-409C-BE32-E72D297353CC}">
                    <c16:uniqueId val="{00000004-0FBE-4E45-B8D1-CDBF53D26668}"/>
                  </c:ext>
                </c:extLst>
              </c15:ser>
            </c15:filteredLineSeries>
            <c15:filteredLineSeries>
              <c15:ser>
                <c:idx val="5"/>
                <c:order val="5"/>
                <c:tx>
                  <c:v>SI1</c:v>
                </c:tx>
                <c:spPr>
                  <a:ln w="28575" cap="rnd">
                    <a:solidFill>
                      <a:schemeClr val="accent6"/>
                    </a:solidFill>
                    <a:round/>
                  </a:ln>
                  <a:effectLst/>
                </c:spPr>
                <c:marker>
                  <c:symbol val="circle"/>
                  <c:size val="5"/>
                  <c:spPr>
                    <a:solidFill>
                      <a:schemeClr val="accent6"/>
                    </a:solidFill>
                    <a:ln w="9525">
                      <a:solidFill>
                        <a:schemeClr val="accent6"/>
                      </a:solidFill>
                    </a:ln>
                    <a:effectLst/>
                  </c:spPr>
                </c:marker>
                <c:val>
                  <c:numRef>
                    <c:extLst xmlns:c15="http://schemas.microsoft.com/office/drawing/2012/chart">
                      <c:ext xmlns:c15="http://schemas.microsoft.com/office/drawing/2012/chart" uri="{02D57815-91ED-43cb-92C2-25804820EDAC}">
                        <c15:formulaRef>
                          <c15:sqref>'Scatter Chart'!$H$4:$H$11</c15:sqref>
                        </c15:formulaRef>
                      </c:ext>
                    </c:extLst>
                    <c:numCache>
                      <c:formatCode>_([$$-409]* #,##0_);_([$$-409]* \(#,##0\);_([$$-409]* "-"??_);_(@_)</c:formatCode>
                      <c:ptCount val="8"/>
                      <c:pt idx="0">
                        <c:v>7158.9718780000003</c:v>
                      </c:pt>
                      <c:pt idx="1">
                        <c:v>6475.2269523333334</c:v>
                      </c:pt>
                      <c:pt idx="2">
                        <c:v>5409.6413496666673</c:v>
                      </c:pt>
                      <c:pt idx="3">
                        <c:v>7358.9979226666665</c:v>
                      </c:pt>
                      <c:pt idx="4">
                        <c:v>6537.9995556666663</c:v>
                      </c:pt>
                      <c:pt idx="5">
                        <c:v>4717.4405823333336</c:v>
                      </c:pt>
                      <c:pt idx="6">
                        <c:v>4570.4861113333336</c:v>
                      </c:pt>
                      <c:pt idx="7">
                        <c:v>3397.062081</c:v>
                      </c:pt>
                    </c:numCache>
                  </c:numRef>
                </c:val>
                <c:smooth val="0"/>
                <c:extLst xmlns:c15="http://schemas.microsoft.com/office/drawing/2012/chart">
                  <c:ext xmlns:c16="http://schemas.microsoft.com/office/drawing/2014/chart" uri="{C3380CC4-5D6E-409C-BE32-E72D297353CC}">
                    <c16:uniqueId val="{00000005-0FBE-4E45-B8D1-CDBF53D26668}"/>
                  </c:ext>
                </c:extLst>
              </c15:ser>
            </c15:filteredLineSeries>
            <c15:filteredLineSeries>
              <c15:ser>
                <c:idx val="6"/>
                <c:order val="6"/>
                <c:tx>
                  <c:v>SI2</c:v>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val>
                  <c:numRef>
                    <c:extLst xmlns:c15="http://schemas.microsoft.com/office/drawing/2012/chart">
                      <c:ext xmlns:c15="http://schemas.microsoft.com/office/drawing/2012/chart" uri="{02D57815-91ED-43cb-92C2-25804820EDAC}">
                        <c15:formulaRef>
                          <c15:sqref>'Scatter Chart'!$I$4:$I$11</c15:sqref>
                        </c15:formulaRef>
                      </c:ext>
                    </c:extLst>
                    <c:numCache>
                      <c:formatCode>_([$$-409]* #,##0_);_([$$-409]* \(#,##0\);_([$$-409]* "-"??_);_(@_)</c:formatCode>
                      <c:ptCount val="8"/>
                      <c:pt idx="0">
                        <c:v>4495.3123190000006</c:v>
                      </c:pt>
                      <c:pt idx="1">
                        <c:v>3969.7364539999999</c:v>
                      </c:pt>
                      <c:pt idx="2">
                        <c:v>4031.038934666667</c:v>
                      </c:pt>
                      <c:pt idx="3">
                        <c:v>5909.6285939999989</c:v>
                      </c:pt>
                      <c:pt idx="4">
                        <c:v>4357.629491333334</c:v>
                      </c:pt>
                      <c:pt idx="5">
                        <c:v>4261.131996666667</c:v>
                      </c:pt>
                      <c:pt idx="6">
                        <c:v>3323.3143823333335</c:v>
                      </c:pt>
                      <c:pt idx="7">
                        <c:v>2963.8750963333332</c:v>
                      </c:pt>
                    </c:numCache>
                  </c:numRef>
                </c:val>
                <c:smooth val="0"/>
                <c:extLst xmlns:c15="http://schemas.microsoft.com/office/drawing/2012/chart">
                  <c:ext xmlns:c16="http://schemas.microsoft.com/office/drawing/2014/chart" uri="{C3380CC4-5D6E-409C-BE32-E72D297353CC}">
                    <c16:uniqueId val="{00000006-0FBE-4E45-B8D1-CDBF53D26668}"/>
                  </c:ext>
                </c:extLst>
              </c15:ser>
            </c15:filteredLineSeries>
          </c:ext>
        </c:extLst>
      </c:lineChart>
      <c:catAx>
        <c:axId val="98112732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5110896"/>
        <c:crosses val="autoZero"/>
        <c:auto val="1"/>
        <c:lblAlgn val="ctr"/>
        <c:lblOffset val="100"/>
        <c:noMultiLvlLbl val="0"/>
      </c:catAx>
      <c:valAx>
        <c:axId val="895110896"/>
        <c:scaling>
          <c:orientation val="minMax"/>
        </c:scaling>
        <c:delete val="0"/>
        <c:axPos val="l"/>
        <c:majorGridlines>
          <c:spPr>
            <a:ln w="9525" cap="flat" cmpd="sng" algn="ctr">
              <a:solidFill>
                <a:schemeClr val="tx1">
                  <a:lumMod val="15000"/>
                  <a:lumOff val="85000"/>
                </a:schemeClr>
              </a:solidFill>
              <a:round/>
            </a:ln>
            <a:effectLst/>
          </c:spPr>
        </c:majorGridlines>
        <c:numFmt formatCode="_([$$-409]* #,##0_);_([$$-409]* \(#,##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1273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Price/Ct</a:t>
            </a:r>
            <a:r>
              <a:rPr lang="en-US" baseline="0"/>
              <a:t> VS Clarity- Lab Made</a:t>
            </a:r>
            <a:endParaRPr lang="en-US"/>
          </a:p>
        </c:rich>
      </c:tx>
      <c:layout>
        <c:manualLayout>
          <c:xMode val="edge"/>
          <c:yMode val="edge"/>
          <c:x val="0.2549166666666666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3"/>
          <c:order val="3"/>
          <c:tx>
            <c:v>VS1</c:v>
          </c:tx>
          <c:spPr>
            <a:ln w="28575" cap="rnd">
              <a:solidFill>
                <a:schemeClr val="accent4"/>
              </a:solidFill>
              <a:round/>
            </a:ln>
            <a:effectLst/>
          </c:spPr>
          <c:marker>
            <c:symbol val="circle"/>
            <c:size val="5"/>
            <c:spPr>
              <a:solidFill>
                <a:schemeClr val="accent4"/>
              </a:solidFill>
              <a:ln w="9525">
                <a:solidFill>
                  <a:schemeClr val="accent4"/>
                </a:solidFill>
              </a:ln>
              <a:effectLst/>
            </c:spPr>
          </c:marker>
          <c:trendline>
            <c:spPr>
              <a:ln w="19050" cap="rnd">
                <a:solidFill>
                  <a:schemeClr val="accent4"/>
                </a:solidFill>
                <a:prstDash val="sysDot"/>
              </a:ln>
              <a:effectLst/>
            </c:spPr>
            <c:trendlineType val="linear"/>
            <c:dispRSqr val="0"/>
            <c:dispEq val="0"/>
          </c:trendline>
          <c:trendline>
            <c:spPr>
              <a:ln w="19050" cap="rnd">
                <a:solidFill>
                  <a:schemeClr val="accent4"/>
                </a:solidFill>
                <a:prstDash val="sysDot"/>
              </a:ln>
              <a:effectLst/>
            </c:spPr>
            <c:trendlineType val="linear"/>
            <c:dispRSqr val="1"/>
            <c:dispEq val="1"/>
            <c:trendlineLbl>
              <c:layout>
                <c:manualLayout>
                  <c:x val="3.7183766208328438E-2"/>
                  <c:y val="-0.50732548880828099"/>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'Scatter Chart'!$F$20:$F$27</c:f>
              <c:numCache>
                <c:formatCode>0</c:formatCode>
                <c:ptCount val="8"/>
                <c:pt idx="0">
                  <c:v>2080.4333333333329</c:v>
                </c:pt>
                <c:pt idx="1">
                  <c:v>2006.0333333333335</c:v>
                </c:pt>
                <c:pt idx="2">
                  <c:v>1868.2333333333333</c:v>
                </c:pt>
                <c:pt idx="3">
                  <c:v>1600.3</c:v>
                </c:pt>
                <c:pt idx="4">
                  <c:v>1411</c:v>
                </c:pt>
                <c:pt idx="5">
                  <c:v>1295.4999999999998</c:v>
                </c:pt>
                <c:pt idx="6">
                  <c:v>1007.1557904666666</c:v>
                </c:pt>
                <c:pt idx="7">
                  <c:v>744.99017763333325</c:v>
                </c:pt>
              </c:numCache>
            </c:numRef>
          </c:val>
          <c:smooth val="0"/>
          <c:extLst>
            <c:ext xmlns:c16="http://schemas.microsoft.com/office/drawing/2014/chart" uri="{C3380CC4-5D6E-409C-BE32-E72D297353CC}">
              <c16:uniqueId val="{00000003-8546-4F53-B046-A6C4029F807A}"/>
            </c:ext>
          </c:extLst>
        </c:ser>
        <c:dLbls>
          <c:showLegendKey val="0"/>
          <c:showVal val="0"/>
          <c:showCatName val="0"/>
          <c:showSerName val="0"/>
          <c:showPercent val="0"/>
          <c:showBubbleSize val="0"/>
        </c:dLbls>
        <c:marker val="1"/>
        <c:smooth val="0"/>
        <c:axId val="981126368"/>
        <c:axId val="1056402624"/>
        <c:extLst>
          <c:ext xmlns:c15="http://schemas.microsoft.com/office/drawing/2012/chart" uri="{02D57815-91ED-43cb-92C2-25804820EDAC}">
            <c15:filteredLineSeries>
              <c15:ser>
                <c:idx val="0"/>
                <c:order val="0"/>
                <c:tx>
                  <c:v>IF</c:v>
                </c:tx>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extLst>
                      <c:ext uri="{02D57815-91ED-43cb-92C2-25804820EDAC}">
                        <c15:formulaRef>
                          <c15:sqref>'Scatter Chart'!$C$20:$C$27</c15:sqref>
                        </c15:formulaRef>
                      </c:ext>
                    </c:extLst>
                    <c:numCache>
                      <c:formatCode>0</c:formatCode>
                      <c:ptCount val="8"/>
                      <c:pt idx="0">
                        <c:v>4228.0999999999995</c:v>
                      </c:pt>
                      <c:pt idx="1">
                        <c:v>3697.1333333333337</c:v>
                      </c:pt>
                      <c:pt idx="2">
                        <c:v>3124.2999999999997</c:v>
                      </c:pt>
                      <c:pt idx="3">
                        <c:v>2794.2333333333336</c:v>
                      </c:pt>
                    </c:numCache>
                  </c:numRef>
                </c:val>
                <c:smooth val="0"/>
                <c:extLst>
                  <c:ext xmlns:c16="http://schemas.microsoft.com/office/drawing/2014/chart" uri="{C3380CC4-5D6E-409C-BE32-E72D297353CC}">
                    <c16:uniqueId val="{00000000-8546-4F53-B046-A6C4029F807A}"/>
                  </c:ext>
                </c:extLst>
              </c15:ser>
            </c15:filteredLineSeries>
            <c15:filteredLineSeries>
              <c15:ser>
                <c:idx val="1"/>
                <c:order val="1"/>
                <c:tx>
                  <c:v>VVS1</c:v>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extLst xmlns:c15="http://schemas.microsoft.com/office/drawing/2012/chart">
                      <c:ext xmlns:c15="http://schemas.microsoft.com/office/drawing/2012/chart" uri="{02D57815-91ED-43cb-92C2-25804820EDAC}">
                        <c15:formulaRef>
                          <c15:sqref>'Scatter Chart'!$D$20:$D$27</c15:sqref>
                        </c15:formulaRef>
                      </c:ext>
                    </c:extLst>
                    <c:numCache>
                      <c:formatCode>0</c:formatCode>
                      <c:ptCount val="8"/>
                      <c:pt idx="0">
                        <c:v>3142.3333333333335</c:v>
                      </c:pt>
                      <c:pt idx="1">
                        <c:v>2765.3666666666663</c:v>
                      </c:pt>
                      <c:pt idx="2">
                        <c:v>2482.9</c:v>
                      </c:pt>
                      <c:pt idx="3">
                        <c:v>2048.6</c:v>
                      </c:pt>
                      <c:pt idx="4">
                        <c:v>1855.4666666666669</c:v>
                      </c:pt>
                      <c:pt idx="5">
                        <c:v>1447.45</c:v>
                      </c:pt>
                      <c:pt idx="6">
                        <c:v>1030.2704059666667</c:v>
                      </c:pt>
                    </c:numCache>
                  </c:numRef>
                </c:val>
                <c:smooth val="0"/>
                <c:extLst xmlns:c15="http://schemas.microsoft.com/office/drawing/2012/chart">
                  <c:ext xmlns:c16="http://schemas.microsoft.com/office/drawing/2014/chart" uri="{C3380CC4-5D6E-409C-BE32-E72D297353CC}">
                    <c16:uniqueId val="{00000001-8546-4F53-B046-A6C4029F807A}"/>
                  </c:ext>
                </c:extLst>
              </c15:ser>
            </c15:filteredLineSeries>
            <c15:filteredLineSeries>
              <c15:ser>
                <c:idx val="2"/>
                <c:order val="2"/>
                <c:tx>
                  <c:v>VVS2</c:v>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extLst xmlns:c15="http://schemas.microsoft.com/office/drawing/2012/chart">
                      <c:ext xmlns:c15="http://schemas.microsoft.com/office/drawing/2012/chart" uri="{02D57815-91ED-43cb-92C2-25804820EDAC}">
                        <c15:formulaRef>
                          <c15:sqref>'Scatter Chart'!$E$20:$E$27</c15:sqref>
                        </c15:formulaRef>
                      </c:ext>
                    </c:extLst>
                    <c:numCache>
                      <c:formatCode>0</c:formatCode>
                      <c:ptCount val="8"/>
                      <c:pt idx="0">
                        <c:v>2715</c:v>
                      </c:pt>
                      <c:pt idx="1">
                        <c:v>2278.6333333333337</c:v>
                      </c:pt>
                      <c:pt idx="2">
                        <c:v>2217.7333333333331</c:v>
                      </c:pt>
                      <c:pt idx="3">
                        <c:v>1769.6333333333332</c:v>
                      </c:pt>
                      <c:pt idx="4">
                        <c:v>1521.5333333333335</c:v>
                      </c:pt>
                      <c:pt idx="5">
                        <c:v>1352.8666666666666</c:v>
                      </c:pt>
                      <c:pt idx="6">
                        <c:v>1067.8968253333333</c:v>
                      </c:pt>
                      <c:pt idx="7">
                        <c:v>1322.2752675333334</c:v>
                      </c:pt>
                    </c:numCache>
                  </c:numRef>
                </c:val>
                <c:smooth val="0"/>
                <c:extLst xmlns:c15="http://schemas.microsoft.com/office/drawing/2012/chart">
                  <c:ext xmlns:c16="http://schemas.microsoft.com/office/drawing/2014/chart" uri="{C3380CC4-5D6E-409C-BE32-E72D297353CC}">
                    <c16:uniqueId val="{00000002-8546-4F53-B046-A6C4029F807A}"/>
                  </c:ext>
                </c:extLst>
              </c15:ser>
            </c15:filteredLineSeries>
            <c15:filteredLineSeries>
              <c15:ser>
                <c:idx val="4"/>
                <c:order val="4"/>
                <c:tx>
                  <c:v>VS2</c:v>
                </c:tx>
                <c:spPr>
                  <a:ln w="28575" cap="rnd">
                    <a:solidFill>
                      <a:schemeClr val="accent5"/>
                    </a:solidFill>
                    <a:round/>
                  </a:ln>
                  <a:effectLst/>
                </c:spPr>
                <c:marker>
                  <c:symbol val="circle"/>
                  <c:size val="5"/>
                  <c:spPr>
                    <a:solidFill>
                      <a:schemeClr val="accent5"/>
                    </a:solidFill>
                    <a:ln w="9525">
                      <a:solidFill>
                        <a:schemeClr val="accent5"/>
                      </a:solidFill>
                    </a:ln>
                    <a:effectLst/>
                  </c:spPr>
                </c:marker>
                <c:val>
                  <c:numRef>
                    <c:extLst xmlns:c15="http://schemas.microsoft.com/office/drawing/2012/chart">
                      <c:ext xmlns:c15="http://schemas.microsoft.com/office/drawing/2012/chart" uri="{02D57815-91ED-43cb-92C2-25804820EDAC}">
                        <c15:formulaRef>
                          <c15:sqref>'Scatter Chart'!$G$20:$G$27</c15:sqref>
                        </c15:formulaRef>
                      </c:ext>
                    </c:extLst>
                    <c:numCache>
                      <c:formatCode>0</c:formatCode>
                      <c:ptCount val="8"/>
                      <c:pt idx="0">
                        <c:v>1913.8</c:v>
                      </c:pt>
                      <c:pt idx="1">
                        <c:v>1845.2333333333336</c:v>
                      </c:pt>
                      <c:pt idx="2">
                        <c:v>1692.7666666666667</c:v>
                      </c:pt>
                      <c:pt idx="3">
                        <c:v>1425.7333333333336</c:v>
                      </c:pt>
                      <c:pt idx="4">
                        <c:v>1267.7</c:v>
                      </c:pt>
                      <c:pt idx="5">
                        <c:v>1181.2333333333333</c:v>
                      </c:pt>
                      <c:pt idx="6">
                        <c:v>1034.3509153333332</c:v>
                      </c:pt>
                      <c:pt idx="7">
                        <c:v>638.99672310000005</c:v>
                      </c:pt>
                    </c:numCache>
                  </c:numRef>
                </c:val>
                <c:smooth val="0"/>
                <c:extLst xmlns:c15="http://schemas.microsoft.com/office/drawing/2012/chart">
                  <c:ext xmlns:c16="http://schemas.microsoft.com/office/drawing/2014/chart" uri="{C3380CC4-5D6E-409C-BE32-E72D297353CC}">
                    <c16:uniqueId val="{00000004-8546-4F53-B046-A6C4029F807A}"/>
                  </c:ext>
                </c:extLst>
              </c15:ser>
            </c15:filteredLineSeries>
            <c15:filteredLineSeries>
              <c15:ser>
                <c:idx val="5"/>
                <c:order val="5"/>
                <c:tx>
                  <c:v>SI1</c:v>
                </c:tx>
                <c:spPr>
                  <a:ln w="28575" cap="rnd">
                    <a:solidFill>
                      <a:schemeClr val="accent6"/>
                    </a:solidFill>
                    <a:round/>
                  </a:ln>
                  <a:effectLst/>
                </c:spPr>
                <c:marker>
                  <c:symbol val="circle"/>
                  <c:size val="5"/>
                  <c:spPr>
                    <a:solidFill>
                      <a:schemeClr val="accent6"/>
                    </a:solidFill>
                    <a:ln w="9525">
                      <a:solidFill>
                        <a:schemeClr val="accent6"/>
                      </a:solidFill>
                    </a:ln>
                    <a:effectLst/>
                  </c:spPr>
                </c:marker>
                <c:val>
                  <c:numRef>
                    <c:extLst xmlns:c15="http://schemas.microsoft.com/office/drawing/2012/chart">
                      <c:ext xmlns:c15="http://schemas.microsoft.com/office/drawing/2012/chart" uri="{02D57815-91ED-43cb-92C2-25804820EDAC}">
                        <c15:formulaRef>
                          <c15:sqref>'Scatter Chart'!$H$20:$H$27</c15:sqref>
                        </c15:formulaRef>
                      </c:ext>
                    </c:extLst>
                    <c:numCache>
                      <c:formatCode>0</c:formatCode>
                      <c:ptCount val="8"/>
                      <c:pt idx="0">
                        <c:v>1593.1666666666667</c:v>
                      </c:pt>
                      <c:pt idx="1">
                        <c:v>1487.7333333333333</c:v>
                      </c:pt>
                      <c:pt idx="2">
                        <c:v>1488.6666666666667</c:v>
                      </c:pt>
                      <c:pt idx="3">
                        <c:v>1261.6000000000001</c:v>
                      </c:pt>
                      <c:pt idx="4">
                        <c:v>1260.5999999999999</c:v>
                      </c:pt>
                      <c:pt idx="5">
                        <c:v>1059.5333333333333</c:v>
                      </c:pt>
                      <c:pt idx="6">
                        <c:v>1003.8759690000001</c:v>
                      </c:pt>
                      <c:pt idx="7">
                        <c:v>604.74033163333331</c:v>
                      </c:pt>
                    </c:numCache>
                  </c:numRef>
                </c:val>
                <c:smooth val="0"/>
                <c:extLst xmlns:c15="http://schemas.microsoft.com/office/drawing/2012/chart">
                  <c:ext xmlns:c16="http://schemas.microsoft.com/office/drawing/2014/chart" uri="{C3380CC4-5D6E-409C-BE32-E72D297353CC}">
                    <c16:uniqueId val="{00000005-8546-4F53-B046-A6C4029F807A}"/>
                  </c:ext>
                </c:extLst>
              </c15:ser>
            </c15:filteredLineSeries>
            <c15:filteredLineSeries>
              <c15:ser>
                <c:idx val="6"/>
                <c:order val="6"/>
                <c:tx>
                  <c:v>SI2</c:v>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val>
                  <c:numRef>
                    <c:extLst xmlns:c15="http://schemas.microsoft.com/office/drawing/2012/chart">
                      <c:ext xmlns:c15="http://schemas.microsoft.com/office/drawing/2012/chart" uri="{02D57815-91ED-43cb-92C2-25804820EDAC}">
                        <c15:formulaRef>
                          <c15:sqref>'Scatter Chart'!$I$20:$I$27</c15:sqref>
                        </c15:formulaRef>
                      </c:ext>
                    </c:extLst>
                    <c:numCache>
                      <c:formatCode>0</c:formatCode>
                      <c:ptCount val="8"/>
                      <c:pt idx="0">
                        <c:v>1457.6666666666667</c:v>
                      </c:pt>
                      <c:pt idx="1">
                        <c:v>1308.5333333333335</c:v>
                      </c:pt>
                      <c:pt idx="2">
                        <c:v>1224.8333333333333</c:v>
                      </c:pt>
                      <c:pt idx="3">
                        <c:v>967.69999999999993</c:v>
                      </c:pt>
                      <c:pt idx="4">
                        <c:v>1035.8</c:v>
                      </c:pt>
                      <c:pt idx="5">
                        <c:v>1037.0333333333333</c:v>
                      </c:pt>
                      <c:pt idx="6">
                        <c:v>994.24937933333331</c:v>
                      </c:pt>
                      <c:pt idx="7">
                        <c:v>554.21072400000003</c:v>
                      </c:pt>
                    </c:numCache>
                  </c:numRef>
                </c:val>
                <c:smooth val="0"/>
                <c:extLst xmlns:c15="http://schemas.microsoft.com/office/drawing/2012/chart">
                  <c:ext xmlns:c16="http://schemas.microsoft.com/office/drawing/2014/chart" uri="{C3380CC4-5D6E-409C-BE32-E72D297353CC}">
                    <c16:uniqueId val="{00000006-8546-4F53-B046-A6C4029F807A}"/>
                  </c:ext>
                </c:extLst>
              </c15:ser>
            </c15:filteredLineSeries>
          </c:ext>
        </c:extLst>
      </c:lineChart>
      <c:catAx>
        <c:axId val="98112636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6402624"/>
        <c:crosses val="autoZero"/>
        <c:auto val="1"/>
        <c:lblAlgn val="ctr"/>
        <c:lblOffset val="100"/>
        <c:noMultiLvlLbl val="0"/>
      </c:catAx>
      <c:valAx>
        <c:axId val="10564026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1263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_rels/drawing4.xml.rels><?xml version="1.0" encoding="UTF-8" standalone="yes"?>
<Relationships xmlns="http://schemas.openxmlformats.org/package/2006/relationships"><Relationship Id="rId8" Type="http://schemas.openxmlformats.org/officeDocument/2006/relationships/chart" Target="../charts/chart13.xml"/><Relationship Id="rId13" Type="http://schemas.openxmlformats.org/officeDocument/2006/relationships/image" Target="../media/image4.png"/><Relationship Id="rId3" Type="http://schemas.openxmlformats.org/officeDocument/2006/relationships/chart" Target="../charts/chart9.xml"/><Relationship Id="rId7" Type="http://schemas.openxmlformats.org/officeDocument/2006/relationships/chart" Target="../charts/chart12.xml"/><Relationship Id="rId12" Type="http://schemas.openxmlformats.org/officeDocument/2006/relationships/chart" Target="../charts/chart15.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1.xml"/><Relationship Id="rId11" Type="http://schemas.openxmlformats.org/officeDocument/2006/relationships/chart" Target="../charts/chart14.xml"/><Relationship Id="rId5" Type="http://schemas.openxmlformats.org/officeDocument/2006/relationships/chart" Target="../charts/chart10.xml"/><Relationship Id="rId10" Type="http://schemas.openxmlformats.org/officeDocument/2006/relationships/image" Target="../media/image3.png"/><Relationship Id="rId4" Type="http://schemas.openxmlformats.org/officeDocument/2006/relationships/image" Target="../media/image1.emf"/><Relationship Id="rId9" Type="http://schemas.openxmlformats.org/officeDocument/2006/relationships/image" Target="../media/image2.png"/><Relationship Id="rId14" Type="http://schemas.openxmlformats.org/officeDocument/2006/relationships/image" Target="../media/image5.png"/></Relationships>
</file>

<file path=xl/drawings/_rels/drawing5.xml.rels><?xml version="1.0" encoding="UTF-8" standalone="yes"?>
<Relationships xmlns="http://schemas.openxmlformats.org/package/2006/relationships"><Relationship Id="rId3" Type="http://schemas.openxmlformats.org/officeDocument/2006/relationships/chart" Target="../charts/chart18.xml"/><Relationship Id="rId2" Type="http://schemas.openxmlformats.org/officeDocument/2006/relationships/chart" Target="../charts/chart17.xml"/><Relationship Id="rId1" Type="http://schemas.openxmlformats.org/officeDocument/2006/relationships/chart" Target="../charts/chart16.xml"/><Relationship Id="rId4"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0</xdr:col>
      <xdr:colOff>395817</xdr:colOff>
      <xdr:row>16</xdr:row>
      <xdr:rowOff>156210</xdr:rowOff>
    </xdr:from>
    <xdr:to>
      <xdr:col>6</xdr:col>
      <xdr:colOff>49953</xdr:colOff>
      <xdr:row>36</xdr:row>
      <xdr:rowOff>38099</xdr:rowOff>
    </xdr:to>
    <xdr:graphicFrame macro="">
      <xdr:nvGraphicFramePr>
        <xdr:cNvPr id="2" name="Chart 1">
          <a:extLst>
            <a:ext uri="{FF2B5EF4-FFF2-40B4-BE49-F238E27FC236}">
              <a16:creationId xmlns:a16="http://schemas.microsoft.com/office/drawing/2014/main" id="{B1402742-6D75-1122-1E2B-DCC0FAD064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1149350</xdr:colOff>
      <xdr:row>15</xdr:row>
      <xdr:rowOff>47625</xdr:rowOff>
    </xdr:from>
    <xdr:to>
      <xdr:col>6</xdr:col>
      <xdr:colOff>127000</xdr:colOff>
      <xdr:row>30</xdr:row>
      <xdr:rowOff>28575</xdr:rowOff>
    </xdr:to>
    <xdr:graphicFrame macro="">
      <xdr:nvGraphicFramePr>
        <xdr:cNvPr id="2" name="Chart 1">
          <a:extLst>
            <a:ext uri="{FF2B5EF4-FFF2-40B4-BE49-F238E27FC236}">
              <a16:creationId xmlns:a16="http://schemas.microsoft.com/office/drawing/2014/main" id="{4463A25B-FCC2-E2FC-37F2-476E1CC5A7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129540</xdr:colOff>
      <xdr:row>2</xdr:row>
      <xdr:rowOff>26670</xdr:rowOff>
    </xdr:from>
    <xdr:to>
      <xdr:col>16</xdr:col>
      <xdr:colOff>76200</xdr:colOff>
      <xdr:row>16</xdr:row>
      <xdr:rowOff>114300</xdr:rowOff>
    </xdr:to>
    <xdr:graphicFrame macro="">
      <xdr:nvGraphicFramePr>
        <xdr:cNvPr id="2" name="Chart 1">
          <a:extLst>
            <a:ext uri="{FF2B5EF4-FFF2-40B4-BE49-F238E27FC236}">
              <a16:creationId xmlns:a16="http://schemas.microsoft.com/office/drawing/2014/main" id="{2B389F7D-188D-4840-669A-30BE238BDB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144780</xdr:colOff>
      <xdr:row>17</xdr:row>
      <xdr:rowOff>110490</xdr:rowOff>
    </xdr:from>
    <xdr:to>
      <xdr:col>16</xdr:col>
      <xdr:colOff>53340</xdr:colOff>
      <xdr:row>32</xdr:row>
      <xdr:rowOff>110490</xdr:rowOff>
    </xdr:to>
    <xdr:graphicFrame macro="">
      <xdr:nvGraphicFramePr>
        <xdr:cNvPr id="3" name="Chart 2">
          <a:extLst>
            <a:ext uri="{FF2B5EF4-FFF2-40B4-BE49-F238E27FC236}">
              <a16:creationId xmlns:a16="http://schemas.microsoft.com/office/drawing/2014/main" id="{A164C82A-69B6-B3AE-9248-031E75844E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259080</xdr:colOff>
      <xdr:row>34</xdr:row>
      <xdr:rowOff>106680</xdr:rowOff>
    </xdr:from>
    <xdr:to>
      <xdr:col>7</xdr:col>
      <xdr:colOff>777240</xdr:colOff>
      <xdr:row>51</xdr:row>
      <xdr:rowOff>99060</xdr:rowOff>
    </xdr:to>
    <xdr:graphicFrame macro="">
      <xdr:nvGraphicFramePr>
        <xdr:cNvPr id="4" name="Chart 3">
          <a:extLst>
            <a:ext uri="{FF2B5EF4-FFF2-40B4-BE49-F238E27FC236}">
              <a16:creationId xmlns:a16="http://schemas.microsoft.com/office/drawing/2014/main" id="{1D482B74-5EC4-DD28-67B6-000672779A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7620</xdr:colOff>
      <xdr:row>34</xdr:row>
      <xdr:rowOff>110490</xdr:rowOff>
    </xdr:from>
    <xdr:to>
      <xdr:col>13</xdr:col>
      <xdr:colOff>502920</xdr:colOff>
      <xdr:row>51</xdr:row>
      <xdr:rowOff>53340</xdr:rowOff>
    </xdr:to>
    <xdr:graphicFrame macro="">
      <xdr:nvGraphicFramePr>
        <xdr:cNvPr id="5" name="Chart 4">
          <a:extLst>
            <a:ext uri="{FF2B5EF4-FFF2-40B4-BE49-F238E27FC236}">
              <a16:creationId xmlns:a16="http://schemas.microsoft.com/office/drawing/2014/main" id="{407CF722-249A-A409-6590-C60339AF84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165840</xdr:colOff>
      <xdr:row>42</xdr:row>
      <xdr:rowOff>65862</xdr:rowOff>
    </xdr:from>
    <xdr:to>
      <xdr:col>16</xdr:col>
      <xdr:colOff>160228</xdr:colOff>
      <xdr:row>57</xdr:row>
      <xdr:rowOff>53754</xdr:rowOff>
    </xdr:to>
    <xdr:graphicFrame macro="">
      <xdr:nvGraphicFramePr>
        <xdr:cNvPr id="2" name="Chart 1">
          <a:extLst>
            <a:ext uri="{FF2B5EF4-FFF2-40B4-BE49-F238E27FC236}">
              <a16:creationId xmlns:a16="http://schemas.microsoft.com/office/drawing/2014/main" id="{A668FE23-6044-49B7-97FF-371DBFD514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225352</xdr:colOff>
      <xdr:row>0</xdr:row>
      <xdr:rowOff>172188</xdr:rowOff>
    </xdr:from>
    <xdr:to>
      <xdr:col>33</xdr:col>
      <xdr:colOff>320307</xdr:colOff>
      <xdr:row>15</xdr:row>
      <xdr:rowOff>160078</xdr:rowOff>
    </xdr:to>
    <xdr:graphicFrame macro="">
      <xdr:nvGraphicFramePr>
        <xdr:cNvPr id="3" name="Chart 2">
          <a:extLst>
            <a:ext uri="{FF2B5EF4-FFF2-40B4-BE49-F238E27FC236}">
              <a16:creationId xmlns:a16="http://schemas.microsoft.com/office/drawing/2014/main" id="{0EEE02AC-DD08-45FB-B957-61DEFF16D0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278514</xdr:colOff>
      <xdr:row>16</xdr:row>
      <xdr:rowOff>130397</xdr:rowOff>
    </xdr:from>
    <xdr:to>
      <xdr:col>33</xdr:col>
      <xdr:colOff>360769</xdr:colOff>
      <xdr:row>31</xdr:row>
      <xdr:rowOff>118288</xdr:rowOff>
    </xdr:to>
    <xdr:graphicFrame macro="">
      <xdr:nvGraphicFramePr>
        <xdr:cNvPr id="4" name="Chart 3">
          <a:extLst>
            <a:ext uri="{FF2B5EF4-FFF2-40B4-BE49-F238E27FC236}">
              <a16:creationId xmlns:a16="http://schemas.microsoft.com/office/drawing/2014/main" id="{F7555FEA-83A5-4CE5-BED5-41E8B831F5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70884</xdr:colOff>
      <xdr:row>47</xdr:row>
      <xdr:rowOff>96284</xdr:rowOff>
    </xdr:from>
    <xdr:to>
      <xdr:col>3</xdr:col>
      <xdr:colOff>70884</xdr:colOff>
      <xdr:row>61</xdr:row>
      <xdr:rowOff>24313</xdr:rowOff>
    </xdr:to>
    <mc:AlternateContent xmlns:mc="http://schemas.openxmlformats.org/markup-compatibility/2006">
      <mc:Choice xmlns:a14="http://schemas.microsoft.com/office/drawing/2010/main" Requires="a14">
        <xdr:graphicFrame macro="">
          <xdr:nvGraphicFramePr>
            <xdr:cNvPr id="5" name="Color 1">
              <a:extLst>
                <a:ext uri="{FF2B5EF4-FFF2-40B4-BE49-F238E27FC236}">
                  <a16:creationId xmlns:a16="http://schemas.microsoft.com/office/drawing/2014/main" id="{5D39715B-917F-4BA6-90D2-AD1503245166}"/>
                </a:ext>
              </a:extLst>
            </xdr:cNvPr>
            <xdr:cNvGraphicFramePr/>
          </xdr:nvGraphicFramePr>
          <xdr:xfrm>
            <a:off x="0" y="0"/>
            <a:ext cx="0" cy="0"/>
          </xdr:xfrm>
          <a:graphic>
            <a:graphicData uri="http://schemas.microsoft.com/office/drawing/2010/slicer">
              <sle:slicer xmlns:sle="http://schemas.microsoft.com/office/drawing/2010/slicer" name="Color 1"/>
            </a:graphicData>
          </a:graphic>
        </xdr:graphicFrame>
      </mc:Choice>
      <mc:Fallback>
        <xdr:sp macro="" textlink="">
          <xdr:nvSpPr>
            <xdr:cNvPr id="0" name=""/>
            <xdr:cNvSpPr>
              <a:spLocks noTextEdit="1"/>
            </xdr:cNvSpPr>
          </xdr:nvSpPr>
          <xdr:spPr>
            <a:xfrm>
              <a:off x="70884" y="9521021"/>
              <a:ext cx="1804737" cy="27353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248093</xdr:colOff>
      <xdr:row>1</xdr:row>
      <xdr:rowOff>60842</xdr:rowOff>
    </xdr:from>
    <xdr:to>
      <xdr:col>21</xdr:col>
      <xdr:colOff>251046</xdr:colOff>
      <xdr:row>15</xdr:row>
      <xdr:rowOff>13807</xdr:rowOff>
    </xdr:to>
    <mc:AlternateContent xmlns:mc="http://schemas.openxmlformats.org/markup-compatibility/2006">
      <mc:Choice xmlns:a14="http://schemas.microsoft.com/office/drawing/2010/main" Requires="a14">
        <xdr:graphicFrame macro="">
          <xdr:nvGraphicFramePr>
            <xdr:cNvPr id="6" name="Clarity 1">
              <a:extLst>
                <a:ext uri="{FF2B5EF4-FFF2-40B4-BE49-F238E27FC236}">
                  <a16:creationId xmlns:a16="http://schemas.microsoft.com/office/drawing/2014/main" id="{4C068D81-E635-4029-8CF8-5F49B2F6C92C}"/>
                </a:ext>
              </a:extLst>
            </xdr:cNvPr>
            <xdr:cNvGraphicFramePr/>
          </xdr:nvGraphicFramePr>
          <xdr:xfrm>
            <a:off x="0" y="0"/>
            <a:ext cx="0" cy="0"/>
          </xdr:xfrm>
          <a:graphic>
            <a:graphicData uri="http://schemas.microsoft.com/office/drawing/2010/slicer">
              <sle:slicer xmlns:sle="http://schemas.microsoft.com/office/drawing/2010/slicer" name="Clarity 1"/>
            </a:graphicData>
          </a:graphic>
        </xdr:graphicFrame>
      </mc:Choice>
      <mc:Fallback>
        <xdr:sp macro="" textlink="">
          <xdr:nvSpPr>
            <xdr:cNvPr id="0" name=""/>
            <xdr:cNvSpPr>
              <a:spLocks noTextEdit="1"/>
            </xdr:cNvSpPr>
          </xdr:nvSpPr>
          <xdr:spPr>
            <a:xfrm>
              <a:off x="11076514" y="261368"/>
              <a:ext cx="1807690" cy="276033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53162</xdr:colOff>
      <xdr:row>42</xdr:row>
      <xdr:rowOff>17721</xdr:rowOff>
    </xdr:from>
    <xdr:to>
      <xdr:col>3</xdr:col>
      <xdr:colOff>53162</xdr:colOff>
      <xdr:row>47</xdr:row>
      <xdr:rowOff>24072</xdr:rowOff>
    </xdr:to>
    <mc:AlternateContent xmlns:mc="http://schemas.openxmlformats.org/markup-compatibility/2006">
      <mc:Choice xmlns:a14="http://schemas.microsoft.com/office/drawing/2010/main" Requires="a14">
        <xdr:graphicFrame macro="">
          <xdr:nvGraphicFramePr>
            <xdr:cNvPr id="7" name="Diamond Type">
              <a:extLst>
                <a:ext uri="{FF2B5EF4-FFF2-40B4-BE49-F238E27FC236}">
                  <a16:creationId xmlns:a16="http://schemas.microsoft.com/office/drawing/2014/main" id="{E29B0E02-E4E5-4E1A-9FF9-63620BEF874B}"/>
                </a:ext>
              </a:extLst>
            </xdr:cNvPr>
            <xdr:cNvGraphicFramePr/>
          </xdr:nvGraphicFramePr>
          <xdr:xfrm>
            <a:off x="0" y="0"/>
            <a:ext cx="0" cy="0"/>
          </xdr:xfrm>
          <a:graphic>
            <a:graphicData uri="http://schemas.microsoft.com/office/drawing/2010/slicer">
              <sle:slicer xmlns:sle="http://schemas.microsoft.com/office/drawing/2010/slicer" name="Diamond Type"/>
            </a:graphicData>
          </a:graphic>
        </xdr:graphicFrame>
      </mc:Choice>
      <mc:Fallback>
        <xdr:sp macro="" textlink="">
          <xdr:nvSpPr>
            <xdr:cNvPr id="0" name=""/>
            <xdr:cNvSpPr>
              <a:spLocks noTextEdit="1"/>
            </xdr:cNvSpPr>
          </xdr:nvSpPr>
          <xdr:spPr>
            <a:xfrm>
              <a:off x="53162" y="8439826"/>
              <a:ext cx="1804737" cy="10089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10987</xdr:colOff>
      <xdr:row>33</xdr:row>
      <xdr:rowOff>8758</xdr:rowOff>
    </xdr:from>
    <xdr:to>
      <xdr:col>29</xdr:col>
      <xdr:colOff>560158</xdr:colOff>
      <xdr:row>45</xdr:row>
      <xdr:rowOff>16378</xdr:rowOff>
    </xdr:to>
    <xdr:pic>
      <xdr:nvPicPr>
        <xdr:cNvPr id="8" name="Picture 7">
          <a:extLst>
            <a:ext uri="{FF2B5EF4-FFF2-40B4-BE49-F238E27FC236}">
              <a16:creationId xmlns:a16="http://schemas.microsoft.com/office/drawing/2014/main" id="{8FC376B6-C7E6-48CE-BB70-A70FEE40B08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212387" y="6212708"/>
          <a:ext cx="6645171" cy="22174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30</xdr:col>
      <xdr:colOff>124047</xdr:colOff>
      <xdr:row>32</xdr:row>
      <xdr:rowOff>78728</xdr:rowOff>
    </xdr:from>
    <xdr:to>
      <xdr:col>39</xdr:col>
      <xdr:colOff>228512</xdr:colOff>
      <xdr:row>47</xdr:row>
      <xdr:rowOff>92653</xdr:rowOff>
    </xdr:to>
    <xdr:graphicFrame macro="">
      <xdr:nvGraphicFramePr>
        <xdr:cNvPr id="9" name="Chart 8">
          <a:extLst>
            <a:ext uri="{FF2B5EF4-FFF2-40B4-BE49-F238E27FC236}">
              <a16:creationId xmlns:a16="http://schemas.microsoft.com/office/drawing/2014/main" id="{6666997D-9BFC-4277-A36D-C2BE0E3958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39</xdr:col>
      <xdr:colOff>502512</xdr:colOff>
      <xdr:row>32</xdr:row>
      <xdr:rowOff>-1</xdr:rowOff>
    </xdr:from>
    <xdr:to>
      <xdr:col>48</xdr:col>
      <xdr:colOff>584789</xdr:colOff>
      <xdr:row>47</xdr:row>
      <xdr:rowOff>22111</xdr:rowOff>
    </xdr:to>
    <xdr:graphicFrame macro="">
      <xdr:nvGraphicFramePr>
        <xdr:cNvPr id="10" name="Chart 9">
          <a:extLst>
            <a:ext uri="{FF2B5EF4-FFF2-40B4-BE49-F238E27FC236}">
              <a16:creationId xmlns:a16="http://schemas.microsoft.com/office/drawing/2014/main" id="{DEEA8072-680A-4D53-9F26-7C1C9622FB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30</xdr:col>
      <xdr:colOff>53163</xdr:colOff>
      <xdr:row>48</xdr:row>
      <xdr:rowOff>55870</xdr:rowOff>
    </xdr:from>
    <xdr:to>
      <xdr:col>39</xdr:col>
      <xdr:colOff>151993</xdr:colOff>
      <xdr:row>63</xdr:row>
      <xdr:rowOff>45287</xdr:rowOff>
    </xdr:to>
    <xdr:graphicFrame macro="">
      <xdr:nvGraphicFramePr>
        <xdr:cNvPr id="11" name="Chart 10">
          <a:extLst>
            <a:ext uri="{FF2B5EF4-FFF2-40B4-BE49-F238E27FC236}">
              <a16:creationId xmlns:a16="http://schemas.microsoft.com/office/drawing/2014/main" id="{2C6C8E60-6374-4C9A-8A28-4D50AACDDD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39</xdr:col>
      <xdr:colOff>491265</xdr:colOff>
      <xdr:row>48</xdr:row>
      <xdr:rowOff>28304</xdr:rowOff>
    </xdr:from>
    <xdr:to>
      <xdr:col>48</xdr:col>
      <xdr:colOff>528968</xdr:colOff>
      <xdr:row>63</xdr:row>
      <xdr:rowOff>18382</xdr:rowOff>
    </xdr:to>
    <xdr:graphicFrame macro="">
      <xdr:nvGraphicFramePr>
        <xdr:cNvPr id="12" name="Chart 11">
          <a:extLst>
            <a:ext uri="{FF2B5EF4-FFF2-40B4-BE49-F238E27FC236}">
              <a16:creationId xmlns:a16="http://schemas.microsoft.com/office/drawing/2014/main" id="{BC5984C1-1A94-4DAC-BC40-01BC9491C0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0</xdr:colOff>
      <xdr:row>2</xdr:row>
      <xdr:rowOff>96283</xdr:rowOff>
    </xdr:from>
    <xdr:to>
      <xdr:col>7</xdr:col>
      <xdr:colOff>415543</xdr:colOff>
      <xdr:row>40</xdr:row>
      <xdr:rowOff>98994</xdr:rowOff>
    </xdr:to>
    <xdr:pic>
      <xdr:nvPicPr>
        <xdr:cNvPr id="13" name="Picture 12">
          <a:extLst>
            <a:ext uri="{FF2B5EF4-FFF2-40B4-BE49-F238E27FC236}">
              <a16:creationId xmlns:a16="http://schemas.microsoft.com/office/drawing/2014/main" id="{9B390082-89C6-45A0-A70D-B6E3D4102C20}"/>
            </a:ext>
          </a:extLst>
        </xdr:cNvPr>
        <xdr:cNvPicPr>
          <a:picLocks noChangeAspect="1"/>
        </xdr:cNvPicPr>
      </xdr:nvPicPr>
      <xdr:blipFill>
        <a:blip xmlns:r="http://schemas.openxmlformats.org/officeDocument/2006/relationships" r:embed="rId9"/>
        <a:stretch>
          <a:fillRect/>
        </a:stretch>
      </xdr:blipFill>
      <xdr:spPr>
        <a:xfrm>
          <a:off x="0" y="591583"/>
          <a:ext cx="4682743" cy="7000411"/>
        </a:xfrm>
        <a:prstGeom prst="rect">
          <a:avLst/>
        </a:prstGeom>
      </xdr:spPr>
    </xdr:pic>
    <xdr:clientData/>
  </xdr:twoCellAnchor>
  <xdr:twoCellAnchor editAs="oneCell">
    <xdr:from>
      <xdr:col>9</xdr:col>
      <xdr:colOff>108815</xdr:colOff>
      <xdr:row>2</xdr:row>
      <xdr:rowOff>155447</xdr:rowOff>
    </xdr:from>
    <xdr:to>
      <xdr:col>17</xdr:col>
      <xdr:colOff>401054</xdr:colOff>
      <xdr:row>39</xdr:row>
      <xdr:rowOff>3451</xdr:rowOff>
    </xdr:to>
    <xdr:pic>
      <xdr:nvPicPr>
        <xdr:cNvPr id="14" name="Picture 13">
          <a:extLst>
            <a:ext uri="{FF2B5EF4-FFF2-40B4-BE49-F238E27FC236}">
              <a16:creationId xmlns:a16="http://schemas.microsoft.com/office/drawing/2014/main" id="{83CC22B0-427E-46AB-8A00-2981D2B44C44}"/>
            </a:ext>
          </a:extLst>
        </xdr:cNvPr>
        <xdr:cNvPicPr>
          <a:picLocks noChangeAspect="1"/>
        </xdr:cNvPicPr>
      </xdr:nvPicPr>
      <xdr:blipFill>
        <a:blip xmlns:r="http://schemas.openxmlformats.org/officeDocument/2006/relationships" r:embed="rId10"/>
        <a:stretch>
          <a:fillRect/>
        </a:stretch>
      </xdr:blipFill>
      <xdr:spPr>
        <a:xfrm>
          <a:off x="5523026" y="523079"/>
          <a:ext cx="5104870" cy="6649188"/>
        </a:xfrm>
        <a:prstGeom prst="rect">
          <a:avLst/>
        </a:prstGeom>
      </xdr:spPr>
    </xdr:pic>
    <xdr:clientData/>
  </xdr:twoCellAnchor>
  <xdr:twoCellAnchor>
    <xdr:from>
      <xdr:col>33</xdr:col>
      <xdr:colOff>460744</xdr:colOff>
      <xdr:row>1</xdr:row>
      <xdr:rowOff>0</xdr:rowOff>
    </xdr:from>
    <xdr:to>
      <xdr:col>45</xdr:col>
      <xdr:colOff>557561</xdr:colOff>
      <xdr:row>15</xdr:row>
      <xdr:rowOff>159488</xdr:rowOff>
    </xdr:to>
    <xdr:graphicFrame macro="">
      <xdr:nvGraphicFramePr>
        <xdr:cNvPr id="15" name="Chart 14">
          <a:extLst>
            <a:ext uri="{FF2B5EF4-FFF2-40B4-BE49-F238E27FC236}">
              <a16:creationId xmlns:a16="http://schemas.microsoft.com/office/drawing/2014/main" id="{EDAC2DF6-F3DB-4636-B08B-26EF99D821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33</xdr:col>
      <xdr:colOff>478465</xdr:colOff>
      <xdr:row>16</xdr:row>
      <xdr:rowOff>106325</xdr:rowOff>
    </xdr:from>
    <xdr:to>
      <xdr:col>45</xdr:col>
      <xdr:colOff>594732</xdr:colOff>
      <xdr:row>31</xdr:row>
      <xdr:rowOff>124047</xdr:rowOff>
    </xdr:to>
    <xdr:graphicFrame macro="">
      <xdr:nvGraphicFramePr>
        <xdr:cNvPr id="16" name="Chart 15">
          <a:extLst>
            <a:ext uri="{FF2B5EF4-FFF2-40B4-BE49-F238E27FC236}">
              <a16:creationId xmlns:a16="http://schemas.microsoft.com/office/drawing/2014/main" id="{250D995F-447C-4BC0-891E-FAF53BB7E0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3</xdr:col>
      <xdr:colOff>55756</xdr:colOff>
      <xdr:row>61</xdr:row>
      <xdr:rowOff>431</xdr:rowOff>
    </xdr:from>
    <xdr:to>
      <xdr:col>8</xdr:col>
      <xdr:colOff>256478</xdr:colOff>
      <xdr:row>96</xdr:row>
      <xdr:rowOff>18585</xdr:rowOff>
    </xdr:to>
    <xdr:pic>
      <xdr:nvPicPr>
        <xdr:cNvPr id="17" name="Picture 16">
          <a:extLst>
            <a:ext uri="{FF2B5EF4-FFF2-40B4-BE49-F238E27FC236}">
              <a16:creationId xmlns:a16="http://schemas.microsoft.com/office/drawing/2014/main" id="{689BF212-6645-43A1-85C9-3382BB9838D2}"/>
            </a:ext>
          </a:extLst>
        </xdr:cNvPr>
        <xdr:cNvPicPr>
          <a:picLocks noChangeAspect="1"/>
        </xdr:cNvPicPr>
      </xdr:nvPicPr>
      <xdr:blipFill>
        <a:blip xmlns:r="http://schemas.openxmlformats.org/officeDocument/2006/relationships" r:embed="rId13"/>
        <a:stretch>
          <a:fillRect/>
        </a:stretch>
      </xdr:blipFill>
      <xdr:spPr>
        <a:xfrm>
          <a:off x="1884556" y="11347881"/>
          <a:ext cx="3248722" cy="6463404"/>
        </a:xfrm>
        <a:prstGeom prst="rect">
          <a:avLst/>
        </a:prstGeom>
      </xdr:spPr>
    </xdr:pic>
    <xdr:clientData/>
  </xdr:twoCellAnchor>
  <xdr:twoCellAnchor editAs="oneCell">
    <xdr:from>
      <xdr:col>9</xdr:col>
      <xdr:colOff>408878</xdr:colOff>
      <xdr:row>62</xdr:row>
      <xdr:rowOff>92928</xdr:rowOff>
    </xdr:from>
    <xdr:to>
      <xdr:col>15</xdr:col>
      <xdr:colOff>472997</xdr:colOff>
      <xdr:row>97</xdr:row>
      <xdr:rowOff>1</xdr:rowOff>
    </xdr:to>
    <xdr:pic>
      <xdr:nvPicPr>
        <xdr:cNvPr id="18" name="Picture 17">
          <a:extLst>
            <a:ext uri="{FF2B5EF4-FFF2-40B4-BE49-F238E27FC236}">
              <a16:creationId xmlns:a16="http://schemas.microsoft.com/office/drawing/2014/main" id="{FBD818F7-6769-4DCA-BE01-405D37607881}"/>
            </a:ext>
          </a:extLst>
        </xdr:cNvPr>
        <xdr:cNvPicPr>
          <a:picLocks noChangeAspect="1"/>
        </xdr:cNvPicPr>
      </xdr:nvPicPr>
      <xdr:blipFill>
        <a:blip xmlns:r="http://schemas.openxmlformats.org/officeDocument/2006/relationships" r:embed="rId14"/>
        <a:stretch>
          <a:fillRect/>
        </a:stretch>
      </xdr:blipFill>
      <xdr:spPr>
        <a:xfrm>
          <a:off x="5653978" y="11624528"/>
          <a:ext cx="3721719" cy="635232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1</xdr:row>
      <xdr:rowOff>0</xdr:rowOff>
    </xdr:from>
    <xdr:to>
      <xdr:col>9</xdr:col>
      <xdr:colOff>601980</xdr:colOff>
      <xdr:row>16</xdr:row>
      <xdr:rowOff>7620</xdr:rowOff>
    </xdr:to>
    <xdr:graphicFrame macro="">
      <xdr:nvGraphicFramePr>
        <xdr:cNvPr id="2" name="Chart 1">
          <a:extLst>
            <a:ext uri="{FF2B5EF4-FFF2-40B4-BE49-F238E27FC236}">
              <a16:creationId xmlns:a16="http://schemas.microsoft.com/office/drawing/2014/main" id="{52DBD4FC-0E58-4665-AF33-632CAD27DA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595313</xdr:colOff>
      <xdr:row>18</xdr:row>
      <xdr:rowOff>89298</xdr:rowOff>
    </xdr:from>
    <xdr:to>
      <xdr:col>9</xdr:col>
      <xdr:colOff>584439</xdr:colOff>
      <xdr:row>33</xdr:row>
      <xdr:rowOff>89297</xdr:rowOff>
    </xdr:to>
    <xdr:graphicFrame macro="">
      <xdr:nvGraphicFramePr>
        <xdr:cNvPr id="4" name="Chart 3">
          <a:extLst>
            <a:ext uri="{FF2B5EF4-FFF2-40B4-BE49-F238E27FC236}">
              <a16:creationId xmlns:a16="http://schemas.microsoft.com/office/drawing/2014/main" id="{49BF5CB2-6137-4820-B0EC-5B1B921C26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29765</xdr:colOff>
      <xdr:row>0</xdr:row>
      <xdr:rowOff>99219</xdr:rowOff>
    </xdr:from>
    <xdr:to>
      <xdr:col>21</xdr:col>
      <xdr:colOff>515937</xdr:colOff>
      <xdr:row>16</xdr:row>
      <xdr:rowOff>29766</xdr:rowOff>
    </xdr:to>
    <xdr:graphicFrame macro="">
      <xdr:nvGraphicFramePr>
        <xdr:cNvPr id="5" name="Chart 4">
          <a:extLst>
            <a:ext uri="{FF2B5EF4-FFF2-40B4-BE49-F238E27FC236}">
              <a16:creationId xmlns:a16="http://schemas.microsoft.com/office/drawing/2014/main" id="{FF9025E8-B9FE-4565-95D0-FA13430855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496094</xdr:colOff>
      <xdr:row>18</xdr:row>
      <xdr:rowOff>148828</xdr:rowOff>
    </xdr:from>
    <xdr:to>
      <xdr:col>22</xdr:col>
      <xdr:colOff>357188</xdr:colOff>
      <xdr:row>33</xdr:row>
      <xdr:rowOff>158749</xdr:rowOff>
    </xdr:to>
    <xdr:graphicFrame macro="">
      <xdr:nvGraphicFramePr>
        <xdr:cNvPr id="6" name="Chart 5">
          <a:extLst>
            <a:ext uri="{FF2B5EF4-FFF2-40B4-BE49-F238E27FC236}">
              <a16:creationId xmlns:a16="http://schemas.microsoft.com/office/drawing/2014/main" id="{AB505CD5-0F2D-446A-A7A4-B595F223B7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hush\AppData\Local\Microsoft\Windows\INetCache\IE\3PC2TI9W\Diamond_Final_Project_Updated_by_dashboard%5b1%5d.xlsx" TargetMode="External"/><Relationship Id="rId1" Type="http://schemas.openxmlformats.org/officeDocument/2006/relationships/externalLinkPath" Target="file:///C:\Users\Khush\AppData\Local\Microsoft\Windows\INetCache\IE\3PC2TI9W\Diamond_Final_Project_Updated_by_dashboard%5b1%5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ashboard2"/>
      <sheetName val="Main PT"/>
      <sheetName val="UD_Natural diamond"/>
      <sheetName val="Natural diamond"/>
      <sheetName val="Labmade diamond"/>
      <sheetName val="Natural PT"/>
      <sheetName val="Lab Made PT "/>
      <sheetName val="Heat Map"/>
      <sheetName val="Natural VS Rapaport"/>
      <sheetName val="Scatter Chart"/>
      <sheetName val="CoVariance"/>
      <sheetName val=" Sample Natural"/>
      <sheetName val="Sample Lab made "/>
      <sheetName val="Interval Estimations"/>
      <sheetName val="Regression"/>
    </sheetNames>
    <sheetDataSet>
      <sheetData sheetId="0"/>
      <sheetData sheetId="1">
        <row r="33">
          <cell r="B33" t="str">
            <v>IF</v>
          </cell>
          <cell r="C33" t="str">
            <v>SI1</v>
          </cell>
          <cell r="D33" t="str">
            <v>SI2</v>
          </cell>
          <cell r="E33" t="str">
            <v>VS1</v>
          </cell>
          <cell r="F33" t="str">
            <v>VS2</v>
          </cell>
          <cell r="G33" t="str">
            <v>VVS1</v>
          </cell>
          <cell r="H33" t="str">
            <v>VVS2</v>
          </cell>
        </row>
        <row r="34">
          <cell r="A34" t="str">
            <v>D</v>
          </cell>
          <cell r="B34">
            <v>4228.0999999999995</v>
          </cell>
          <cell r="C34">
            <v>1593.1666666666667</v>
          </cell>
          <cell r="D34">
            <v>1457.6666666666667</v>
          </cell>
          <cell r="E34">
            <v>2080.4333333333329</v>
          </cell>
          <cell r="F34">
            <v>1913.8</v>
          </cell>
          <cell r="G34">
            <v>3142.3333333333335</v>
          </cell>
          <cell r="H34">
            <v>2715</v>
          </cell>
        </row>
        <row r="35">
          <cell r="A35" t="str">
            <v>E</v>
          </cell>
          <cell r="B35">
            <v>3697.1333333333332</v>
          </cell>
          <cell r="C35">
            <v>1487.7333333333333</v>
          </cell>
          <cell r="D35">
            <v>1308.5333333333333</v>
          </cell>
          <cell r="E35">
            <v>2006.0333333333335</v>
          </cell>
          <cell r="F35">
            <v>1845.2333333333333</v>
          </cell>
          <cell r="G35">
            <v>2765.3666666666668</v>
          </cell>
          <cell r="H35">
            <v>2278.6333333333332</v>
          </cell>
        </row>
        <row r="36">
          <cell r="A36" t="str">
            <v>F</v>
          </cell>
          <cell r="B36">
            <v>3124.2999999999997</v>
          </cell>
          <cell r="C36">
            <v>1488.6666666666667</v>
          </cell>
          <cell r="D36">
            <v>1224.8333333333333</v>
          </cell>
          <cell r="E36">
            <v>1868.2333333333333</v>
          </cell>
          <cell r="F36">
            <v>1692.7666666666664</v>
          </cell>
          <cell r="G36">
            <v>2482.9</v>
          </cell>
          <cell r="H36">
            <v>2217.7333333333336</v>
          </cell>
        </row>
        <row r="37">
          <cell r="A37" t="str">
            <v>G</v>
          </cell>
          <cell r="B37">
            <v>2794.2333333333336</v>
          </cell>
          <cell r="C37">
            <v>1261.6000000000001</v>
          </cell>
          <cell r="D37">
            <v>967.69999999999993</v>
          </cell>
          <cell r="E37">
            <v>1600.3</v>
          </cell>
          <cell r="F37">
            <v>1425.7333333333336</v>
          </cell>
          <cell r="G37">
            <v>2048.6</v>
          </cell>
          <cell r="H37">
            <v>1769.6333333333332</v>
          </cell>
        </row>
        <row r="38">
          <cell r="A38" t="str">
            <v>H</v>
          </cell>
          <cell r="C38">
            <v>1260.6000000000001</v>
          </cell>
          <cell r="D38">
            <v>1035.8</v>
          </cell>
          <cell r="E38">
            <v>1411</v>
          </cell>
          <cell r="F38">
            <v>1267.7</v>
          </cell>
          <cell r="G38">
            <v>1855.4666666666665</v>
          </cell>
          <cell r="H38">
            <v>1521.5333333333335</v>
          </cell>
        </row>
        <row r="39">
          <cell r="A39" t="str">
            <v>I</v>
          </cell>
          <cell r="C39">
            <v>1059.5333333333333</v>
          </cell>
          <cell r="D39">
            <v>1037.0333333333333</v>
          </cell>
          <cell r="E39">
            <v>1295.5</v>
          </cell>
          <cell r="F39">
            <v>1181.2333333333333</v>
          </cell>
          <cell r="G39">
            <v>1447.45</v>
          </cell>
          <cell r="H39">
            <v>1352.8666666666668</v>
          </cell>
        </row>
        <row r="40">
          <cell r="A40" t="str">
            <v>J</v>
          </cell>
          <cell r="C40">
            <v>1003.8759690000001</v>
          </cell>
          <cell r="D40">
            <v>994.24937933333331</v>
          </cell>
          <cell r="E40">
            <v>1007.1557904666666</v>
          </cell>
          <cell r="F40">
            <v>1034.3509153333332</v>
          </cell>
          <cell r="G40">
            <v>1030.2704059666667</v>
          </cell>
          <cell r="H40">
            <v>1067.8968253333333</v>
          </cell>
        </row>
        <row r="41">
          <cell r="A41" t="str">
            <v>K</v>
          </cell>
          <cell r="C41">
            <v>604.74033163333331</v>
          </cell>
          <cell r="D41">
            <v>554.21072400000003</v>
          </cell>
          <cell r="E41">
            <v>744.99017763333325</v>
          </cell>
          <cell r="F41">
            <v>638.99672309999994</v>
          </cell>
          <cell r="H41">
            <v>1322.2752675333334</v>
          </cell>
        </row>
        <row r="43">
          <cell r="B43" t="str">
            <v>IF</v>
          </cell>
          <cell r="C43" t="str">
            <v>SI1</v>
          </cell>
          <cell r="D43" t="str">
            <v>SI2</v>
          </cell>
          <cell r="E43" t="str">
            <v>VS1</v>
          </cell>
          <cell r="F43" t="str">
            <v>VS2</v>
          </cell>
          <cell r="G43" t="str">
            <v>VVS1</v>
          </cell>
          <cell r="H43" t="str">
            <v>VVS2</v>
          </cell>
        </row>
        <row r="44">
          <cell r="A44" t="str">
            <v>D</v>
          </cell>
          <cell r="B44">
            <v>16098.582299009431</v>
          </cell>
          <cell r="C44">
            <v>7158.9718782249738</v>
          </cell>
          <cell r="D44">
            <v>4495.3123186120592</v>
          </cell>
          <cell r="E44">
            <v>9439.1184517008496</v>
          </cell>
          <cell r="F44">
            <v>10543.700022911056</v>
          </cell>
          <cell r="G44">
            <v>15004.921724601358</v>
          </cell>
          <cell r="H44">
            <v>9739.8475575201173</v>
          </cell>
        </row>
        <row r="45">
          <cell r="A45" t="str">
            <v>E</v>
          </cell>
          <cell r="B45">
            <v>13454.765864724975</v>
          </cell>
          <cell r="C45">
            <v>6475.226952080433</v>
          </cell>
          <cell r="D45">
            <v>3969.7364537212729</v>
          </cell>
          <cell r="E45">
            <v>9914.311594202898</v>
          </cell>
          <cell r="F45">
            <v>9269.8713076962067</v>
          </cell>
          <cell r="G45">
            <v>11622.178480260622</v>
          </cell>
          <cell r="H45">
            <v>9863.881461675579</v>
          </cell>
        </row>
        <row r="46">
          <cell r="A46" t="str">
            <v>F</v>
          </cell>
          <cell r="B46">
            <v>12027.3278393483</v>
          </cell>
          <cell r="C46">
            <v>5409.641349454072</v>
          </cell>
          <cell r="D46">
            <v>4031.0389350014034</v>
          </cell>
          <cell r="E46">
            <v>9123.3615733396346</v>
          </cell>
          <cell r="F46">
            <v>7486.920169097808</v>
          </cell>
          <cell r="G46">
            <v>10550.334576762607</v>
          </cell>
          <cell r="H46">
            <v>9930.4478208716519</v>
          </cell>
        </row>
        <row r="47">
          <cell r="A47" t="str">
            <v>G</v>
          </cell>
          <cell r="B47">
            <v>10061.41052452996</v>
          </cell>
          <cell r="C47">
            <v>7358.9979221558169</v>
          </cell>
          <cell r="D47">
            <v>5909.6285941305759</v>
          </cell>
          <cell r="E47">
            <v>9008.7440826696893</v>
          </cell>
          <cell r="F47">
            <v>8698.7217575452869</v>
          </cell>
          <cell r="G47">
            <v>11194.881370138928</v>
          </cell>
          <cell r="H47">
            <v>11131.254710202082</v>
          </cell>
        </row>
        <row r="48">
          <cell r="A48" t="str">
            <v>H</v>
          </cell>
          <cell r="B48">
            <v>11098.861721026302</v>
          </cell>
          <cell r="C48">
            <v>6537.9995556071854</v>
          </cell>
          <cell r="D48">
            <v>4357.6294913377305</v>
          </cell>
          <cell r="E48">
            <v>8620.7837301587297</v>
          </cell>
          <cell r="F48">
            <v>6814.1172845505862</v>
          </cell>
          <cell r="G48">
            <v>9200.1270943262953</v>
          </cell>
          <cell r="H48">
            <v>9576.3436656855538</v>
          </cell>
        </row>
        <row r="49">
          <cell r="A49" t="str">
            <v>I</v>
          </cell>
          <cell r="B49">
            <v>8084.062763861526</v>
          </cell>
          <cell r="C49">
            <v>4717.4405822935232</v>
          </cell>
          <cell r="D49">
            <v>4261.1319966583133</v>
          </cell>
          <cell r="E49">
            <v>6232.3384681215239</v>
          </cell>
          <cell r="F49">
            <v>5831.0393382877</v>
          </cell>
          <cell r="G49">
            <v>7123.5964471258585</v>
          </cell>
          <cell r="H49">
            <v>6637.6676986584107</v>
          </cell>
        </row>
        <row r="50">
          <cell r="A50" t="str">
            <v>J</v>
          </cell>
          <cell r="B50">
            <v>7975.9641651319835</v>
          </cell>
          <cell r="C50">
            <v>4570.4861111111113</v>
          </cell>
          <cell r="D50">
            <v>3323.3143823809678</v>
          </cell>
          <cell r="E50">
            <v>5576.2209420826221</v>
          </cell>
          <cell r="F50">
            <v>4870.7216947960624</v>
          </cell>
          <cell r="G50">
            <v>6492.3520923520919</v>
          </cell>
          <cell r="H50">
            <v>6033.9308126351316</v>
          </cell>
        </row>
        <row r="51">
          <cell r="A51" t="str">
            <v>K</v>
          </cell>
          <cell r="B51">
            <v>5669.2989914145192</v>
          </cell>
          <cell r="C51">
            <v>3397.062081251695</v>
          </cell>
          <cell r="D51">
            <v>2963.8750965463973</v>
          </cell>
          <cell r="E51">
            <v>3991.6643671817515</v>
          </cell>
          <cell r="F51">
            <v>3614.3601064130867</v>
          </cell>
          <cell r="G51">
            <v>4675.3606237816757</v>
          </cell>
          <cell r="H51">
            <v>4668.7413644214166</v>
          </cell>
        </row>
        <row r="52">
          <cell r="A52" t="str">
            <v>M</v>
          </cell>
          <cell r="B52">
            <v>4144.6022768228986</v>
          </cell>
          <cell r="C52">
            <v>2450.5668520096865</v>
          </cell>
          <cell r="D52">
            <v>1991.6204409224829</v>
          </cell>
          <cell r="E52">
            <v>3040.4901960784314</v>
          </cell>
          <cell r="F52">
            <v>2691.4956581014198</v>
          </cell>
          <cell r="G52">
            <v>3791.3170924935635</v>
          </cell>
          <cell r="H52">
            <v>3276.6932482721963</v>
          </cell>
        </row>
      </sheetData>
      <sheetData sheetId="2"/>
      <sheetData sheetId="3"/>
      <sheetData sheetId="4"/>
      <sheetData sheetId="5"/>
      <sheetData sheetId="6"/>
      <sheetData sheetId="7"/>
      <sheetData sheetId="8"/>
      <sheetData sheetId="9">
        <row r="4">
          <cell r="C4">
            <v>16098.582296666666</v>
          </cell>
          <cell r="D4">
            <v>15004.921723333333</v>
          </cell>
          <cell r="E4">
            <v>9739.8475583333329</v>
          </cell>
          <cell r="F4">
            <v>9439.1184516666672</v>
          </cell>
          <cell r="G4">
            <v>10543.700025666667</v>
          </cell>
          <cell r="H4">
            <v>7158.9718780000003</v>
          </cell>
          <cell r="I4">
            <v>4495.3123190000006</v>
          </cell>
        </row>
        <row r="5">
          <cell r="C5">
            <v>13454.765863333334</v>
          </cell>
          <cell r="D5">
            <v>11622.17848</v>
          </cell>
          <cell r="E5">
            <v>9863.8814613333325</v>
          </cell>
          <cell r="F5">
            <v>9914.3115933333338</v>
          </cell>
          <cell r="G5">
            <v>9269.8713079999998</v>
          </cell>
          <cell r="H5">
            <v>6475.2269523333334</v>
          </cell>
          <cell r="I5">
            <v>3969.7364539999999</v>
          </cell>
        </row>
        <row r="6">
          <cell r="C6">
            <v>12027.32784</v>
          </cell>
          <cell r="D6">
            <v>10550.334575666666</v>
          </cell>
          <cell r="E6">
            <v>9930.4478190000009</v>
          </cell>
          <cell r="F6">
            <v>9123.3615733333336</v>
          </cell>
          <cell r="G6">
            <v>7486.9201693333334</v>
          </cell>
          <cell r="H6">
            <v>5409.6413496666673</v>
          </cell>
          <cell r="I6">
            <v>4031.038934666667</v>
          </cell>
        </row>
        <row r="7">
          <cell r="C7">
            <v>10061.410523666667</v>
          </cell>
          <cell r="D7">
            <v>11194.881369666668</v>
          </cell>
          <cell r="E7">
            <v>11131.254708666665</v>
          </cell>
          <cell r="F7">
            <v>9008.7440836666665</v>
          </cell>
          <cell r="G7">
            <v>8698.7217569999993</v>
          </cell>
          <cell r="H7">
            <v>7358.9979226666665</v>
          </cell>
          <cell r="I7">
            <v>5909.6285939999989</v>
          </cell>
        </row>
        <row r="8">
          <cell r="C8">
            <v>11098.861721666666</v>
          </cell>
          <cell r="D8">
            <v>9200.1270953333333</v>
          </cell>
          <cell r="E8">
            <v>9576.3436656666672</v>
          </cell>
          <cell r="F8">
            <v>8620.7837313333348</v>
          </cell>
          <cell r="G8">
            <v>6814.1172846666668</v>
          </cell>
          <cell r="H8">
            <v>6537.9995556666663</v>
          </cell>
          <cell r="I8">
            <v>4357.629491333334</v>
          </cell>
        </row>
        <row r="9">
          <cell r="C9">
            <v>8084.0627636666659</v>
          </cell>
          <cell r="D9">
            <v>7123.5964473333333</v>
          </cell>
          <cell r="E9">
            <v>6637.6676986666671</v>
          </cell>
          <cell r="F9">
            <v>6232.3384683333343</v>
          </cell>
          <cell r="G9">
            <v>5831.0393379999996</v>
          </cell>
          <cell r="H9">
            <v>4717.4405823333336</v>
          </cell>
          <cell r="I9">
            <v>4261.131996666667</v>
          </cell>
        </row>
        <row r="10">
          <cell r="C10">
            <v>7975.9641653333338</v>
          </cell>
          <cell r="D10">
            <v>6492.352092666667</v>
          </cell>
          <cell r="E10">
            <v>6033.9308126666656</v>
          </cell>
          <cell r="F10">
            <v>5576.2209419999999</v>
          </cell>
          <cell r="G10">
            <v>4870.7216946666667</v>
          </cell>
          <cell r="H10">
            <v>4570.4861113333336</v>
          </cell>
          <cell r="I10">
            <v>3323.3143823333335</v>
          </cell>
        </row>
        <row r="11">
          <cell r="C11">
            <v>5669.2989913333331</v>
          </cell>
          <cell r="D11">
            <v>4675.3606236666665</v>
          </cell>
          <cell r="E11">
            <v>4668.7413643333339</v>
          </cell>
          <cell r="F11">
            <v>3991.6643669999994</v>
          </cell>
          <cell r="G11">
            <v>3614.3601063333335</v>
          </cell>
          <cell r="H11">
            <v>3397.062081</v>
          </cell>
          <cell r="I11">
            <v>2963.8750963333332</v>
          </cell>
        </row>
        <row r="20">
          <cell r="C20">
            <v>4228.0999999999995</v>
          </cell>
          <cell r="D20">
            <v>3142.3333333333335</v>
          </cell>
          <cell r="E20">
            <v>2715</v>
          </cell>
          <cell r="F20">
            <v>2080.4333333333329</v>
          </cell>
          <cell r="G20">
            <v>1913.8</v>
          </cell>
          <cell r="H20">
            <v>1593.1666666666667</v>
          </cell>
          <cell r="I20">
            <v>1457.6666666666667</v>
          </cell>
        </row>
        <row r="21">
          <cell r="C21">
            <v>3697.1333333333337</v>
          </cell>
          <cell r="D21">
            <v>2765.3666666666663</v>
          </cell>
          <cell r="E21">
            <v>2278.6333333333337</v>
          </cell>
          <cell r="F21">
            <v>2006.0333333333335</v>
          </cell>
          <cell r="G21">
            <v>1845.2333333333336</v>
          </cell>
          <cell r="H21">
            <v>1487.7333333333333</v>
          </cell>
          <cell r="I21">
            <v>1308.5333333333335</v>
          </cell>
        </row>
        <row r="22">
          <cell r="C22">
            <v>3124.2999999999997</v>
          </cell>
          <cell r="D22">
            <v>2482.9</v>
          </cell>
          <cell r="E22">
            <v>2217.7333333333331</v>
          </cell>
          <cell r="F22">
            <v>1868.2333333333333</v>
          </cell>
          <cell r="G22">
            <v>1692.7666666666667</v>
          </cell>
          <cell r="H22">
            <v>1488.6666666666667</v>
          </cell>
          <cell r="I22">
            <v>1224.8333333333333</v>
          </cell>
        </row>
        <row r="23">
          <cell r="C23">
            <v>2794.2333333333336</v>
          </cell>
          <cell r="D23">
            <v>2048.6</v>
          </cell>
          <cell r="E23">
            <v>1769.6333333333332</v>
          </cell>
          <cell r="F23">
            <v>1600.3</v>
          </cell>
          <cell r="G23">
            <v>1425.7333333333336</v>
          </cell>
          <cell r="H23">
            <v>1261.6000000000001</v>
          </cell>
          <cell r="I23">
            <v>967.69999999999993</v>
          </cell>
        </row>
        <row r="24">
          <cell r="D24">
            <v>1855.4666666666669</v>
          </cell>
          <cell r="E24">
            <v>1521.5333333333335</v>
          </cell>
          <cell r="F24">
            <v>1411</v>
          </cell>
          <cell r="G24">
            <v>1267.7</v>
          </cell>
          <cell r="H24">
            <v>1260.5999999999999</v>
          </cell>
          <cell r="I24">
            <v>1035.8</v>
          </cell>
        </row>
        <row r="25">
          <cell r="C25">
            <v>5691.2666666666673</v>
          </cell>
          <cell r="D25">
            <v>4251.2333333333336</v>
          </cell>
          <cell r="E25">
            <v>1352.8666666666666</v>
          </cell>
          <cell r="F25">
            <v>1295.4999999999998</v>
          </cell>
          <cell r="G25">
            <v>1181.2333333333333</v>
          </cell>
          <cell r="H25">
            <v>1059.5333333333333</v>
          </cell>
          <cell r="I25">
            <v>1037.0333333333333</v>
          </cell>
        </row>
        <row r="26">
          <cell r="D26">
            <v>1030.2704059666667</v>
          </cell>
          <cell r="E26">
            <v>1067.8968253333333</v>
          </cell>
          <cell r="F26">
            <v>1007.1557904666666</v>
          </cell>
          <cell r="G26">
            <v>1034.3509153333332</v>
          </cell>
          <cell r="H26">
            <v>1003.8759690000001</v>
          </cell>
          <cell r="I26">
            <v>994.24937933333331</v>
          </cell>
        </row>
        <row r="27">
          <cell r="E27">
            <v>1322.2752675333334</v>
          </cell>
          <cell r="F27">
            <v>744.99017763333325</v>
          </cell>
          <cell r="G27">
            <v>638.99672310000005</v>
          </cell>
          <cell r="H27">
            <v>604.74033163333331</v>
          </cell>
          <cell r="I27">
            <v>554.21072400000003</v>
          </cell>
        </row>
      </sheetData>
      <sheetData sheetId="10"/>
      <sheetData sheetId="11"/>
      <sheetData sheetId="12"/>
      <sheetData sheetId="13"/>
      <sheetData sheetId="14"/>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2" Type="http://schemas.openxmlformats.org/officeDocument/2006/relationships/externalLinkPath" Target="/c1c7ba7e8fd3c335/Documents/MSBA/SEM%201/220%20Business%20Concept%20and%20application/Assignment/Diamond%20Final%20Project.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file:///C:\Users\Khush\AppData\Local\Microsoft\Windows\INetCache\IE\3PC2TI9W\Diamond_Final_Project_Updated_by_dashboard%5b1%5d.xlsx" TargetMode="External"/><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ulya Siddenki" refreshedDate="45215.617954050926" createdVersion="8" refreshedVersion="8" minRefreshableVersion="3" recordCount="203" xr:uid="{EBDB4083-E86F-4651-AE1A-B464AE6D9C04}">
  <cacheSource type="worksheet">
    <worksheetSource ref="A3:F206" sheet="N PT" r:id="rId2"/>
  </cacheSource>
  <cacheFields count="6">
    <cacheField name="Price" numFmtId="0">
      <sharedItems containsSemiMixedTypes="0" containsString="0" containsNumber="1" containsInteger="1" minValue="2280" maxValue="40020"/>
    </cacheField>
    <cacheField name="Carat" numFmtId="0">
      <sharedItems containsSemiMixedTypes="0" containsString="0" containsNumber="1" minValue="1.5" maxValue="1.99"/>
    </cacheField>
    <cacheField name="Cut" numFmtId="0">
      <sharedItems/>
    </cacheField>
    <cacheField name="Color" numFmtId="0">
      <sharedItems count="9">
        <s v="K"/>
        <s v="J"/>
        <s v="M"/>
        <s v="I"/>
        <s v="H"/>
        <s v="G"/>
        <s v="F"/>
        <s v="E"/>
        <s v="D"/>
      </sharedItems>
    </cacheField>
    <cacheField name="Clarity" numFmtId="0">
      <sharedItems count="8">
        <s v="SI2"/>
        <s v="SI1"/>
        <s v="VS2"/>
        <s v="VS1"/>
        <s v="VVS2"/>
        <s v="VVS1"/>
        <s v="IF"/>
        <s v="FL"/>
      </sharedItems>
    </cacheField>
    <cacheField name="price /Ct" numFmtId="0">
      <sharedItems containsSemiMixedTypes="0" containsString="0" containsNumber="1" minValue="1520" maxValue="21150.6024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hushbu Singh" refreshedDate="45215.961377546293" createdVersion="8" refreshedVersion="8" minRefreshableVersion="3" recordCount="152" xr:uid="{F4363F55-0ED1-4A19-AA1D-9B8A09E3CD3A}">
  <cacheSource type="worksheet">
    <worksheetSource ref="A3:F155" sheet="Labmade diamond"/>
  </cacheSource>
  <cacheFields count="6">
    <cacheField name="Price" numFmtId="0">
      <sharedItems containsSemiMixedTypes="0" containsString="0" containsNumber="1" containsInteger="1" minValue="904" maxValue="8800"/>
    </cacheField>
    <cacheField name="Carat" numFmtId="0">
      <sharedItems containsSemiMixedTypes="0" containsString="0" containsNumber="1" minValue="1.5" maxValue="1.99"/>
    </cacheField>
    <cacheField name="Cut" numFmtId="0">
      <sharedItems/>
    </cacheField>
    <cacheField name="Color" numFmtId="0">
      <sharedItems count="8">
        <s v="K"/>
        <s v="J"/>
        <s v="I"/>
        <s v="H"/>
        <s v="G"/>
        <s v="F"/>
        <s v="E"/>
        <s v="D"/>
      </sharedItems>
    </cacheField>
    <cacheField name="Clarity" numFmtId="0">
      <sharedItems count="7">
        <s v="SI2"/>
        <s v="SI1"/>
        <s v="VS2"/>
        <s v="VS1"/>
        <s v="VVS2"/>
        <s v="VVS1"/>
        <s v="IF"/>
      </sharedItems>
    </cacheField>
    <cacheField name="price /Ct" numFmtId="0">
      <sharedItems containsSemiMixedTypes="0" containsString="0" containsNumber="1" minValue="553.93258430000003" maxValue="4536.1000000000004"/>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ideep Srivatsav Arra" refreshedDate="45217.052305902776" createdVersion="8" refreshedVersion="8" minRefreshableVersion="3" recordCount="355" xr:uid="{729F4E1E-52BF-420B-A80F-E42E4FA87A51}">
  <cacheSource type="worksheet">
    <worksheetSource name="Table3" r:id="rId2"/>
  </cacheSource>
  <cacheFields count="7">
    <cacheField name="Price" numFmtId="0">
      <sharedItems containsSemiMixedTypes="0" containsString="0" containsNumber="1" containsInteger="1" minValue="904" maxValue="40020"/>
    </cacheField>
    <cacheField name="Carat" numFmtId="0">
      <sharedItems containsSemiMixedTypes="0" containsString="0" containsNumber="1" minValue="1.5" maxValue="1.99"/>
    </cacheField>
    <cacheField name="Cut" numFmtId="0">
      <sharedItems/>
    </cacheField>
    <cacheField name="Color" numFmtId="0">
      <sharedItems count="9">
        <s v="K"/>
        <s v="J"/>
        <s v="M"/>
        <s v="I"/>
        <s v="H"/>
        <s v="G"/>
        <s v="F"/>
        <s v="E"/>
        <s v="D"/>
      </sharedItems>
    </cacheField>
    <cacheField name="Clarity" numFmtId="0">
      <sharedItems count="8">
        <s v="SI2"/>
        <s v="SI1"/>
        <s v="VS2"/>
        <s v="VS1"/>
        <s v="VVS2"/>
        <s v="VVS1"/>
        <s v="IF"/>
        <s v="FL"/>
      </sharedItems>
    </cacheField>
    <cacheField name="price /Ct" numFmtId="0">
      <sharedItems containsSemiMixedTypes="0" containsString="0" containsNumber="1" minValue="553.93258430000003" maxValue="21150.602409638555" count="344">
        <n v="2233.3333333333335"/>
        <n v="4752.6315789473683"/>
        <n v="1905.6603773584905"/>
        <n v="2553.3333333333335"/>
        <n v="4684.21052631579"/>
        <n v="2953.6423841059604"/>
        <n v="3100"/>
        <n v="4358.9743589743593"/>
        <n v="3384.1059602649007"/>
        <n v="3500"/>
        <n v="5567.7083333333339"/>
        <n v="2907.2847682119204"/>
        <n v="3840"/>
        <n v="6284.9740932642489"/>
        <n v="3881.25"/>
        <n v="3860"/>
        <n v="5400"/>
        <n v="4766.081871345029"/>
        <n v="4086.6666666666665"/>
        <n v="7467.7419354838703"/>
        <n v="5453.4883720930229"/>
        <n v="2280"/>
        <n v="4554.9738219895289"/>
        <n v="3134.9693251533745"/>
        <n v="3166.6666666666665"/>
        <n v="6494.791666666667"/>
        <n v="4050"/>
        <n v="4073.3333333333335"/>
        <n v="6848.9583333333339"/>
        <n v="3689.8734177215188"/>
        <n v="4380"/>
        <n v="7808.2901554404143"/>
        <n v="4540.3726708074528"/>
        <n v="4246.666666666667"/>
        <n v="9663.2653061224501"/>
        <n v="4191.8604651162796"/>
        <n v="5106.666666666667"/>
        <n v="9181.818181818182"/>
        <n v="5188.5714285714284"/>
        <n v="5560"/>
        <n v="9401.0416666666679"/>
        <n v="8966.8508287292807"/>
        <n v="7649.3506493506493"/>
        <n v="1520"/>
        <n v="2290.1554404145077"/>
        <n v="2164.7058823529414"/>
        <n v="2033.3333333333333"/>
        <n v="3591.623036649215"/>
        <n v="1726.7441860465117"/>
        <n v="2373.3333333333335"/>
        <n v="3081.5217391304345"/>
        <n v="2619.6319018404911"/>
        <n v="2653.3333333333335"/>
        <n v="3791.666666666667"/>
        <n v="2676.4705882352941"/>
        <n v="2813.3333333333335"/>
        <n v="4289.4736842105267"/>
        <n v="2727.2727272727275"/>
        <n v="5434.3434343434346"/>
        <n v="2886.6666666666665"/>
        <n v="3052.9411764705883"/>
        <n v="2880.7947019867552"/>
        <n v="5437.1584699453551"/>
        <n v="4115.8536585365855"/>
        <n v="3720.2380952380954"/>
        <n v="5563.1578947368425"/>
        <n v="4506.666666666667"/>
        <n v="4212.5"/>
        <n v="5433.1550802139036"/>
        <n v="4741.7218543046356"/>
        <n v="5683.333333333333"/>
        <n v="7068.0628272251315"/>
        <n v="4993.4210526315792"/>
        <n v="5987.8048780487807"/>
        <n v="7715.7894736842109"/>
        <n v="6000"/>
        <n v="6523.5294117647063"/>
        <n v="7389.4736842105267"/>
        <n v="5986.9281045751632"/>
        <n v="5394.1176470588234"/>
        <n v="9989.7435897435898"/>
        <n v="7203.9473684210525"/>
        <n v="7721.9251336898387"/>
        <n v="9326.3157894736851"/>
        <n v="3423.8410596026488"/>
        <n v="4597.7653631284911"/>
        <n v="5051.2820512820517"/>
        <n v="4828.0254777070058"/>
        <n v="6791.2087912087909"/>
        <n v="7994.7643979057593"/>
        <n v="5389.6103896103896"/>
        <n v="6288.3435582822094"/>
        <n v="8764.3979057591623"/>
        <n v="7108.9743589743584"/>
        <n v="8664.8351648351654"/>
        <n v="10088.541666666668"/>
        <n v="6509.9337748344369"/>
        <n v="9672.2222222222226"/>
        <n v="12546.875"/>
        <n v="6588.2352941176468"/>
        <n v="7867.8160919540232"/>
        <n v="13144.329896907217"/>
        <n v="9577.6397515527951"/>
        <n v="9770.4918032786882"/>
        <n v="13948.453608247422"/>
        <n v="8445.7142857142862"/>
        <n v="4038.7096774193546"/>
        <n v="4955.8011049723755"/>
        <n v="8734.375"/>
        <n v="4222.2222222222217"/>
        <n v="7175.8241758241757"/>
        <n v="10678.947368421053"/>
        <n v="6424.8366013071891"/>
        <n v="7830.3030303030309"/>
        <n v="11841.025641025641"/>
        <n v="6167.7419354838712"/>
        <n v="8486.6310160427802"/>
        <n v="12371.859296482413"/>
        <n v="8266.2337662337668"/>
        <n v="11653.846153846154"/>
        <n v="13473.684210526317"/>
        <n v="7664.5161290322576"/>
        <n v="11522.222222222223"/>
        <n v="14397.905759162304"/>
        <n v="8402.5157232704405"/>
        <n v="9913.2947976878622"/>
        <n v="11868.42105263158"/>
        <n v="12686.666666666666"/>
        <n v="12320.754716981131"/>
        <n v="3493.3333333333335"/>
        <n v="4176.4705882352946"/>
        <n v="4423.312883435583"/>
        <n v="5266.666666666667"/>
        <n v="5269.0058479532163"/>
        <n v="5693.251533742332"/>
        <n v="6523.1788079470198"/>
        <n v="6620.915032679738"/>
        <n v="9316.6666666666661"/>
        <n v="8564.1025641025644"/>
        <n v="8988.3720930232557"/>
        <n v="9817.6100628930817"/>
        <n v="10218.579234972678"/>
        <n v="10256.09756097561"/>
        <n v="8898.7341772151904"/>
        <n v="11718.75"/>
        <n v="11033.519553072625"/>
        <n v="11684.782608695652"/>
        <n v="12712.418300653595"/>
        <n v="14872.093023255815"/>
        <n v="18539.267015706806"/>
        <n v="18193.548387096773"/>
        <n v="3426.6666666666665"/>
        <n v="3735.483870967742"/>
        <n v="4747.0588235294117"/>
        <n v="5577.6397515527951"/>
        <n v="6092.4855491329481"/>
        <n v="7755.5555555555557"/>
        <n v="8682.3529411764703"/>
        <n v="10138.888888888889"/>
        <n v="9812.5"/>
        <n v="9300"/>
        <n v="10630.434782608696"/>
        <n v="9187.5"/>
        <n v="9688.2352941176468"/>
        <n v="10715.90909090909"/>
        <n v="10470.967741935483"/>
        <n v="12685.185185185184"/>
        <n v="11710.382513661201"/>
        <n v="12164.473684210527"/>
        <n v="13537.57225433526"/>
        <n v="14662.251655629139"/>
        <n v="16052.980132450331"/>
        <n v="18763.736263736264"/>
        <n v="21150.602409638555"/>
        <n v="4146.666666666667"/>
        <n v="4662.2516556291393"/>
        <n v="4677.0186335403723"/>
        <n v="5858.8235294117649"/>
        <n v="7481.25"/>
        <n v="8136.8421052631584"/>
        <n v="8624.2774566473981"/>
        <n v="11685.185185185184"/>
        <n v="11321.637426900585"/>
        <n v="9300.6134969325158"/>
        <n v="9432.9268292682937"/>
        <n v="9583.815028901734"/>
        <n v="9075"/>
        <n v="9809.2485549132944"/>
        <n v="10335.294117647059"/>
        <n v="15602.484472049688"/>
        <n v="14833.333333333332"/>
        <n v="14578.947368421053"/>
        <n v="14970.760233918129"/>
        <n v="17276.073619631901"/>
        <n v="16048.91304347826"/>
        <n v="19099.378881987577"/>
        <n v="20623.529411764706"/>
        <n v="21063.157894736843"/>
        <n v="554.60122699999999"/>
        <n v="553.93258430000003"/>
        <n v="554.09836069999994"/>
        <n v="604.48717950000002"/>
        <n v="604.70588239999995"/>
        <n v="605.02793299999996"/>
        <n v="661.68831169999999"/>
        <n v="594.1176471"/>
        <n v="661.18421049999995"/>
        <n v="721.05263160000004"/>
        <n v="792.17877090000002"/>
        <n v="721.73913040000002"/>
        <n v="2404.7337280000002"/>
        <n v="780.68181819999995"/>
        <n v="781.41025639999998"/>
        <n v="994.1176471"/>
        <n v="994.18604649999997"/>
        <n v="994.44444439999995"/>
        <n v="1000"/>
        <n v="1011.6279070000001"/>
        <n v="1018.867925"/>
        <n v="1054.9450549999999"/>
        <n v="1029.2397659999999"/>
        <n v="993.37748339999996"/>
        <n v="1028.089888"/>
        <n v="1102.857143"/>
        <n v="1013.333333"/>
        <n v="1087.5"/>
        <n v="1218.181818"/>
        <n v="1226.666667"/>
        <n v="645.96273289999999"/>
        <n v="1111.0999999999999"/>
        <n v="1040"/>
        <n v="1033.0999999999999"/>
        <n v="1105.5"/>
        <n v="1141.9000000000001"/>
        <n v="1182.4000000000001"/>
        <n v="1219.4000000000001"/>
        <n v="1213.3"/>
        <n v="1212.0999999999999"/>
        <n v="1461.1"/>
        <n v="1333.3"/>
        <n v="1362.1"/>
        <n v="1363.2"/>
        <n v="1500"/>
        <n v="1394.9"/>
        <n v="1031.5999999999999"/>
        <n v="1029.9000000000001"/>
        <n v="1045.9000000000001"/>
        <n v="1192.8"/>
        <n v="1306.4000000000001"/>
        <n v="1282.5999999999999"/>
        <n v="1180"/>
        <n v="1251.4000000000001"/>
        <n v="1371.7"/>
        <n v="1341.6"/>
        <n v="1416.7"/>
        <n v="1474.7"/>
        <n v="1418.3"/>
        <n v="1533.7"/>
        <n v="1612.6"/>
        <n v="1754.7"/>
        <n v="1906.4"/>
        <n v="1905.3"/>
        <n v="967.5"/>
        <n v="967.7"/>
        <n v="967.9"/>
        <n v="1132.5"/>
        <n v="1327"/>
        <n v="1325.3"/>
        <n v="1344.4"/>
        <n v="1430.2"/>
        <n v="1502.6"/>
        <n v="1537"/>
        <n v="1624.3"/>
        <n v="1639.6"/>
        <n v="1615.4"/>
        <n v="1784.9"/>
        <n v="1908.6"/>
        <n v="1880.8"/>
        <n v="2121.4"/>
        <n v="2143.6"/>
        <n v="2733.3"/>
        <n v="2848.3"/>
        <n v="2801.1"/>
        <n v="1151.9000000000001"/>
        <n v="1322.6"/>
        <n v="1200"/>
        <n v="1467.8"/>
        <n v="1510.8"/>
        <n v="1487.4"/>
        <n v="1577.6"/>
        <n v="1741.9"/>
        <n v="1758.8"/>
        <n v="1725.6"/>
        <n v="1909.6"/>
        <n v="1969.5"/>
        <n v="2018.9"/>
        <n v="2339"/>
        <n v="2295.3000000000002"/>
        <n v="2314.1"/>
        <n v="2566.8000000000002"/>
        <n v="2567.8000000000002"/>
        <n v="2105"/>
        <n v="4371.8999999999996"/>
        <n v="2896"/>
        <n v="1341.5"/>
        <n v="1364.7"/>
        <n v="1458.6"/>
        <n v="1517.6"/>
        <n v="1487"/>
        <n v="1687.5"/>
        <n v="1935.8"/>
        <n v="1912.4"/>
        <n v="1807.5"/>
        <n v="2097.8000000000002"/>
        <n v="2112.8000000000002"/>
        <n v="2000"/>
        <n v="2406.6"/>
        <n v="2429.3000000000002"/>
        <n v="2735.1"/>
        <n v="2744.2"/>
        <n v="2816.8"/>
        <n v="3647.1"/>
        <n v="3723.5"/>
        <n v="3720.8"/>
        <n v="1443.8"/>
        <n v="1465.1"/>
        <n v="1464.1"/>
        <n v="1608.4"/>
        <n v="1850"/>
        <n v="1321.1"/>
        <n v="1707"/>
        <n v="2029.1"/>
        <n v="2005.3"/>
        <n v="1937.9"/>
        <n v="2226.5"/>
        <n v="2076.9"/>
        <n v="2290.1"/>
        <n v="2917.1"/>
        <n v="2937.8"/>
        <n v="2877.4"/>
        <n v="3275.9"/>
        <n v="3273.7"/>
        <n v="3935.7"/>
        <n v="4536.1000000000004"/>
      </sharedItems>
    </cacheField>
    <cacheField name="Diamond Type" numFmtId="0">
      <sharedItems count="2">
        <s v="N"/>
        <s v="L"/>
      </sharedItems>
    </cacheField>
  </cacheFields>
  <extLst>
    <ext xmlns:x14="http://schemas.microsoft.com/office/spreadsheetml/2009/9/main" uri="{725AE2AE-9491-48be-B2B4-4EB974FC3084}">
      <x14:pivotCacheDefinition pivotCacheId="1046628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3">
  <r>
    <n v="3350"/>
    <n v="1.5"/>
    <s v="ideal"/>
    <x v="0"/>
    <x v="0"/>
    <n v="2233.333333"/>
  </r>
  <r>
    <n v="9030"/>
    <n v="1.9"/>
    <s v="ideal"/>
    <x v="0"/>
    <x v="0"/>
    <n v="4752.6315789999999"/>
  </r>
  <r>
    <n v="3030"/>
    <n v="1.59"/>
    <s v="ideal"/>
    <x v="0"/>
    <x v="0"/>
    <n v="1905.6603769999999"/>
  </r>
  <r>
    <n v="3830"/>
    <n v="1.5"/>
    <s v="ideal"/>
    <x v="0"/>
    <x v="1"/>
    <n v="2553.333333"/>
  </r>
  <r>
    <n v="8900"/>
    <n v="1.9"/>
    <s v="ideal"/>
    <x v="0"/>
    <x v="1"/>
    <n v="4684.2105259999998"/>
  </r>
  <r>
    <n v="4460"/>
    <n v="1.51"/>
    <s v="ideal"/>
    <x v="0"/>
    <x v="1"/>
    <n v="2953.6423840000002"/>
  </r>
  <r>
    <n v="4650"/>
    <n v="1.5"/>
    <s v="ideal"/>
    <x v="0"/>
    <x v="2"/>
    <n v="3100"/>
  </r>
  <r>
    <n v="8500"/>
    <n v="1.95"/>
    <s v="ideal"/>
    <x v="0"/>
    <x v="2"/>
    <n v="4358.9743589999998"/>
  </r>
  <r>
    <n v="5110"/>
    <n v="1.51"/>
    <s v="ideal"/>
    <x v="0"/>
    <x v="2"/>
    <n v="3384.1059599999999"/>
  </r>
  <r>
    <n v="5250"/>
    <n v="1.5"/>
    <s v="ideal"/>
    <x v="0"/>
    <x v="3"/>
    <n v="3500"/>
  </r>
  <r>
    <n v="10690"/>
    <n v="1.92"/>
    <s v="ideal"/>
    <x v="0"/>
    <x v="3"/>
    <n v="5567.7083329999996"/>
  </r>
  <r>
    <n v="4390"/>
    <n v="1.51"/>
    <s v="ideal"/>
    <x v="0"/>
    <x v="3"/>
    <n v="2907.284768"/>
  </r>
  <r>
    <n v="5760"/>
    <n v="1.5"/>
    <s v="ideal"/>
    <x v="0"/>
    <x v="4"/>
    <n v="3840"/>
  </r>
  <r>
    <n v="12130"/>
    <n v="1.93"/>
    <s v="ideal"/>
    <x v="0"/>
    <x v="4"/>
    <n v="6284.9740929999998"/>
  </r>
  <r>
    <n v="6210"/>
    <n v="1.6"/>
    <s v="ideal"/>
    <x v="0"/>
    <x v="4"/>
    <n v="3881.25"/>
  </r>
  <r>
    <n v="5790"/>
    <n v="1.5"/>
    <s v="ideal"/>
    <x v="0"/>
    <x v="5"/>
    <n v="3860"/>
  </r>
  <r>
    <n v="10260"/>
    <n v="1.9"/>
    <s v="ideal"/>
    <x v="0"/>
    <x v="5"/>
    <n v="5400"/>
  </r>
  <r>
    <n v="8150"/>
    <n v="1.71"/>
    <s v="ideal"/>
    <x v="0"/>
    <x v="5"/>
    <n v="4766.0818710000003"/>
  </r>
  <r>
    <n v="6130"/>
    <n v="1.5"/>
    <s v="ideal"/>
    <x v="0"/>
    <x v="6"/>
    <n v="4086.666667"/>
  </r>
  <r>
    <n v="13890"/>
    <n v="1.86"/>
    <s v="ideal"/>
    <x v="0"/>
    <x v="6"/>
    <n v="7467.741935"/>
  </r>
  <r>
    <n v="9380"/>
    <n v="1.72"/>
    <s v="ideal"/>
    <x v="0"/>
    <x v="6"/>
    <n v="5453.4883719999998"/>
  </r>
  <r>
    <n v="3420"/>
    <n v="1.5"/>
    <s v="ideal"/>
    <x v="1"/>
    <x v="0"/>
    <n v="2280"/>
  </r>
  <r>
    <n v="8700"/>
    <n v="1.91"/>
    <s v="ideal"/>
    <x v="1"/>
    <x v="0"/>
    <n v="4554.9738219999999"/>
  </r>
  <r>
    <n v="5110"/>
    <n v="1.63"/>
    <s v="ideal"/>
    <x v="1"/>
    <x v="0"/>
    <n v="3134.969325"/>
  </r>
  <r>
    <n v="4750"/>
    <n v="1.5"/>
    <s v="ideal"/>
    <x v="1"/>
    <x v="1"/>
    <n v="3166.666667"/>
  </r>
  <r>
    <n v="12470"/>
    <n v="1.92"/>
    <s v="ideal"/>
    <x v="1"/>
    <x v="1"/>
    <n v="6494.7916670000004"/>
  </r>
  <r>
    <n v="6480"/>
    <n v="1.6"/>
    <s v="ideal"/>
    <x v="1"/>
    <x v="1"/>
    <n v="4050"/>
  </r>
  <r>
    <n v="6110"/>
    <n v="1.5"/>
    <s v="ideal"/>
    <x v="1"/>
    <x v="2"/>
    <n v="4073.333333"/>
  </r>
  <r>
    <n v="13150"/>
    <n v="1.92"/>
    <s v="ideal"/>
    <x v="1"/>
    <x v="2"/>
    <n v="6848.9583329999996"/>
  </r>
  <r>
    <n v="5830"/>
    <n v="1.58"/>
    <s v="ideal"/>
    <x v="1"/>
    <x v="2"/>
    <n v="3689.8734180000001"/>
  </r>
  <r>
    <n v="6570"/>
    <n v="1.5"/>
    <s v="ideal"/>
    <x v="1"/>
    <x v="3"/>
    <n v="4380"/>
  </r>
  <r>
    <n v="15070"/>
    <n v="1.93"/>
    <s v="ideal"/>
    <x v="1"/>
    <x v="3"/>
    <n v="7808.2901549999997"/>
  </r>
  <r>
    <n v="7310"/>
    <n v="1.61"/>
    <s v="ideal"/>
    <x v="1"/>
    <x v="3"/>
    <n v="4540.3726710000001"/>
  </r>
  <r>
    <n v="6370"/>
    <n v="1.5"/>
    <s v="ideal"/>
    <x v="1"/>
    <x v="4"/>
    <n v="4246.6666670000004"/>
  </r>
  <r>
    <n v="18940"/>
    <n v="1.96"/>
    <s v="ideal"/>
    <x v="1"/>
    <x v="4"/>
    <n v="9663.2653059999993"/>
  </r>
  <r>
    <n v="7210"/>
    <n v="1.72"/>
    <s v="ideal"/>
    <x v="1"/>
    <x v="4"/>
    <n v="4191.8604649999997"/>
  </r>
  <r>
    <n v="7660"/>
    <n v="1.5"/>
    <s v="ideal"/>
    <x v="1"/>
    <x v="5"/>
    <n v="5106.6666670000004"/>
  </r>
  <r>
    <n v="18180"/>
    <n v="1.98"/>
    <s v="ideal"/>
    <x v="1"/>
    <x v="5"/>
    <n v="9181.8181820000009"/>
  </r>
  <r>
    <n v="9080"/>
    <n v="1.75"/>
    <s v="ideal"/>
    <x v="1"/>
    <x v="5"/>
    <n v="5188.5714289999996"/>
  </r>
  <r>
    <n v="8340"/>
    <n v="1.5"/>
    <s v="ideal"/>
    <x v="1"/>
    <x v="6"/>
    <n v="5560"/>
  </r>
  <r>
    <n v="18050"/>
    <n v="1.92"/>
    <s v="ideal"/>
    <x v="1"/>
    <x v="6"/>
    <n v="9401.0416669999995"/>
  </r>
  <r>
    <n v="16230"/>
    <n v="1.81"/>
    <s v="ideal"/>
    <x v="1"/>
    <x v="6"/>
    <n v="8966.8508290000009"/>
  </r>
  <r>
    <n v="11780"/>
    <n v="1.54"/>
    <s v="ideal"/>
    <x v="1"/>
    <x v="7"/>
    <n v="7649.350649"/>
  </r>
  <r>
    <n v="2280"/>
    <n v="1.5"/>
    <s v="ideal"/>
    <x v="2"/>
    <x v="0"/>
    <n v="1520"/>
  </r>
  <r>
    <n v="4420"/>
    <n v="1.93"/>
    <s v="ideal"/>
    <x v="2"/>
    <x v="0"/>
    <n v="2290.15544"/>
  </r>
  <r>
    <n v="3680"/>
    <n v="1.7"/>
    <s v="ideal"/>
    <x v="2"/>
    <x v="0"/>
    <n v="2164.7058820000002"/>
  </r>
  <r>
    <n v="3050"/>
    <n v="1.5"/>
    <s v="ideal"/>
    <x v="2"/>
    <x v="1"/>
    <n v="2033.333333"/>
  </r>
  <r>
    <n v="6860"/>
    <n v="1.91"/>
    <s v="ideal"/>
    <x v="2"/>
    <x v="1"/>
    <n v="3591.6230369999998"/>
  </r>
  <r>
    <n v="2970"/>
    <n v="1.72"/>
    <s v="ideal"/>
    <x v="2"/>
    <x v="1"/>
    <n v="1726.7441859999999"/>
  </r>
  <r>
    <n v="3560"/>
    <n v="1.5"/>
    <s v="ideal"/>
    <x v="2"/>
    <x v="2"/>
    <n v="2373.333333"/>
  </r>
  <r>
    <n v="5670"/>
    <n v="1.84"/>
    <s v="ideal"/>
    <x v="2"/>
    <x v="2"/>
    <n v="3081.5217389999998"/>
  </r>
  <r>
    <n v="4270"/>
    <n v="1.63"/>
    <s v="ideal"/>
    <x v="2"/>
    <x v="2"/>
    <n v="2619.6319020000001"/>
  </r>
  <r>
    <n v="3980"/>
    <n v="1.5"/>
    <s v="ideal"/>
    <x v="2"/>
    <x v="3"/>
    <n v="2653.333333"/>
  </r>
  <r>
    <n v="7280"/>
    <n v="1.92"/>
    <s v="ideal"/>
    <x v="2"/>
    <x v="3"/>
    <n v="3791.666667"/>
  </r>
  <r>
    <n v="4550"/>
    <n v="1.7"/>
    <s v="ideal"/>
    <x v="2"/>
    <x v="3"/>
    <n v="2676.4705880000001"/>
  </r>
  <r>
    <n v="4220"/>
    <n v="1.5"/>
    <s v="ideal"/>
    <x v="2"/>
    <x v="4"/>
    <n v="2813.333333"/>
  </r>
  <r>
    <n v="8150"/>
    <n v="1.9"/>
    <s v="ideal"/>
    <x v="2"/>
    <x v="4"/>
    <n v="4289.4736839999996"/>
  </r>
  <r>
    <n v="4500"/>
    <n v="1.65"/>
    <s v="ideal"/>
    <x v="2"/>
    <x v="4"/>
    <n v="2727.272727"/>
  </r>
  <r>
    <n v="10760"/>
    <n v="1.98"/>
    <s v="ideal"/>
    <x v="2"/>
    <x v="5"/>
    <n v="5434.3434340000003"/>
  </r>
  <r>
    <n v="4330"/>
    <n v="1.5"/>
    <s v="ideal"/>
    <x v="2"/>
    <x v="5"/>
    <n v="2886.666667"/>
  </r>
  <r>
    <n v="5190"/>
    <n v="1.7"/>
    <s v="ideal"/>
    <x v="2"/>
    <x v="5"/>
    <n v="3052.9411759999998"/>
  </r>
  <r>
    <n v="4350"/>
    <n v="1.51"/>
    <s v="ideal"/>
    <x v="2"/>
    <x v="6"/>
    <n v="2880.7947020000001"/>
  </r>
  <r>
    <n v="9950"/>
    <n v="1.83"/>
    <s v="ideal"/>
    <x v="2"/>
    <x v="6"/>
    <n v="5437.1584700000003"/>
  </r>
  <r>
    <n v="6750"/>
    <n v="1.64"/>
    <s v="ideal"/>
    <x v="2"/>
    <x v="6"/>
    <n v="4115.8536590000003"/>
  </r>
  <r>
    <n v="5250"/>
    <n v="1.5"/>
    <s v="ideal"/>
    <x v="3"/>
    <x v="0"/>
    <n v="3500"/>
  </r>
  <r>
    <n v="6250"/>
    <n v="1.68"/>
    <s v="ideal"/>
    <x v="3"/>
    <x v="0"/>
    <n v="3720.2380950000002"/>
  </r>
  <r>
    <n v="10570"/>
    <n v="1.9"/>
    <s v="ideal"/>
    <x v="3"/>
    <x v="0"/>
    <n v="5563.1578950000003"/>
  </r>
  <r>
    <n v="6760"/>
    <n v="1.5"/>
    <s v="ideal"/>
    <x v="3"/>
    <x v="1"/>
    <n v="4506.6666670000004"/>
  </r>
  <r>
    <n v="6740"/>
    <n v="1.6"/>
    <s v="ideal"/>
    <x v="3"/>
    <x v="1"/>
    <n v="4212.5"/>
  </r>
  <r>
    <n v="10160"/>
    <n v="1.87"/>
    <s v="ideal"/>
    <x v="3"/>
    <x v="1"/>
    <n v="5433.1550800000005"/>
  </r>
  <r>
    <n v="7160"/>
    <n v="1.51"/>
    <s v="ideal"/>
    <x v="3"/>
    <x v="2"/>
    <n v="4741.7218540000003"/>
  </r>
  <r>
    <n v="10230"/>
    <n v="1.8"/>
    <s v="ideal"/>
    <x v="3"/>
    <x v="2"/>
    <n v="5683.3333329999996"/>
  </r>
  <r>
    <n v="13500"/>
    <n v="1.91"/>
    <s v="ideal"/>
    <x v="3"/>
    <x v="2"/>
    <n v="7068.0628269999997"/>
  </r>
  <r>
    <n v="7590"/>
    <n v="1.52"/>
    <s v="ideal"/>
    <x v="3"/>
    <x v="3"/>
    <n v="4993.421053"/>
  </r>
  <r>
    <n v="9820"/>
    <n v="1.64"/>
    <s v="ideal"/>
    <x v="3"/>
    <x v="3"/>
    <n v="5987.8048779999999"/>
  </r>
  <r>
    <n v="14660"/>
    <n v="1.9"/>
    <s v="ideal"/>
    <x v="3"/>
    <x v="3"/>
    <n v="7715.7894740000002"/>
  </r>
  <r>
    <n v="9240"/>
    <n v="1.54"/>
    <s v="ideal"/>
    <x v="3"/>
    <x v="4"/>
    <n v="6000"/>
  </r>
  <r>
    <n v="11090"/>
    <n v="1.7"/>
    <s v="ideal"/>
    <x v="3"/>
    <x v="4"/>
    <n v="6523.5294119999999"/>
  </r>
  <r>
    <n v="14040"/>
    <n v="1.9"/>
    <s v="ideal"/>
    <x v="3"/>
    <x v="4"/>
    <n v="7389.4736839999996"/>
  </r>
  <r>
    <n v="9160"/>
    <n v="1.53"/>
    <s v="ideal"/>
    <x v="3"/>
    <x v="5"/>
    <n v="5986.928105"/>
  </r>
  <r>
    <n v="9170"/>
    <n v="1.7"/>
    <s v="ideal"/>
    <x v="3"/>
    <x v="5"/>
    <n v="5394.117647"/>
  </r>
  <r>
    <n v="19480"/>
    <n v="1.95"/>
    <s v="ideal"/>
    <x v="3"/>
    <x v="5"/>
    <n v="9989.74359"/>
  </r>
  <r>
    <n v="10950"/>
    <n v="1.52"/>
    <s v="ideal"/>
    <x v="3"/>
    <x v="6"/>
    <n v="7203.9473680000001"/>
  </r>
  <r>
    <n v="14440"/>
    <n v="1.87"/>
    <s v="ideal"/>
    <x v="3"/>
    <x v="6"/>
    <n v="7721.9251340000001"/>
  </r>
  <r>
    <n v="17720"/>
    <n v="1.9"/>
    <s v="ideal"/>
    <x v="3"/>
    <x v="6"/>
    <n v="9326.3157890000002"/>
  </r>
  <r>
    <n v="5170"/>
    <n v="1.51"/>
    <s v="ideal"/>
    <x v="4"/>
    <x v="0"/>
    <n v="3423.8410600000002"/>
  </r>
  <r>
    <n v="8230"/>
    <n v="1.79"/>
    <s v="ideal"/>
    <x v="4"/>
    <x v="0"/>
    <n v="4597.7653630000004"/>
  </r>
  <r>
    <n v="9850"/>
    <n v="1.95"/>
    <s v="ideal"/>
    <x v="4"/>
    <x v="0"/>
    <n v="5051.2820510000001"/>
  </r>
  <r>
    <n v="7580"/>
    <n v="1.57"/>
    <s v="ideal"/>
    <x v="4"/>
    <x v="1"/>
    <n v="4828.0254779999996"/>
  </r>
  <r>
    <n v="12360"/>
    <n v="1.82"/>
    <s v="ideal"/>
    <x v="4"/>
    <x v="1"/>
    <n v="6791.208791"/>
  </r>
  <r>
    <n v="15270"/>
    <n v="1.91"/>
    <s v="ideal"/>
    <x v="4"/>
    <x v="1"/>
    <n v="7994.7643980000003"/>
  </r>
  <r>
    <n v="8300"/>
    <n v="1.54"/>
    <s v="ideal"/>
    <x v="4"/>
    <x v="2"/>
    <n v="5389.6103899999998"/>
  </r>
  <r>
    <n v="10250"/>
    <n v="1.63"/>
    <s v="ideal"/>
    <x v="4"/>
    <x v="2"/>
    <n v="6288.3435579999996"/>
  </r>
  <r>
    <n v="16740"/>
    <n v="1.91"/>
    <s v="ideal"/>
    <x v="4"/>
    <x v="2"/>
    <n v="8764.3979060000001"/>
  </r>
  <r>
    <n v="11090"/>
    <n v="1.56"/>
    <s v="ideal"/>
    <x v="4"/>
    <x v="3"/>
    <n v="7108.9743589999998"/>
  </r>
  <r>
    <n v="15770"/>
    <n v="1.82"/>
    <s v="ideal"/>
    <x v="4"/>
    <x v="3"/>
    <n v="8664.8351650000004"/>
  </r>
  <r>
    <n v="19370"/>
    <n v="1.92"/>
    <s v="ideal"/>
    <x v="4"/>
    <x v="3"/>
    <n v="10088.541670000001"/>
  </r>
  <r>
    <n v="9830"/>
    <n v="1.51"/>
    <s v="ideal"/>
    <x v="4"/>
    <x v="4"/>
    <n v="6509.9337750000004"/>
  </r>
  <r>
    <n v="17410"/>
    <n v="1.8"/>
    <s v="ideal"/>
    <x v="4"/>
    <x v="4"/>
    <n v="9672.2222220000003"/>
  </r>
  <r>
    <n v="24090"/>
    <n v="1.92"/>
    <s v="ideal"/>
    <x v="4"/>
    <x v="4"/>
    <n v="12546.875"/>
  </r>
  <r>
    <n v="10080"/>
    <n v="1.53"/>
    <s v="ideal"/>
    <x v="4"/>
    <x v="5"/>
    <n v="6588.2352940000001"/>
  </r>
  <r>
    <n v="13690"/>
    <n v="1.74"/>
    <s v="ideal"/>
    <x v="4"/>
    <x v="5"/>
    <n v="7867.816092"/>
  </r>
  <r>
    <n v="25500"/>
    <n v="1.94"/>
    <s v="ideal"/>
    <x v="4"/>
    <x v="5"/>
    <n v="13144.329900000001"/>
  </r>
  <r>
    <n v="15420"/>
    <n v="1.61"/>
    <s v="ideal"/>
    <x v="4"/>
    <x v="6"/>
    <n v="9577.6397519999991"/>
  </r>
  <r>
    <n v="17880"/>
    <n v="1.83"/>
    <s v="ideal"/>
    <x v="4"/>
    <x v="6"/>
    <n v="9770.4918030000008"/>
  </r>
  <r>
    <n v="27060"/>
    <n v="1.94"/>
    <s v="ideal"/>
    <x v="4"/>
    <x v="6"/>
    <n v="13948.45361"/>
  </r>
  <r>
    <n v="14780"/>
    <n v="1.75"/>
    <s v="ideal"/>
    <x v="4"/>
    <x v="7"/>
    <n v="8445.7142860000004"/>
  </r>
  <r>
    <n v="6260"/>
    <n v="1.55"/>
    <s v="ideal"/>
    <x v="5"/>
    <x v="0"/>
    <n v="4038.7096769999998"/>
  </r>
  <r>
    <n v="8970"/>
    <n v="1.81"/>
    <s v="ideal"/>
    <x v="5"/>
    <x v="0"/>
    <n v="4955.8011049999996"/>
  </r>
  <r>
    <n v="16770"/>
    <n v="1.92"/>
    <s v="ideal"/>
    <x v="5"/>
    <x v="0"/>
    <n v="8734.375"/>
  </r>
  <r>
    <n v="6460"/>
    <n v="1.53"/>
    <s v="ideal"/>
    <x v="5"/>
    <x v="1"/>
    <n v="4222.2222220000003"/>
  </r>
  <r>
    <n v="13060"/>
    <n v="1.82"/>
    <s v="ideal"/>
    <x v="5"/>
    <x v="1"/>
    <n v="7175.8241760000001"/>
  </r>
  <r>
    <n v="20290"/>
    <n v="1.9"/>
    <s v="ideal"/>
    <x v="5"/>
    <x v="1"/>
    <n v="10678.94737"/>
  </r>
  <r>
    <n v="9830"/>
    <n v="1.53"/>
    <s v="ideal"/>
    <x v="5"/>
    <x v="2"/>
    <n v="6424.836601"/>
  </r>
  <r>
    <n v="12920"/>
    <n v="1.65"/>
    <s v="ideal"/>
    <x v="5"/>
    <x v="2"/>
    <n v="7830.30303"/>
  </r>
  <r>
    <n v="23090"/>
    <n v="1.95"/>
    <s v="ideal"/>
    <x v="5"/>
    <x v="2"/>
    <n v="11841.02564"/>
  </r>
  <r>
    <n v="9560"/>
    <n v="1.55"/>
    <s v="ideal"/>
    <x v="5"/>
    <x v="3"/>
    <n v="6167.741935"/>
  </r>
  <r>
    <n v="15870"/>
    <n v="1.87"/>
    <s v="ideal"/>
    <x v="5"/>
    <x v="3"/>
    <n v="8486.6310159999994"/>
  </r>
  <r>
    <n v="24620"/>
    <n v="1.99"/>
    <s v="ideal"/>
    <x v="5"/>
    <x v="3"/>
    <n v="12371.8593"/>
  </r>
  <r>
    <n v="12730"/>
    <n v="1.54"/>
    <s v="ideal"/>
    <x v="5"/>
    <x v="4"/>
    <n v="8266.2337659999994"/>
  </r>
  <r>
    <n v="21210"/>
    <n v="1.82"/>
    <s v="ideal"/>
    <x v="5"/>
    <x v="4"/>
    <n v="11653.846149999999"/>
  </r>
  <r>
    <n v="25600"/>
    <n v="1.9"/>
    <s v="ideal"/>
    <x v="5"/>
    <x v="4"/>
    <n v="13473.684209999999"/>
  </r>
  <r>
    <n v="11880"/>
    <n v="1.55"/>
    <s v="ideal"/>
    <x v="5"/>
    <x v="5"/>
    <n v="7664.5161289999996"/>
  </r>
  <r>
    <n v="20740"/>
    <n v="1.8"/>
    <s v="ideal"/>
    <x v="5"/>
    <x v="5"/>
    <n v="11522.22222"/>
  </r>
  <r>
    <n v="27500"/>
    <n v="1.91"/>
    <s v="ideal"/>
    <x v="5"/>
    <x v="5"/>
    <n v="14397.90576"/>
  </r>
  <r>
    <n v="13360"/>
    <n v="1.59"/>
    <s v="ideal"/>
    <x v="5"/>
    <x v="6"/>
    <n v="8402.5157230000004"/>
  </r>
  <r>
    <n v="17150"/>
    <n v="1.73"/>
    <s v="ideal"/>
    <x v="5"/>
    <x v="6"/>
    <n v="9913.2947980000008"/>
  </r>
  <r>
    <n v="22550"/>
    <n v="1.9"/>
    <s v="ideal"/>
    <x v="5"/>
    <x v="6"/>
    <n v="11868.421050000001"/>
  </r>
  <r>
    <n v="19030"/>
    <n v="1.5"/>
    <s v="ideal"/>
    <x v="5"/>
    <x v="7"/>
    <n v="12686.666670000001"/>
  </r>
  <r>
    <n v="19590"/>
    <n v="1.59"/>
    <s v="ideal"/>
    <x v="5"/>
    <x v="7"/>
    <n v="12320.754720000001"/>
  </r>
  <r>
    <n v="19590"/>
    <n v="1.59"/>
    <s v="ideal"/>
    <x v="5"/>
    <x v="7"/>
    <n v="12320.754720000001"/>
  </r>
  <r>
    <n v="5240"/>
    <n v="1.5"/>
    <s v="ideal"/>
    <x v="6"/>
    <x v="0"/>
    <n v="3493.333333"/>
  </r>
  <r>
    <n v="7100"/>
    <n v="1.7"/>
    <s v="ideal"/>
    <x v="6"/>
    <x v="0"/>
    <n v="4176.4705880000001"/>
  </r>
  <r>
    <n v="7210"/>
    <n v="1.63"/>
    <s v="ideal"/>
    <x v="6"/>
    <x v="0"/>
    <n v="4423.3128829999996"/>
  </r>
  <r>
    <n v="7900"/>
    <n v="1.5"/>
    <s v="ideal"/>
    <x v="6"/>
    <x v="1"/>
    <n v="5266.6666670000004"/>
  </r>
  <r>
    <n v="9010"/>
    <n v="1.71"/>
    <s v="ideal"/>
    <x v="6"/>
    <x v="1"/>
    <n v="5269.0058479999998"/>
  </r>
  <r>
    <n v="9280"/>
    <n v="1.63"/>
    <s v="ideal"/>
    <x v="6"/>
    <x v="1"/>
    <n v="5693.251534"/>
  </r>
  <r>
    <n v="9850"/>
    <n v="1.51"/>
    <s v="ideal"/>
    <x v="6"/>
    <x v="2"/>
    <n v="6523.1788079999997"/>
  </r>
  <r>
    <n v="10130"/>
    <n v="1.53"/>
    <s v="ideal"/>
    <x v="6"/>
    <x v="2"/>
    <n v="6620.9150330000002"/>
  </r>
  <r>
    <n v="16770"/>
    <n v="1.8"/>
    <s v="ideal"/>
    <x v="6"/>
    <x v="2"/>
    <n v="9316.6666669999995"/>
  </r>
  <r>
    <n v="13360"/>
    <n v="1.56"/>
    <s v="ideal"/>
    <x v="6"/>
    <x v="3"/>
    <n v="8564.1025640000007"/>
  </r>
  <r>
    <n v="15460"/>
    <n v="1.72"/>
    <s v="ideal"/>
    <x v="6"/>
    <x v="3"/>
    <n v="8988.3720929999999"/>
  </r>
  <r>
    <n v="15610"/>
    <n v="1.59"/>
    <s v="ideal"/>
    <x v="6"/>
    <x v="3"/>
    <n v="9817.6100630000001"/>
  </r>
  <r>
    <n v="16770"/>
    <n v="1.8"/>
    <s v="ideal"/>
    <x v="6"/>
    <x v="4"/>
    <n v="9316.6666669999995"/>
  </r>
  <r>
    <n v="18700"/>
    <n v="1.83"/>
    <s v="ideal"/>
    <x v="6"/>
    <x v="4"/>
    <n v="10218.579229999999"/>
  </r>
  <r>
    <n v="16820"/>
    <n v="1.64"/>
    <s v="ideal"/>
    <x v="6"/>
    <x v="4"/>
    <n v="10256.09756"/>
  </r>
  <r>
    <n v="14060"/>
    <n v="1.58"/>
    <s v="ideal"/>
    <x v="6"/>
    <x v="5"/>
    <n v="8898.7341770000003"/>
  </r>
  <r>
    <n v="18750"/>
    <n v="1.6"/>
    <s v="ideal"/>
    <x v="6"/>
    <x v="5"/>
    <n v="11718.75"/>
  </r>
  <r>
    <n v="19750"/>
    <n v="1.79"/>
    <s v="ideal"/>
    <x v="6"/>
    <x v="5"/>
    <n v="11033.519550000001"/>
  </r>
  <r>
    <n v="21500"/>
    <n v="1.84"/>
    <s v="ideal"/>
    <x v="6"/>
    <x v="6"/>
    <n v="11684.78261"/>
  </r>
  <r>
    <n v="19450"/>
    <n v="1.53"/>
    <s v="ideal"/>
    <x v="6"/>
    <x v="6"/>
    <n v="12712.418299999999"/>
  </r>
  <r>
    <n v="21500"/>
    <n v="1.84"/>
    <s v="ideal"/>
    <x v="6"/>
    <x v="6"/>
    <n v="11684.78261"/>
  </r>
  <r>
    <n v="25580"/>
    <n v="1.72"/>
    <s v="ideal"/>
    <x v="6"/>
    <x v="7"/>
    <n v="14872.09302"/>
  </r>
  <r>
    <n v="35410"/>
    <n v="1.91"/>
    <s v="ideal"/>
    <x v="6"/>
    <x v="7"/>
    <n v="18539.267019999999"/>
  </r>
  <r>
    <n v="33840"/>
    <n v="1.86"/>
    <s v="ideal"/>
    <x v="6"/>
    <x v="7"/>
    <n v="18193.54839"/>
  </r>
  <r>
    <n v="5140"/>
    <n v="1.5"/>
    <s v="ideal"/>
    <x v="7"/>
    <x v="0"/>
    <n v="3426.666667"/>
  </r>
  <r>
    <n v="5790"/>
    <n v="1.55"/>
    <s v="ideal"/>
    <x v="7"/>
    <x v="0"/>
    <n v="3735.4838709999999"/>
  </r>
  <r>
    <n v="8070"/>
    <n v="1.7"/>
    <s v="ideal"/>
    <x v="7"/>
    <x v="0"/>
    <n v="4747.0588239999997"/>
  </r>
  <r>
    <n v="8980"/>
    <n v="1.61"/>
    <s v="ideal"/>
    <x v="7"/>
    <x v="1"/>
    <n v="5577.639752"/>
  </r>
  <r>
    <n v="10540"/>
    <n v="1.73"/>
    <s v="ideal"/>
    <x v="7"/>
    <x v="1"/>
    <n v="6092.485549"/>
  </r>
  <r>
    <n v="13960"/>
    <n v="1.8"/>
    <s v="ideal"/>
    <x v="7"/>
    <x v="1"/>
    <n v="7755.5555560000003"/>
  </r>
  <r>
    <n v="14760"/>
    <n v="1.7"/>
    <s v="ideal"/>
    <x v="7"/>
    <x v="2"/>
    <n v="8682.3529409999992"/>
  </r>
  <r>
    <n v="15460"/>
    <n v="1.72"/>
    <s v="ideal"/>
    <x v="7"/>
    <x v="2"/>
    <n v="8988.3720929999999"/>
  </r>
  <r>
    <n v="18250"/>
    <n v="1.8"/>
    <s v="ideal"/>
    <x v="7"/>
    <x v="2"/>
    <n v="10138.88889"/>
  </r>
  <r>
    <n v="15700"/>
    <n v="1.6"/>
    <s v="ideal"/>
    <x v="7"/>
    <x v="3"/>
    <n v="9812.5"/>
  </r>
  <r>
    <n v="15810"/>
    <n v="1.7"/>
    <s v="ideal"/>
    <x v="7"/>
    <x v="3"/>
    <n v="9300"/>
  </r>
  <r>
    <n v="19560"/>
    <n v="1.84"/>
    <s v="ideal"/>
    <x v="7"/>
    <x v="3"/>
    <n v="10630.43478"/>
  </r>
  <r>
    <n v="14700"/>
    <n v="1.6"/>
    <s v="ideal"/>
    <x v="7"/>
    <x v="4"/>
    <n v="9187.5"/>
  </r>
  <r>
    <n v="16470"/>
    <n v="1.7"/>
    <s v="ideal"/>
    <x v="7"/>
    <x v="4"/>
    <n v="9688.2352940000001"/>
  </r>
  <r>
    <n v="18860"/>
    <n v="1.76"/>
    <s v="ideal"/>
    <x v="7"/>
    <x v="4"/>
    <n v="10715.909089999999"/>
  </r>
  <r>
    <n v="16230"/>
    <n v="1.55"/>
    <s v="ideal"/>
    <x v="7"/>
    <x v="5"/>
    <n v="10470.96774"/>
  </r>
  <r>
    <n v="20550"/>
    <n v="1.62"/>
    <s v="ideal"/>
    <x v="7"/>
    <x v="5"/>
    <n v="12685.18519"/>
  </r>
  <r>
    <n v="21430"/>
    <n v="1.83"/>
    <s v="ideal"/>
    <x v="7"/>
    <x v="5"/>
    <n v="11710.382509999999"/>
  </r>
  <r>
    <n v="18490"/>
    <n v="1.52"/>
    <s v="ideal"/>
    <x v="7"/>
    <x v="6"/>
    <n v="12164.473679999999"/>
  </r>
  <r>
    <n v="23420"/>
    <n v="1.73"/>
    <s v="ideal"/>
    <x v="7"/>
    <x v="6"/>
    <n v="13537.572249999999"/>
  </r>
  <r>
    <n v="22140"/>
    <n v="1.51"/>
    <s v="ideal"/>
    <x v="7"/>
    <x v="6"/>
    <n v="14662.25166"/>
  </r>
  <r>
    <n v="24240"/>
    <n v="1.51"/>
    <s v="ideal"/>
    <x v="7"/>
    <x v="7"/>
    <n v="16052.98013"/>
  </r>
  <r>
    <n v="34150"/>
    <n v="1.82"/>
    <s v="ideal"/>
    <x v="7"/>
    <x v="7"/>
    <n v="18763.736260000001"/>
  </r>
  <r>
    <n v="35110"/>
    <n v="1.66"/>
    <s v="ideal"/>
    <x v="7"/>
    <x v="7"/>
    <n v="21150.60241"/>
  </r>
  <r>
    <n v="6220"/>
    <n v="1.5"/>
    <s v="ideal"/>
    <x v="8"/>
    <x v="0"/>
    <n v="4146.6666670000004"/>
  </r>
  <r>
    <n v="7040"/>
    <n v="1.51"/>
    <s v="ideal"/>
    <x v="8"/>
    <x v="0"/>
    <n v="4662.2516560000004"/>
  </r>
  <r>
    <n v="7530"/>
    <n v="1.61"/>
    <s v="ideal"/>
    <x v="8"/>
    <x v="0"/>
    <n v="4677.018634"/>
  </r>
  <r>
    <n v="9960"/>
    <n v="1.7"/>
    <s v="ideal"/>
    <x v="8"/>
    <x v="1"/>
    <n v="5858.8235290000002"/>
  </r>
  <r>
    <n v="11970"/>
    <n v="1.6"/>
    <s v="ideal"/>
    <x v="8"/>
    <x v="1"/>
    <n v="7481.25"/>
  </r>
  <r>
    <n v="15460"/>
    <n v="1.9"/>
    <s v="ideal"/>
    <x v="8"/>
    <x v="1"/>
    <n v="8136.8421049999997"/>
  </r>
  <r>
    <n v="14920"/>
    <n v="1.73"/>
    <s v="ideal"/>
    <x v="8"/>
    <x v="2"/>
    <n v="8624.2774570000001"/>
  </r>
  <r>
    <n v="18930"/>
    <n v="1.62"/>
    <s v="ideal"/>
    <x v="8"/>
    <x v="2"/>
    <n v="11685.18519"/>
  </r>
  <r>
    <n v="19360"/>
    <n v="1.71"/>
    <s v="ideal"/>
    <x v="8"/>
    <x v="2"/>
    <n v="11321.637430000001"/>
  </r>
  <r>
    <n v="15160"/>
    <n v="1.63"/>
    <s v="ideal"/>
    <x v="8"/>
    <x v="3"/>
    <n v="9300.6134970000003"/>
  </r>
  <r>
    <n v="15470"/>
    <n v="1.64"/>
    <s v="ideal"/>
    <x v="8"/>
    <x v="3"/>
    <n v="9432.926829"/>
  </r>
  <r>
    <n v="16580"/>
    <n v="1.73"/>
    <s v="ideal"/>
    <x v="8"/>
    <x v="3"/>
    <n v="9583.8150289999994"/>
  </r>
  <r>
    <n v="14520"/>
    <n v="1.6"/>
    <s v="ideal"/>
    <x v="8"/>
    <x v="4"/>
    <n v="9075"/>
  </r>
  <r>
    <n v="16970"/>
    <n v="1.73"/>
    <s v="ideal"/>
    <x v="8"/>
    <x v="4"/>
    <n v="9809.2485550000001"/>
  </r>
  <r>
    <n v="17570"/>
    <n v="1.7"/>
    <s v="ideal"/>
    <x v="8"/>
    <x v="4"/>
    <n v="10335.29412"/>
  </r>
  <r>
    <n v="25120"/>
    <n v="1.61"/>
    <s v="ideal"/>
    <x v="8"/>
    <x v="5"/>
    <n v="15602.484469999999"/>
  </r>
  <r>
    <n v="26700"/>
    <n v="1.8"/>
    <s v="ideal"/>
    <x v="8"/>
    <x v="5"/>
    <n v="14833.333329999999"/>
  </r>
  <r>
    <n v="27700"/>
    <n v="1.9"/>
    <s v="ideal"/>
    <x v="8"/>
    <x v="5"/>
    <n v="14578.94737"/>
  </r>
  <r>
    <n v="25600"/>
    <n v="1.71"/>
    <s v="ideal"/>
    <x v="8"/>
    <x v="6"/>
    <n v="14970.76023"/>
  </r>
  <r>
    <n v="28160"/>
    <n v="1.63"/>
    <s v="ideal"/>
    <x v="8"/>
    <x v="6"/>
    <n v="17276.073619999999"/>
  </r>
  <r>
    <n v="29530"/>
    <n v="1.84"/>
    <s v="ideal"/>
    <x v="8"/>
    <x v="6"/>
    <n v="16048.913039999999"/>
  </r>
  <r>
    <n v="30750"/>
    <n v="1.61"/>
    <s v="ideal"/>
    <x v="8"/>
    <x v="7"/>
    <n v="19099.37888"/>
  </r>
  <r>
    <n v="35060"/>
    <n v="1.7"/>
    <s v="ideal"/>
    <x v="8"/>
    <x v="7"/>
    <n v="20623.529409999999"/>
  </r>
  <r>
    <n v="40020"/>
    <n v="1.9"/>
    <s v="ideal"/>
    <x v="8"/>
    <x v="7"/>
    <n v="21063.15788999999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
  <r>
    <n v="904"/>
    <n v="1.63"/>
    <s v="ideal"/>
    <x v="0"/>
    <x v="0"/>
    <n v="554.60122699999999"/>
  </r>
  <r>
    <n v="986"/>
    <n v="1.78"/>
    <s v="ideal"/>
    <x v="0"/>
    <x v="0"/>
    <n v="553.93258430000003"/>
  </r>
  <r>
    <n v="1014"/>
    <n v="1.83"/>
    <s v="ideal"/>
    <x v="0"/>
    <x v="0"/>
    <n v="554.09836069999994"/>
  </r>
  <r>
    <n v="943"/>
    <n v="1.56"/>
    <s v="ideal"/>
    <x v="0"/>
    <x v="1"/>
    <n v="604.48717950000002"/>
  </r>
  <r>
    <n v="1028"/>
    <n v="1.7"/>
    <s v="ideal"/>
    <x v="0"/>
    <x v="1"/>
    <n v="604.70588239999995"/>
  </r>
  <r>
    <n v="1083"/>
    <n v="1.79"/>
    <s v="ideal"/>
    <x v="0"/>
    <x v="1"/>
    <n v="605.02793299999996"/>
  </r>
  <r>
    <n v="1019"/>
    <n v="1.54"/>
    <s v="ideal"/>
    <x v="0"/>
    <x v="2"/>
    <n v="661.68831169999999"/>
  </r>
  <r>
    <n v="1010"/>
    <n v="1.7"/>
    <s v="ideal"/>
    <x v="0"/>
    <x v="2"/>
    <n v="594.1176471"/>
  </r>
  <r>
    <n v="1005"/>
    <n v="1.52"/>
    <s v="ideal"/>
    <x v="0"/>
    <x v="2"/>
    <n v="661.18421049999995"/>
  </r>
  <r>
    <n v="1096"/>
    <n v="1.52"/>
    <s v="ideal"/>
    <x v="0"/>
    <x v="3"/>
    <n v="721.05263160000004"/>
  </r>
  <r>
    <n v="1418"/>
    <n v="1.79"/>
    <s v="ideal"/>
    <x v="0"/>
    <x v="3"/>
    <n v="792.17877090000002"/>
  </r>
  <r>
    <n v="1162"/>
    <n v="1.61"/>
    <s v="ideal"/>
    <x v="0"/>
    <x v="3"/>
    <n v="721.73913040000002"/>
  </r>
  <r>
    <n v="4064"/>
    <n v="1.69"/>
    <s v="ideal"/>
    <x v="0"/>
    <x v="4"/>
    <n v="2404.7337280000002"/>
  </r>
  <r>
    <n v="1374"/>
    <n v="1.76"/>
    <s v="ideal"/>
    <x v="0"/>
    <x v="4"/>
    <n v="780.68181819999995"/>
  </r>
  <r>
    <n v="1219"/>
    <n v="1.56"/>
    <s v="ideal"/>
    <x v="0"/>
    <x v="4"/>
    <n v="781.41025639999998"/>
  </r>
  <r>
    <n v="1690"/>
    <n v="1.7"/>
    <s v="ideal"/>
    <x v="1"/>
    <x v="0"/>
    <n v="994.1176471"/>
  </r>
  <r>
    <n v="1710"/>
    <n v="1.72"/>
    <s v="ideal"/>
    <x v="1"/>
    <x v="0"/>
    <n v="994.18604649999997"/>
  </r>
  <r>
    <n v="1790"/>
    <n v="1.8"/>
    <s v="ideal"/>
    <x v="1"/>
    <x v="0"/>
    <n v="994.44444439999995"/>
  </r>
  <r>
    <n v="1500"/>
    <n v="1.5"/>
    <s v="ideal"/>
    <x v="1"/>
    <x v="1"/>
    <n v="1000"/>
  </r>
  <r>
    <n v="1740"/>
    <n v="1.72"/>
    <s v="ideal"/>
    <x v="1"/>
    <x v="1"/>
    <n v="1011.6279070000001"/>
  </r>
  <r>
    <n v="1600"/>
    <n v="1.6"/>
    <s v="ideal"/>
    <x v="1"/>
    <x v="1"/>
    <n v="1000"/>
  </r>
  <r>
    <n v="1620"/>
    <n v="1.59"/>
    <s v="ideal"/>
    <x v="1"/>
    <x v="2"/>
    <n v="1018.867925"/>
  </r>
  <r>
    <n v="1920"/>
    <n v="1.82"/>
    <s v="ideal"/>
    <x v="1"/>
    <x v="2"/>
    <n v="1054.9450549999999"/>
  </r>
  <r>
    <n v="1760"/>
    <n v="1.71"/>
    <s v="ideal"/>
    <x v="1"/>
    <x v="2"/>
    <n v="1029.2397659999999"/>
  </r>
  <r>
    <n v="1500"/>
    <n v="1.51"/>
    <s v="ideal"/>
    <x v="1"/>
    <x v="3"/>
    <n v="993.37748339999996"/>
  </r>
  <r>
    <n v="1830"/>
    <n v="1.78"/>
    <s v="ideal"/>
    <x v="1"/>
    <x v="3"/>
    <n v="1028.089888"/>
  </r>
  <r>
    <n v="1680"/>
    <n v="1.68"/>
    <s v="ideal"/>
    <x v="1"/>
    <x v="3"/>
    <n v="1000"/>
  </r>
  <r>
    <n v="1930"/>
    <n v="1.75"/>
    <s v="ideal"/>
    <x v="1"/>
    <x v="4"/>
    <n v="1102.857143"/>
  </r>
  <r>
    <n v="1520"/>
    <n v="1.5"/>
    <s v="ideal"/>
    <x v="1"/>
    <x v="4"/>
    <n v="1013.333333"/>
  </r>
  <r>
    <n v="1740"/>
    <n v="1.6"/>
    <s v="ideal"/>
    <x v="1"/>
    <x v="4"/>
    <n v="1087.5"/>
  </r>
  <r>
    <n v="2010"/>
    <n v="1.65"/>
    <s v="ideal"/>
    <x v="1"/>
    <x v="5"/>
    <n v="1218.181818"/>
  </r>
  <r>
    <n v="1840"/>
    <n v="1.5"/>
    <s v="ideal"/>
    <x v="1"/>
    <x v="5"/>
    <n v="1226.666667"/>
  </r>
  <r>
    <n v="1040"/>
    <n v="1.61"/>
    <s v="ideal"/>
    <x v="1"/>
    <x v="5"/>
    <n v="645.96273289999999"/>
  </r>
  <r>
    <n v="1500"/>
    <n v="1.5"/>
    <s v="ideal"/>
    <x v="2"/>
    <x v="0"/>
    <n v="1000"/>
  </r>
  <r>
    <n v="1600"/>
    <n v="1.6"/>
    <s v="ideal"/>
    <x v="2"/>
    <x v="0"/>
    <n v="1000"/>
  </r>
  <r>
    <n v="2000"/>
    <n v="1.8"/>
    <s v="ideal"/>
    <x v="2"/>
    <x v="0"/>
    <n v="1111.0999999999999"/>
  </r>
  <r>
    <n v="1560"/>
    <n v="1.5"/>
    <s v="ideal"/>
    <x v="2"/>
    <x v="1"/>
    <n v="1040"/>
  </r>
  <r>
    <n v="1560"/>
    <n v="1.51"/>
    <s v="ideal"/>
    <x v="2"/>
    <x v="1"/>
    <n v="1033.0999999999999"/>
  </r>
  <r>
    <n v="2200"/>
    <n v="1.99"/>
    <s v="ideal"/>
    <x v="2"/>
    <x v="1"/>
    <n v="1105.5"/>
  </r>
  <r>
    <n v="1770"/>
    <n v="1.55"/>
    <s v="ideal"/>
    <x v="2"/>
    <x v="2"/>
    <n v="1141.9000000000001"/>
  </r>
  <r>
    <n v="2010"/>
    <n v="1.7"/>
    <s v="ideal"/>
    <x v="2"/>
    <x v="2"/>
    <n v="1182.4000000000001"/>
  </r>
  <r>
    <n v="2390"/>
    <n v="1.96"/>
    <s v="ideal"/>
    <x v="2"/>
    <x v="2"/>
    <n v="1219.4000000000001"/>
  </r>
  <r>
    <n v="1820"/>
    <n v="1.5"/>
    <s v="ideal"/>
    <x v="2"/>
    <x v="3"/>
    <n v="1213.3"/>
  </r>
  <r>
    <n v="2000"/>
    <n v="1.65"/>
    <s v="ideal"/>
    <x v="2"/>
    <x v="3"/>
    <n v="1212.0999999999999"/>
  </r>
  <r>
    <n v="2820"/>
    <n v="1.93"/>
    <s v="ideal"/>
    <x v="2"/>
    <x v="3"/>
    <n v="1461.1"/>
  </r>
  <r>
    <n v="2000"/>
    <n v="1.5"/>
    <s v="ideal"/>
    <x v="2"/>
    <x v="4"/>
    <n v="1333.3"/>
  </r>
  <r>
    <n v="2370"/>
    <n v="1.74"/>
    <s v="ideal"/>
    <x v="2"/>
    <x v="4"/>
    <n v="1362.1"/>
  </r>
  <r>
    <n v="2590"/>
    <n v="1.9"/>
    <s v="ideal"/>
    <x v="2"/>
    <x v="4"/>
    <n v="1363.2"/>
  </r>
  <r>
    <n v="2550"/>
    <n v="1.7"/>
    <s v="ideal"/>
    <x v="2"/>
    <x v="5"/>
    <n v="1500"/>
  </r>
  <r>
    <n v="2190"/>
    <n v="1.57"/>
    <s v="ideal"/>
    <x v="2"/>
    <x v="5"/>
    <n v="1394.9"/>
  </r>
  <r>
    <n v="1630"/>
    <n v="1.58"/>
    <s v="ideal"/>
    <x v="3"/>
    <x v="0"/>
    <n v="1031.5999999999999"/>
  </r>
  <r>
    <n v="1720"/>
    <n v="1.67"/>
    <s v="ideal"/>
    <x v="3"/>
    <x v="0"/>
    <n v="1029.9000000000001"/>
  </r>
  <r>
    <n v="2050"/>
    <n v="1.96"/>
    <s v="ideal"/>
    <x v="3"/>
    <x v="0"/>
    <n v="1045.9000000000001"/>
  </r>
  <r>
    <n v="1980"/>
    <n v="1.66"/>
    <s v="ideal"/>
    <x v="3"/>
    <x v="1"/>
    <n v="1192.8"/>
  </r>
  <r>
    <n v="2260"/>
    <n v="1.73"/>
    <s v="ideal"/>
    <x v="3"/>
    <x v="1"/>
    <n v="1306.4000000000001"/>
  </r>
  <r>
    <n v="2360"/>
    <n v="1.84"/>
    <s v="ideal"/>
    <x v="3"/>
    <x v="1"/>
    <n v="1282.5999999999999"/>
  </r>
  <r>
    <n v="1770"/>
    <n v="1.5"/>
    <s v="ideal"/>
    <x v="3"/>
    <x v="2"/>
    <n v="1180"/>
  </r>
  <r>
    <n v="2190"/>
    <n v="1.75"/>
    <s v="ideal"/>
    <x v="3"/>
    <x v="2"/>
    <n v="1251.4000000000001"/>
  </r>
  <r>
    <n v="2620"/>
    <n v="1.91"/>
    <s v="ideal"/>
    <x v="3"/>
    <x v="2"/>
    <n v="1371.7"/>
  </r>
  <r>
    <n v="2160"/>
    <n v="1.61"/>
    <s v="ideal"/>
    <x v="3"/>
    <x v="3"/>
    <n v="1341.6"/>
  </r>
  <r>
    <n v="2550"/>
    <n v="1.8"/>
    <s v="ideal"/>
    <x v="3"/>
    <x v="3"/>
    <n v="1416.7"/>
  </r>
  <r>
    <n v="2920"/>
    <n v="1.98"/>
    <s v="ideal"/>
    <x v="3"/>
    <x v="3"/>
    <n v="1474.7"/>
  </r>
  <r>
    <n v="2170"/>
    <n v="1.53"/>
    <s v="ideal"/>
    <x v="3"/>
    <x v="4"/>
    <n v="1418.3"/>
  </r>
  <r>
    <n v="2730"/>
    <n v="1.78"/>
    <s v="ideal"/>
    <x v="3"/>
    <x v="4"/>
    <n v="1533.7"/>
  </r>
  <r>
    <n v="3080"/>
    <n v="1.91"/>
    <s v="ideal"/>
    <x v="3"/>
    <x v="4"/>
    <n v="1612.6"/>
  </r>
  <r>
    <n v="2790"/>
    <n v="1.59"/>
    <s v="ideal"/>
    <x v="3"/>
    <x v="5"/>
    <n v="1754.7"/>
  </r>
  <r>
    <n v="3260"/>
    <n v="1.71"/>
    <s v="ideal"/>
    <x v="3"/>
    <x v="5"/>
    <n v="1906.4"/>
  </r>
  <r>
    <n v="3620"/>
    <n v="1.9"/>
    <s v="ideal"/>
    <x v="3"/>
    <x v="5"/>
    <n v="1905.3"/>
  </r>
  <r>
    <n v="1490"/>
    <n v="1.54"/>
    <s v="ideal"/>
    <x v="4"/>
    <x v="0"/>
    <n v="967.5"/>
  </r>
  <r>
    <n v="1500"/>
    <n v="1.55"/>
    <s v="ideal"/>
    <x v="4"/>
    <x v="0"/>
    <n v="967.7"/>
  </r>
  <r>
    <n v="1510"/>
    <n v="1.56"/>
    <s v="ideal"/>
    <x v="4"/>
    <x v="0"/>
    <n v="967.9"/>
  </r>
  <r>
    <n v="1710"/>
    <n v="1.51"/>
    <s v="ideal"/>
    <x v="4"/>
    <x v="1"/>
    <n v="1132.5"/>
  </r>
  <r>
    <n v="2110"/>
    <n v="1.59"/>
    <s v="ideal"/>
    <x v="4"/>
    <x v="1"/>
    <n v="1327"/>
  </r>
  <r>
    <n v="2200"/>
    <n v="1.66"/>
    <s v="ideal"/>
    <x v="4"/>
    <x v="1"/>
    <n v="1325.3"/>
  </r>
  <r>
    <n v="2030"/>
    <n v="1.51"/>
    <s v="ideal"/>
    <x v="4"/>
    <x v="2"/>
    <n v="1344.4"/>
  </r>
  <r>
    <n v="2460"/>
    <n v="1.72"/>
    <s v="ideal"/>
    <x v="4"/>
    <x v="2"/>
    <n v="1430.2"/>
  </r>
  <r>
    <n v="2900"/>
    <n v="1.93"/>
    <s v="ideal"/>
    <x v="4"/>
    <x v="2"/>
    <n v="1502.6"/>
  </r>
  <r>
    <n v="2490"/>
    <n v="1.62"/>
    <s v="ideal"/>
    <x v="4"/>
    <x v="3"/>
    <n v="1537"/>
  </r>
  <r>
    <n v="2940"/>
    <n v="1.81"/>
    <s v="ideal"/>
    <x v="4"/>
    <x v="3"/>
    <n v="1624.3"/>
  </r>
  <r>
    <n v="3230"/>
    <n v="1.97"/>
    <s v="ideal"/>
    <x v="4"/>
    <x v="3"/>
    <n v="1639.6"/>
  </r>
  <r>
    <n v="2520"/>
    <n v="1.56"/>
    <s v="ideal"/>
    <x v="4"/>
    <x v="4"/>
    <n v="1615.4"/>
  </r>
  <r>
    <n v="3070"/>
    <n v="1.72"/>
    <s v="ideal"/>
    <x v="4"/>
    <x v="4"/>
    <n v="1784.9"/>
  </r>
  <r>
    <n v="3760"/>
    <n v="1.97"/>
    <s v="ideal"/>
    <x v="4"/>
    <x v="4"/>
    <n v="1908.6"/>
  </r>
  <r>
    <n v="2840"/>
    <n v="1.51"/>
    <s v="ideal"/>
    <x v="4"/>
    <x v="5"/>
    <n v="1880.8"/>
  </r>
  <r>
    <n v="3670"/>
    <n v="1.73"/>
    <s v="ideal"/>
    <x v="4"/>
    <x v="5"/>
    <n v="2121.4"/>
  </r>
  <r>
    <n v="3880"/>
    <n v="1.81"/>
    <s v="ideal"/>
    <x v="4"/>
    <x v="5"/>
    <n v="2143.6"/>
  </r>
  <r>
    <n v="4100"/>
    <n v="1.5"/>
    <s v="ideal"/>
    <x v="4"/>
    <x v="6"/>
    <n v="2733.3"/>
  </r>
  <r>
    <n v="5070"/>
    <n v="1.78"/>
    <s v="ideal"/>
    <x v="4"/>
    <x v="6"/>
    <n v="2848.3"/>
  </r>
  <r>
    <n v="5210"/>
    <n v="1.86"/>
    <s v="ideal"/>
    <x v="4"/>
    <x v="6"/>
    <n v="2801.1"/>
  </r>
  <r>
    <n v="1820"/>
    <n v="1.58"/>
    <s v="ideal"/>
    <x v="5"/>
    <x v="0"/>
    <n v="1151.9000000000001"/>
  </r>
  <r>
    <n v="2460"/>
    <n v="1.86"/>
    <s v="ideal"/>
    <x v="5"/>
    <x v="0"/>
    <n v="1322.6"/>
  </r>
  <r>
    <n v="2280"/>
    <n v="1.9"/>
    <s v="ideal"/>
    <x v="5"/>
    <x v="0"/>
    <n v="1200"/>
  </r>
  <r>
    <n v="2510"/>
    <n v="1.71"/>
    <s v="ideal"/>
    <x v="5"/>
    <x v="1"/>
    <n v="1467.8"/>
  </r>
  <r>
    <n v="2810"/>
    <n v="1.86"/>
    <s v="ideal"/>
    <x v="5"/>
    <x v="1"/>
    <n v="1510.8"/>
  </r>
  <r>
    <n v="2960"/>
    <n v="1.99"/>
    <s v="ideal"/>
    <x v="5"/>
    <x v="1"/>
    <n v="1487.4"/>
  </r>
  <r>
    <n v="2540"/>
    <n v="1.61"/>
    <s v="ideal"/>
    <x v="5"/>
    <x v="2"/>
    <n v="1577.6"/>
  </r>
  <r>
    <n v="3240"/>
    <n v="1.86"/>
    <s v="ideal"/>
    <x v="5"/>
    <x v="2"/>
    <n v="1741.9"/>
  </r>
  <r>
    <n v="3500"/>
    <n v="1.99"/>
    <s v="ideal"/>
    <x v="5"/>
    <x v="2"/>
    <n v="1758.8"/>
  </r>
  <r>
    <n v="2830"/>
    <n v="1.64"/>
    <s v="ideal"/>
    <x v="5"/>
    <x v="3"/>
    <n v="1725.6"/>
  </r>
  <r>
    <n v="3590"/>
    <n v="1.88"/>
    <s v="ideal"/>
    <x v="5"/>
    <x v="3"/>
    <n v="1909.6"/>
  </r>
  <r>
    <n v="3880"/>
    <n v="1.97"/>
    <s v="ideal"/>
    <x v="5"/>
    <x v="3"/>
    <n v="1969.5"/>
  </r>
  <r>
    <n v="3210"/>
    <n v="1.59"/>
    <s v="ideal"/>
    <x v="5"/>
    <x v="4"/>
    <n v="2018.9"/>
  </r>
  <r>
    <n v="4140"/>
    <n v="1.77"/>
    <s v="ideal"/>
    <x v="5"/>
    <x v="4"/>
    <n v="2339"/>
  </r>
  <r>
    <n v="4430"/>
    <n v="1.93"/>
    <s v="ideal"/>
    <x v="5"/>
    <x v="4"/>
    <n v="2295.3000000000002"/>
  </r>
  <r>
    <n v="3610"/>
    <n v="1.56"/>
    <s v="ideal"/>
    <x v="5"/>
    <x v="5"/>
    <n v="2314.1"/>
  </r>
  <r>
    <n v="4800"/>
    <n v="1.87"/>
    <s v="ideal"/>
    <x v="5"/>
    <x v="5"/>
    <n v="2566.8000000000002"/>
  </r>
  <r>
    <n v="5110"/>
    <n v="1.99"/>
    <s v="ideal"/>
    <x v="5"/>
    <x v="5"/>
    <n v="2567.8000000000002"/>
  </r>
  <r>
    <n v="3347"/>
    <n v="1.59"/>
    <s v="ideal"/>
    <x v="5"/>
    <x v="6"/>
    <n v="2105"/>
  </r>
  <r>
    <n v="7301"/>
    <n v="1.67"/>
    <s v="ideal"/>
    <x v="5"/>
    <x v="6"/>
    <n v="4371.8999999999996"/>
  </r>
  <r>
    <n v="5126"/>
    <n v="1.77"/>
    <s v="ideal"/>
    <x v="5"/>
    <x v="6"/>
    <n v="2896"/>
  </r>
  <r>
    <n v="1890"/>
    <n v="1.55"/>
    <s v="ideal"/>
    <x v="6"/>
    <x v="0"/>
    <n v="1219.4000000000001"/>
  </r>
  <r>
    <n v="2200"/>
    <n v="1.64"/>
    <s v="ideal"/>
    <x v="6"/>
    <x v="0"/>
    <n v="1341.5"/>
  </r>
  <r>
    <n v="2320"/>
    <n v="1.7"/>
    <s v="ideal"/>
    <x v="6"/>
    <x v="0"/>
    <n v="1364.7"/>
  </r>
  <r>
    <n v="2290"/>
    <n v="1.57"/>
    <s v="ideal"/>
    <x v="6"/>
    <x v="1"/>
    <n v="1458.6"/>
  </r>
  <r>
    <n v="2580"/>
    <n v="1.7"/>
    <s v="ideal"/>
    <x v="6"/>
    <x v="1"/>
    <n v="1517.6"/>
  </r>
  <r>
    <n v="2870"/>
    <n v="1.93"/>
    <s v="ideal"/>
    <x v="6"/>
    <x v="1"/>
    <n v="1487"/>
  </r>
  <r>
    <n v="2700"/>
    <n v="1.6"/>
    <s v="ideal"/>
    <x v="6"/>
    <x v="2"/>
    <n v="1687.5"/>
  </r>
  <r>
    <n v="3620"/>
    <n v="1.87"/>
    <s v="ideal"/>
    <x v="6"/>
    <x v="2"/>
    <n v="1935.8"/>
  </r>
  <r>
    <n v="3710"/>
    <n v="1.94"/>
    <s v="ideal"/>
    <x v="6"/>
    <x v="2"/>
    <n v="1912.4"/>
  </r>
  <r>
    <n v="2910"/>
    <n v="1.61"/>
    <s v="ideal"/>
    <x v="6"/>
    <x v="3"/>
    <n v="1807.5"/>
  </r>
  <r>
    <n v="3860"/>
    <n v="1.84"/>
    <s v="ideal"/>
    <x v="6"/>
    <x v="3"/>
    <n v="2097.8000000000002"/>
  </r>
  <r>
    <n v="4120"/>
    <n v="1.95"/>
    <s v="ideal"/>
    <x v="6"/>
    <x v="3"/>
    <n v="2112.8000000000002"/>
  </r>
  <r>
    <n v="3240"/>
    <n v="1.62"/>
    <s v="ideal"/>
    <x v="6"/>
    <x v="4"/>
    <n v="2000"/>
  </r>
  <r>
    <n v="4380"/>
    <n v="1.82"/>
    <s v="ideal"/>
    <x v="6"/>
    <x v="4"/>
    <n v="2406.6"/>
  </r>
  <r>
    <n v="4640"/>
    <n v="1.91"/>
    <s v="ideal"/>
    <x v="6"/>
    <x v="4"/>
    <n v="2429.3000000000002"/>
  </r>
  <r>
    <n v="4130"/>
    <n v="1.51"/>
    <s v="ideal"/>
    <x v="6"/>
    <x v="5"/>
    <n v="2735.1"/>
  </r>
  <r>
    <n v="4720"/>
    <n v="1.72"/>
    <s v="ideal"/>
    <x v="6"/>
    <x v="5"/>
    <n v="2744.2"/>
  </r>
  <r>
    <n v="5380"/>
    <n v="1.91"/>
    <s v="ideal"/>
    <x v="6"/>
    <x v="5"/>
    <n v="2816.8"/>
  </r>
  <r>
    <n v="5580"/>
    <n v="1.53"/>
    <s v="ideal"/>
    <x v="6"/>
    <x v="6"/>
    <n v="3647.1"/>
  </r>
  <r>
    <n v="6330"/>
    <n v="1.7"/>
    <s v="ideal"/>
    <x v="6"/>
    <x v="6"/>
    <n v="3723.5"/>
  </r>
  <r>
    <n v="7330"/>
    <n v="1.97"/>
    <s v="ideal"/>
    <x v="6"/>
    <x v="6"/>
    <n v="3720.8"/>
  </r>
  <r>
    <n v="2310"/>
    <n v="1.6"/>
    <s v="ideal"/>
    <x v="7"/>
    <x v="0"/>
    <n v="1443.8"/>
  </r>
  <r>
    <n v="2520"/>
    <n v="1.72"/>
    <s v="ideal"/>
    <x v="7"/>
    <x v="0"/>
    <n v="1465.1"/>
  </r>
  <r>
    <n v="2650"/>
    <n v="1.81"/>
    <s v="ideal"/>
    <x v="7"/>
    <x v="0"/>
    <n v="1464.1"/>
  </r>
  <r>
    <n v="2670"/>
    <n v="1.66"/>
    <s v="ideal"/>
    <x v="7"/>
    <x v="1"/>
    <n v="1608.4"/>
  </r>
  <r>
    <n v="3330"/>
    <n v="1.8"/>
    <s v="ideal"/>
    <x v="7"/>
    <x v="1"/>
    <n v="1850"/>
  </r>
  <r>
    <n v="2510"/>
    <n v="1.9"/>
    <s v="ideal"/>
    <x v="7"/>
    <x v="1"/>
    <n v="1321.1"/>
  </r>
  <r>
    <n v="2680"/>
    <n v="1.57"/>
    <s v="ideal"/>
    <x v="7"/>
    <x v="2"/>
    <n v="1707"/>
  </r>
  <r>
    <n v="3490"/>
    <n v="1.72"/>
    <s v="ideal"/>
    <x v="7"/>
    <x v="2"/>
    <n v="2029.1"/>
  </r>
  <r>
    <n v="3770"/>
    <n v="1.88"/>
    <s v="ideal"/>
    <x v="7"/>
    <x v="2"/>
    <n v="2005.3"/>
  </r>
  <r>
    <n v="3120"/>
    <n v="1.61"/>
    <s v="ideal"/>
    <x v="7"/>
    <x v="3"/>
    <n v="1937.9"/>
  </r>
  <r>
    <n v="4030"/>
    <n v="1.81"/>
    <s v="ideal"/>
    <x v="7"/>
    <x v="3"/>
    <n v="2226.5"/>
  </r>
  <r>
    <n v="4050"/>
    <n v="1.95"/>
    <s v="ideal"/>
    <x v="7"/>
    <x v="3"/>
    <n v="2076.9"/>
  </r>
  <r>
    <n v="3710"/>
    <n v="1.62"/>
    <s v="ideal"/>
    <x v="7"/>
    <x v="4"/>
    <n v="2290.1"/>
  </r>
  <r>
    <n v="5280"/>
    <n v="1.81"/>
    <s v="ideal"/>
    <x v="7"/>
    <x v="4"/>
    <n v="2917.1"/>
  </r>
  <r>
    <n v="5670"/>
    <n v="1.93"/>
    <s v="ideal"/>
    <x v="7"/>
    <x v="4"/>
    <n v="2937.8"/>
  </r>
  <r>
    <n v="4460"/>
    <n v="1.55"/>
    <s v="ideal"/>
    <x v="7"/>
    <x v="5"/>
    <n v="2877.4"/>
  </r>
  <r>
    <n v="5700"/>
    <n v="1.74"/>
    <s v="ideal"/>
    <x v="7"/>
    <x v="5"/>
    <n v="3275.9"/>
  </r>
  <r>
    <n v="6220"/>
    <n v="1.9"/>
    <s v="ideal"/>
    <x v="7"/>
    <x v="5"/>
    <n v="3273.7"/>
  </r>
  <r>
    <n v="6740"/>
    <n v="1.6"/>
    <s v="ideal"/>
    <x v="7"/>
    <x v="6"/>
    <n v="4212.5"/>
  </r>
  <r>
    <n v="6730"/>
    <n v="1.71"/>
    <s v="ideal"/>
    <x v="7"/>
    <x v="6"/>
    <n v="3935.7"/>
  </r>
  <r>
    <n v="8800"/>
    <n v="1.94"/>
    <s v="ideal"/>
    <x v="7"/>
    <x v="6"/>
    <n v="4536.100000000000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5">
  <r>
    <n v="3350"/>
    <n v="1.5"/>
    <s v="ideal"/>
    <x v="0"/>
    <x v="0"/>
    <x v="0"/>
    <x v="0"/>
  </r>
  <r>
    <n v="9030"/>
    <n v="1.9"/>
    <s v="ideal"/>
    <x v="0"/>
    <x v="0"/>
    <x v="1"/>
    <x v="0"/>
  </r>
  <r>
    <n v="3030"/>
    <n v="1.59"/>
    <s v="ideal"/>
    <x v="0"/>
    <x v="0"/>
    <x v="2"/>
    <x v="0"/>
  </r>
  <r>
    <n v="3830"/>
    <n v="1.5"/>
    <s v="ideal"/>
    <x v="0"/>
    <x v="1"/>
    <x v="3"/>
    <x v="0"/>
  </r>
  <r>
    <n v="8900"/>
    <n v="1.9"/>
    <s v="ideal"/>
    <x v="0"/>
    <x v="1"/>
    <x v="4"/>
    <x v="0"/>
  </r>
  <r>
    <n v="4460"/>
    <n v="1.51"/>
    <s v="ideal"/>
    <x v="0"/>
    <x v="1"/>
    <x v="5"/>
    <x v="0"/>
  </r>
  <r>
    <n v="4650"/>
    <n v="1.5"/>
    <s v="ideal"/>
    <x v="0"/>
    <x v="2"/>
    <x v="6"/>
    <x v="0"/>
  </r>
  <r>
    <n v="8500"/>
    <n v="1.95"/>
    <s v="ideal"/>
    <x v="0"/>
    <x v="2"/>
    <x v="7"/>
    <x v="0"/>
  </r>
  <r>
    <n v="5110"/>
    <n v="1.51"/>
    <s v="ideal"/>
    <x v="0"/>
    <x v="2"/>
    <x v="8"/>
    <x v="0"/>
  </r>
  <r>
    <n v="5250"/>
    <n v="1.5"/>
    <s v="ideal"/>
    <x v="0"/>
    <x v="3"/>
    <x v="9"/>
    <x v="0"/>
  </r>
  <r>
    <n v="10690"/>
    <n v="1.92"/>
    <s v="ideal"/>
    <x v="0"/>
    <x v="3"/>
    <x v="10"/>
    <x v="0"/>
  </r>
  <r>
    <n v="4390"/>
    <n v="1.51"/>
    <s v="ideal"/>
    <x v="0"/>
    <x v="3"/>
    <x v="11"/>
    <x v="0"/>
  </r>
  <r>
    <n v="5760"/>
    <n v="1.5"/>
    <s v="ideal"/>
    <x v="0"/>
    <x v="4"/>
    <x v="12"/>
    <x v="0"/>
  </r>
  <r>
    <n v="12130"/>
    <n v="1.93"/>
    <s v="ideal"/>
    <x v="0"/>
    <x v="4"/>
    <x v="13"/>
    <x v="0"/>
  </r>
  <r>
    <n v="6210"/>
    <n v="1.6"/>
    <s v="ideal"/>
    <x v="0"/>
    <x v="4"/>
    <x v="14"/>
    <x v="0"/>
  </r>
  <r>
    <n v="5790"/>
    <n v="1.5"/>
    <s v="ideal"/>
    <x v="0"/>
    <x v="5"/>
    <x v="15"/>
    <x v="0"/>
  </r>
  <r>
    <n v="10260"/>
    <n v="1.9"/>
    <s v="ideal"/>
    <x v="0"/>
    <x v="5"/>
    <x v="16"/>
    <x v="0"/>
  </r>
  <r>
    <n v="8150"/>
    <n v="1.71"/>
    <s v="ideal"/>
    <x v="0"/>
    <x v="5"/>
    <x v="17"/>
    <x v="0"/>
  </r>
  <r>
    <n v="6130"/>
    <n v="1.5"/>
    <s v="ideal"/>
    <x v="0"/>
    <x v="6"/>
    <x v="18"/>
    <x v="0"/>
  </r>
  <r>
    <n v="13890"/>
    <n v="1.86"/>
    <s v="ideal"/>
    <x v="0"/>
    <x v="6"/>
    <x v="19"/>
    <x v="0"/>
  </r>
  <r>
    <n v="9380"/>
    <n v="1.72"/>
    <s v="ideal"/>
    <x v="0"/>
    <x v="6"/>
    <x v="20"/>
    <x v="0"/>
  </r>
  <r>
    <n v="3420"/>
    <n v="1.5"/>
    <s v="ideal"/>
    <x v="1"/>
    <x v="0"/>
    <x v="21"/>
    <x v="0"/>
  </r>
  <r>
    <n v="8700"/>
    <n v="1.91"/>
    <s v="ideal"/>
    <x v="1"/>
    <x v="0"/>
    <x v="22"/>
    <x v="0"/>
  </r>
  <r>
    <n v="5110"/>
    <n v="1.63"/>
    <s v="ideal"/>
    <x v="1"/>
    <x v="0"/>
    <x v="23"/>
    <x v="0"/>
  </r>
  <r>
    <n v="4750"/>
    <n v="1.5"/>
    <s v="ideal"/>
    <x v="1"/>
    <x v="1"/>
    <x v="24"/>
    <x v="0"/>
  </r>
  <r>
    <n v="12470"/>
    <n v="1.92"/>
    <s v="ideal"/>
    <x v="1"/>
    <x v="1"/>
    <x v="25"/>
    <x v="0"/>
  </r>
  <r>
    <n v="6480"/>
    <n v="1.6"/>
    <s v="ideal"/>
    <x v="1"/>
    <x v="1"/>
    <x v="26"/>
    <x v="0"/>
  </r>
  <r>
    <n v="6110"/>
    <n v="1.5"/>
    <s v="ideal"/>
    <x v="1"/>
    <x v="2"/>
    <x v="27"/>
    <x v="0"/>
  </r>
  <r>
    <n v="13150"/>
    <n v="1.92"/>
    <s v="ideal"/>
    <x v="1"/>
    <x v="2"/>
    <x v="28"/>
    <x v="0"/>
  </r>
  <r>
    <n v="5830"/>
    <n v="1.58"/>
    <s v="ideal"/>
    <x v="1"/>
    <x v="2"/>
    <x v="29"/>
    <x v="0"/>
  </r>
  <r>
    <n v="6570"/>
    <n v="1.5"/>
    <s v="ideal"/>
    <x v="1"/>
    <x v="3"/>
    <x v="30"/>
    <x v="0"/>
  </r>
  <r>
    <n v="15070"/>
    <n v="1.93"/>
    <s v="ideal"/>
    <x v="1"/>
    <x v="3"/>
    <x v="31"/>
    <x v="0"/>
  </r>
  <r>
    <n v="7310"/>
    <n v="1.61"/>
    <s v="ideal"/>
    <x v="1"/>
    <x v="3"/>
    <x v="32"/>
    <x v="0"/>
  </r>
  <r>
    <n v="6370"/>
    <n v="1.5"/>
    <s v="ideal"/>
    <x v="1"/>
    <x v="4"/>
    <x v="33"/>
    <x v="0"/>
  </r>
  <r>
    <n v="18940"/>
    <n v="1.96"/>
    <s v="ideal"/>
    <x v="1"/>
    <x v="4"/>
    <x v="34"/>
    <x v="0"/>
  </r>
  <r>
    <n v="7210"/>
    <n v="1.72"/>
    <s v="ideal"/>
    <x v="1"/>
    <x v="4"/>
    <x v="35"/>
    <x v="0"/>
  </r>
  <r>
    <n v="7660"/>
    <n v="1.5"/>
    <s v="ideal"/>
    <x v="1"/>
    <x v="5"/>
    <x v="36"/>
    <x v="0"/>
  </r>
  <r>
    <n v="18180"/>
    <n v="1.98"/>
    <s v="ideal"/>
    <x v="1"/>
    <x v="5"/>
    <x v="37"/>
    <x v="0"/>
  </r>
  <r>
    <n v="9080"/>
    <n v="1.75"/>
    <s v="ideal"/>
    <x v="1"/>
    <x v="5"/>
    <x v="38"/>
    <x v="0"/>
  </r>
  <r>
    <n v="8340"/>
    <n v="1.5"/>
    <s v="ideal"/>
    <x v="1"/>
    <x v="6"/>
    <x v="39"/>
    <x v="0"/>
  </r>
  <r>
    <n v="18050"/>
    <n v="1.92"/>
    <s v="ideal"/>
    <x v="1"/>
    <x v="6"/>
    <x v="40"/>
    <x v="0"/>
  </r>
  <r>
    <n v="16230"/>
    <n v="1.81"/>
    <s v="ideal"/>
    <x v="1"/>
    <x v="6"/>
    <x v="41"/>
    <x v="0"/>
  </r>
  <r>
    <n v="11780"/>
    <n v="1.54"/>
    <s v="ideal"/>
    <x v="1"/>
    <x v="7"/>
    <x v="42"/>
    <x v="0"/>
  </r>
  <r>
    <n v="2280"/>
    <n v="1.5"/>
    <s v="ideal"/>
    <x v="2"/>
    <x v="0"/>
    <x v="43"/>
    <x v="0"/>
  </r>
  <r>
    <n v="4420"/>
    <n v="1.93"/>
    <s v="ideal"/>
    <x v="2"/>
    <x v="0"/>
    <x v="44"/>
    <x v="0"/>
  </r>
  <r>
    <n v="3680"/>
    <n v="1.7"/>
    <s v="ideal"/>
    <x v="2"/>
    <x v="0"/>
    <x v="45"/>
    <x v="0"/>
  </r>
  <r>
    <n v="3050"/>
    <n v="1.5"/>
    <s v="ideal"/>
    <x v="2"/>
    <x v="1"/>
    <x v="46"/>
    <x v="0"/>
  </r>
  <r>
    <n v="6860"/>
    <n v="1.91"/>
    <s v="ideal"/>
    <x v="2"/>
    <x v="1"/>
    <x v="47"/>
    <x v="0"/>
  </r>
  <r>
    <n v="2970"/>
    <n v="1.72"/>
    <s v="ideal"/>
    <x v="2"/>
    <x v="1"/>
    <x v="48"/>
    <x v="0"/>
  </r>
  <r>
    <n v="3560"/>
    <n v="1.5"/>
    <s v="ideal"/>
    <x v="2"/>
    <x v="2"/>
    <x v="49"/>
    <x v="0"/>
  </r>
  <r>
    <n v="5670"/>
    <n v="1.84"/>
    <s v="ideal"/>
    <x v="2"/>
    <x v="2"/>
    <x v="50"/>
    <x v="0"/>
  </r>
  <r>
    <n v="4270"/>
    <n v="1.63"/>
    <s v="ideal"/>
    <x v="2"/>
    <x v="2"/>
    <x v="51"/>
    <x v="0"/>
  </r>
  <r>
    <n v="3980"/>
    <n v="1.5"/>
    <s v="ideal"/>
    <x v="2"/>
    <x v="3"/>
    <x v="52"/>
    <x v="0"/>
  </r>
  <r>
    <n v="7280"/>
    <n v="1.92"/>
    <s v="ideal"/>
    <x v="2"/>
    <x v="3"/>
    <x v="53"/>
    <x v="0"/>
  </r>
  <r>
    <n v="4550"/>
    <n v="1.7"/>
    <s v="ideal"/>
    <x v="2"/>
    <x v="3"/>
    <x v="54"/>
    <x v="0"/>
  </r>
  <r>
    <n v="4220"/>
    <n v="1.5"/>
    <s v="ideal"/>
    <x v="2"/>
    <x v="4"/>
    <x v="55"/>
    <x v="0"/>
  </r>
  <r>
    <n v="8150"/>
    <n v="1.9"/>
    <s v="ideal"/>
    <x v="2"/>
    <x v="4"/>
    <x v="56"/>
    <x v="0"/>
  </r>
  <r>
    <n v="4500"/>
    <n v="1.65"/>
    <s v="ideal"/>
    <x v="2"/>
    <x v="4"/>
    <x v="57"/>
    <x v="0"/>
  </r>
  <r>
    <n v="10760"/>
    <n v="1.98"/>
    <s v="ideal"/>
    <x v="2"/>
    <x v="5"/>
    <x v="58"/>
    <x v="0"/>
  </r>
  <r>
    <n v="4330"/>
    <n v="1.5"/>
    <s v="ideal"/>
    <x v="2"/>
    <x v="5"/>
    <x v="59"/>
    <x v="0"/>
  </r>
  <r>
    <n v="5190"/>
    <n v="1.7"/>
    <s v="ideal"/>
    <x v="2"/>
    <x v="5"/>
    <x v="60"/>
    <x v="0"/>
  </r>
  <r>
    <n v="4350"/>
    <n v="1.51"/>
    <s v="ideal"/>
    <x v="2"/>
    <x v="6"/>
    <x v="61"/>
    <x v="0"/>
  </r>
  <r>
    <n v="9950"/>
    <n v="1.83"/>
    <s v="ideal"/>
    <x v="2"/>
    <x v="6"/>
    <x v="62"/>
    <x v="0"/>
  </r>
  <r>
    <n v="6750"/>
    <n v="1.64"/>
    <s v="ideal"/>
    <x v="2"/>
    <x v="6"/>
    <x v="63"/>
    <x v="0"/>
  </r>
  <r>
    <n v="5250"/>
    <n v="1.5"/>
    <s v="ideal"/>
    <x v="3"/>
    <x v="0"/>
    <x v="9"/>
    <x v="0"/>
  </r>
  <r>
    <n v="6250"/>
    <n v="1.68"/>
    <s v="ideal"/>
    <x v="3"/>
    <x v="0"/>
    <x v="64"/>
    <x v="0"/>
  </r>
  <r>
    <n v="10570"/>
    <n v="1.9"/>
    <s v="ideal"/>
    <x v="3"/>
    <x v="0"/>
    <x v="65"/>
    <x v="0"/>
  </r>
  <r>
    <n v="6760"/>
    <n v="1.5"/>
    <s v="ideal"/>
    <x v="3"/>
    <x v="1"/>
    <x v="66"/>
    <x v="0"/>
  </r>
  <r>
    <n v="6740"/>
    <n v="1.6"/>
    <s v="ideal"/>
    <x v="3"/>
    <x v="1"/>
    <x v="67"/>
    <x v="0"/>
  </r>
  <r>
    <n v="10160"/>
    <n v="1.87"/>
    <s v="ideal"/>
    <x v="3"/>
    <x v="1"/>
    <x v="68"/>
    <x v="0"/>
  </r>
  <r>
    <n v="7160"/>
    <n v="1.51"/>
    <s v="ideal"/>
    <x v="3"/>
    <x v="2"/>
    <x v="69"/>
    <x v="0"/>
  </r>
  <r>
    <n v="10230"/>
    <n v="1.8"/>
    <s v="ideal"/>
    <x v="3"/>
    <x v="2"/>
    <x v="70"/>
    <x v="0"/>
  </r>
  <r>
    <n v="13500"/>
    <n v="1.91"/>
    <s v="ideal"/>
    <x v="3"/>
    <x v="2"/>
    <x v="71"/>
    <x v="0"/>
  </r>
  <r>
    <n v="7590"/>
    <n v="1.52"/>
    <s v="ideal"/>
    <x v="3"/>
    <x v="3"/>
    <x v="72"/>
    <x v="0"/>
  </r>
  <r>
    <n v="9820"/>
    <n v="1.64"/>
    <s v="ideal"/>
    <x v="3"/>
    <x v="3"/>
    <x v="73"/>
    <x v="0"/>
  </r>
  <r>
    <n v="14660"/>
    <n v="1.9"/>
    <s v="ideal"/>
    <x v="3"/>
    <x v="3"/>
    <x v="74"/>
    <x v="0"/>
  </r>
  <r>
    <n v="9240"/>
    <n v="1.54"/>
    <s v="ideal"/>
    <x v="3"/>
    <x v="4"/>
    <x v="75"/>
    <x v="0"/>
  </r>
  <r>
    <n v="11090"/>
    <n v="1.7"/>
    <s v="ideal"/>
    <x v="3"/>
    <x v="4"/>
    <x v="76"/>
    <x v="0"/>
  </r>
  <r>
    <n v="14040"/>
    <n v="1.9"/>
    <s v="ideal"/>
    <x v="3"/>
    <x v="4"/>
    <x v="77"/>
    <x v="0"/>
  </r>
  <r>
    <n v="9160"/>
    <n v="1.53"/>
    <s v="ideal"/>
    <x v="3"/>
    <x v="5"/>
    <x v="78"/>
    <x v="0"/>
  </r>
  <r>
    <n v="9170"/>
    <n v="1.7"/>
    <s v="ideal"/>
    <x v="3"/>
    <x v="5"/>
    <x v="79"/>
    <x v="0"/>
  </r>
  <r>
    <n v="19480"/>
    <n v="1.95"/>
    <s v="ideal"/>
    <x v="3"/>
    <x v="5"/>
    <x v="80"/>
    <x v="0"/>
  </r>
  <r>
    <n v="10950"/>
    <n v="1.52"/>
    <s v="ideal"/>
    <x v="3"/>
    <x v="6"/>
    <x v="81"/>
    <x v="0"/>
  </r>
  <r>
    <n v="14440"/>
    <n v="1.87"/>
    <s v="ideal"/>
    <x v="3"/>
    <x v="6"/>
    <x v="82"/>
    <x v="0"/>
  </r>
  <r>
    <n v="17720"/>
    <n v="1.9"/>
    <s v="ideal"/>
    <x v="3"/>
    <x v="6"/>
    <x v="83"/>
    <x v="0"/>
  </r>
  <r>
    <n v="5170"/>
    <n v="1.51"/>
    <s v="ideal"/>
    <x v="4"/>
    <x v="0"/>
    <x v="84"/>
    <x v="0"/>
  </r>
  <r>
    <n v="8230"/>
    <n v="1.79"/>
    <s v="ideal"/>
    <x v="4"/>
    <x v="0"/>
    <x v="85"/>
    <x v="0"/>
  </r>
  <r>
    <n v="9850"/>
    <n v="1.95"/>
    <s v="ideal"/>
    <x v="4"/>
    <x v="0"/>
    <x v="86"/>
    <x v="0"/>
  </r>
  <r>
    <n v="7580"/>
    <n v="1.57"/>
    <s v="ideal"/>
    <x v="4"/>
    <x v="1"/>
    <x v="87"/>
    <x v="0"/>
  </r>
  <r>
    <n v="12360"/>
    <n v="1.82"/>
    <s v="ideal"/>
    <x v="4"/>
    <x v="1"/>
    <x v="88"/>
    <x v="0"/>
  </r>
  <r>
    <n v="15270"/>
    <n v="1.91"/>
    <s v="ideal"/>
    <x v="4"/>
    <x v="1"/>
    <x v="89"/>
    <x v="0"/>
  </r>
  <r>
    <n v="8300"/>
    <n v="1.54"/>
    <s v="ideal"/>
    <x v="4"/>
    <x v="2"/>
    <x v="90"/>
    <x v="0"/>
  </r>
  <r>
    <n v="10250"/>
    <n v="1.63"/>
    <s v="ideal"/>
    <x v="4"/>
    <x v="2"/>
    <x v="91"/>
    <x v="0"/>
  </r>
  <r>
    <n v="16740"/>
    <n v="1.91"/>
    <s v="ideal"/>
    <x v="4"/>
    <x v="2"/>
    <x v="92"/>
    <x v="0"/>
  </r>
  <r>
    <n v="11090"/>
    <n v="1.56"/>
    <s v="ideal"/>
    <x v="4"/>
    <x v="3"/>
    <x v="93"/>
    <x v="0"/>
  </r>
  <r>
    <n v="15770"/>
    <n v="1.82"/>
    <s v="ideal"/>
    <x v="4"/>
    <x v="3"/>
    <x v="94"/>
    <x v="0"/>
  </r>
  <r>
    <n v="19370"/>
    <n v="1.92"/>
    <s v="ideal"/>
    <x v="4"/>
    <x v="3"/>
    <x v="95"/>
    <x v="0"/>
  </r>
  <r>
    <n v="9830"/>
    <n v="1.51"/>
    <s v="ideal"/>
    <x v="4"/>
    <x v="4"/>
    <x v="96"/>
    <x v="0"/>
  </r>
  <r>
    <n v="17410"/>
    <n v="1.8"/>
    <s v="ideal"/>
    <x v="4"/>
    <x v="4"/>
    <x v="97"/>
    <x v="0"/>
  </r>
  <r>
    <n v="24090"/>
    <n v="1.92"/>
    <s v="ideal"/>
    <x v="4"/>
    <x v="4"/>
    <x v="98"/>
    <x v="0"/>
  </r>
  <r>
    <n v="10080"/>
    <n v="1.53"/>
    <s v="ideal"/>
    <x v="4"/>
    <x v="5"/>
    <x v="99"/>
    <x v="0"/>
  </r>
  <r>
    <n v="13690"/>
    <n v="1.74"/>
    <s v="ideal"/>
    <x v="4"/>
    <x v="5"/>
    <x v="100"/>
    <x v="0"/>
  </r>
  <r>
    <n v="25500"/>
    <n v="1.94"/>
    <s v="ideal"/>
    <x v="4"/>
    <x v="5"/>
    <x v="101"/>
    <x v="0"/>
  </r>
  <r>
    <n v="15420"/>
    <n v="1.61"/>
    <s v="ideal"/>
    <x v="4"/>
    <x v="6"/>
    <x v="102"/>
    <x v="0"/>
  </r>
  <r>
    <n v="17880"/>
    <n v="1.83"/>
    <s v="ideal"/>
    <x v="4"/>
    <x v="6"/>
    <x v="103"/>
    <x v="0"/>
  </r>
  <r>
    <n v="27060"/>
    <n v="1.94"/>
    <s v="ideal"/>
    <x v="4"/>
    <x v="6"/>
    <x v="104"/>
    <x v="0"/>
  </r>
  <r>
    <n v="14780"/>
    <n v="1.75"/>
    <s v="ideal"/>
    <x v="4"/>
    <x v="7"/>
    <x v="105"/>
    <x v="0"/>
  </r>
  <r>
    <n v="6260"/>
    <n v="1.55"/>
    <s v="ideal"/>
    <x v="5"/>
    <x v="0"/>
    <x v="106"/>
    <x v="0"/>
  </r>
  <r>
    <n v="8970"/>
    <n v="1.81"/>
    <s v="ideal"/>
    <x v="5"/>
    <x v="0"/>
    <x v="107"/>
    <x v="0"/>
  </r>
  <r>
    <n v="16770"/>
    <n v="1.92"/>
    <s v="ideal"/>
    <x v="5"/>
    <x v="0"/>
    <x v="108"/>
    <x v="0"/>
  </r>
  <r>
    <n v="6460"/>
    <n v="1.53"/>
    <s v="ideal"/>
    <x v="5"/>
    <x v="1"/>
    <x v="109"/>
    <x v="0"/>
  </r>
  <r>
    <n v="13060"/>
    <n v="1.82"/>
    <s v="ideal"/>
    <x v="5"/>
    <x v="1"/>
    <x v="110"/>
    <x v="0"/>
  </r>
  <r>
    <n v="20290"/>
    <n v="1.9"/>
    <s v="ideal"/>
    <x v="5"/>
    <x v="1"/>
    <x v="111"/>
    <x v="0"/>
  </r>
  <r>
    <n v="9830"/>
    <n v="1.53"/>
    <s v="ideal"/>
    <x v="5"/>
    <x v="2"/>
    <x v="112"/>
    <x v="0"/>
  </r>
  <r>
    <n v="12920"/>
    <n v="1.65"/>
    <s v="ideal"/>
    <x v="5"/>
    <x v="2"/>
    <x v="113"/>
    <x v="0"/>
  </r>
  <r>
    <n v="23090"/>
    <n v="1.95"/>
    <s v="ideal"/>
    <x v="5"/>
    <x v="2"/>
    <x v="114"/>
    <x v="0"/>
  </r>
  <r>
    <n v="9560"/>
    <n v="1.55"/>
    <s v="ideal"/>
    <x v="5"/>
    <x v="3"/>
    <x v="115"/>
    <x v="0"/>
  </r>
  <r>
    <n v="15870"/>
    <n v="1.87"/>
    <s v="ideal"/>
    <x v="5"/>
    <x v="3"/>
    <x v="116"/>
    <x v="0"/>
  </r>
  <r>
    <n v="24620"/>
    <n v="1.99"/>
    <s v="ideal"/>
    <x v="5"/>
    <x v="3"/>
    <x v="117"/>
    <x v="0"/>
  </r>
  <r>
    <n v="12730"/>
    <n v="1.54"/>
    <s v="ideal"/>
    <x v="5"/>
    <x v="4"/>
    <x v="118"/>
    <x v="0"/>
  </r>
  <r>
    <n v="21210"/>
    <n v="1.82"/>
    <s v="ideal"/>
    <x v="5"/>
    <x v="4"/>
    <x v="119"/>
    <x v="0"/>
  </r>
  <r>
    <n v="25600"/>
    <n v="1.9"/>
    <s v="ideal"/>
    <x v="5"/>
    <x v="4"/>
    <x v="120"/>
    <x v="0"/>
  </r>
  <r>
    <n v="11880"/>
    <n v="1.55"/>
    <s v="ideal"/>
    <x v="5"/>
    <x v="5"/>
    <x v="121"/>
    <x v="0"/>
  </r>
  <r>
    <n v="20740"/>
    <n v="1.8"/>
    <s v="ideal"/>
    <x v="5"/>
    <x v="5"/>
    <x v="122"/>
    <x v="0"/>
  </r>
  <r>
    <n v="27500"/>
    <n v="1.91"/>
    <s v="ideal"/>
    <x v="5"/>
    <x v="5"/>
    <x v="123"/>
    <x v="0"/>
  </r>
  <r>
    <n v="13360"/>
    <n v="1.59"/>
    <s v="ideal"/>
    <x v="5"/>
    <x v="6"/>
    <x v="124"/>
    <x v="0"/>
  </r>
  <r>
    <n v="17150"/>
    <n v="1.73"/>
    <s v="ideal"/>
    <x v="5"/>
    <x v="6"/>
    <x v="125"/>
    <x v="0"/>
  </r>
  <r>
    <n v="22550"/>
    <n v="1.9"/>
    <s v="ideal"/>
    <x v="5"/>
    <x v="6"/>
    <x v="126"/>
    <x v="0"/>
  </r>
  <r>
    <n v="19030"/>
    <n v="1.5"/>
    <s v="ideal"/>
    <x v="5"/>
    <x v="7"/>
    <x v="127"/>
    <x v="0"/>
  </r>
  <r>
    <n v="19590"/>
    <n v="1.59"/>
    <s v="ideal"/>
    <x v="5"/>
    <x v="7"/>
    <x v="128"/>
    <x v="0"/>
  </r>
  <r>
    <n v="19590"/>
    <n v="1.59"/>
    <s v="ideal"/>
    <x v="5"/>
    <x v="7"/>
    <x v="128"/>
    <x v="0"/>
  </r>
  <r>
    <n v="5240"/>
    <n v="1.5"/>
    <s v="ideal"/>
    <x v="6"/>
    <x v="0"/>
    <x v="129"/>
    <x v="0"/>
  </r>
  <r>
    <n v="7100"/>
    <n v="1.7"/>
    <s v="ideal"/>
    <x v="6"/>
    <x v="0"/>
    <x v="130"/>
    <x v="0"/>
  </r>
  <r>
    <n v="7210"/>
    <n v="1.63"/>
    <s v="ideal"/>
    <x v="6"/>
    <x v="0"/>
    <x v="131"/>
    <x v="0"/>
  </r>
  <r>
    <n v="7900"/>
    <n v="1.5"/>
    <s v="ideal"/>
    <x v="6"/>
    <x v="1"/>
    <x v="132"/>
    <x v="0"/>
  </r>
  <r>
    <n v="9010"/>
    <n v="1.71"/>
    <s v="ideal"/>
    <x v="6"/>
    <x v="1"/>
    <x v="133"/>
    <x v="0"/>
  </r>
  <r>
    <n v="9280"/>
    <n v="1.63"/>
    <s v="ideal"/>
    <x v="6"/>
    <x v="1"/>
    <x v="134"/>
    <x v="0"/>
  </r>
  <r>
    <n v="9850"/>
    <n v="1.51"/>
    <s v="ideal"/>
    <x v="6"/>
    <x v="2"/>
    <x v="135"/>
    <x v="0"/>
  </r>
  <r>
    <n v="10130"/>
    <n v="1.53"/>
    <s v="ideal"/>
    <x v="6"/>
    <x v="2"/>
    <x v="136"/>
    <x v="0"/>
  </r>
  <r>
    <n v="16770"/>
    <n v="1.8"/>
    <s v="ideal"/>
    <x v="6"/>
    <x v="2"/>
    <x v="137"/>
    <x v="0"/>
  </r>
  <r>
    <n v="13360"/>
    <n v="1.56"/>
    <s v="ideal"/>
    <x v="6"/>
    <x v="3"/>
    <x v="138"/>
    <x v="0"/>
  </r>
  <r>
    <n v="15460"/>
    <n v="1.72"/>
    <s v="ideal"/>
    <x v="6"/>
    <x v="3"/>
    <x v="139"/>
    <x v="0"/>
  </r>
  <r>
    <n v="15610"/>
    <n v="1.59"/>
    <s v="ideal"/>
    <x v="6"/>
    <x v="3"/>
    <x v="140"/>
    <x v="0"/>
  </r>
  <r>
    <n v="16770"/>
    <n v="1.8"/>
    <s v="ideal"/>
    <x v="6"/>
    <x v="4"/>
    <x v="137"/>
    <x v="0"/>
  </r>
  <r>
    <n v="18700"/>
    <n v="1.83"/>
    <s v="ideal"/>
    <x v="6"/>
    <x v="4"/>
    <x v="141"/>
    <x v="0"/>
  </r>
  <r>
    <n v="16820"/>
    <n v="1.64"/>
    <s v="ideal"/>
    <x v="6"/>
    <x v="4"/>
    <x v="142"/>
    <x v="0"/>
  </r>
  <r>
    <n v="14060"/>
    <n v="1.58"/>
    <s v="ideal"/>
    <x v="6"/>
    <x v="5"/>
    <x v="143"/>
    <x v="0"/>
  </r>
  <r>
    <n v="18750"/>
    <n v="1.6"/>
    <s v="ideal"/>
    <x v="6"/>
    <x v="5"/>
    <x v="144"/>
    <x v="0"/>
  </r>
  <r>
    <n v="19750"/>
    <n v="1.79"/>
    <s v="ideal"/>
    <x v="6"/>
    <x v="5"/>
    <x v="145"/>
    <x v="0"/>
  </r>
  <r>
    <n v="21500"/>
    <n v="1.84"/>
    <s v="ideal"/>
    <x v="6"/>
    <x v="6"/>
    <x v="146"/>
    <x v="0"/>
  </r>
  <r>
    <n v="19450"/>
    <n v="1.53"/>
    <s v="ideal"/>
    <x v="6"/>
    <x v="6"/>
    <x v="147"/>
    <x v="0"/>
  </r>
  <r>
    <n v="21500"/>
    <n v="1.84"/>
    <s v="ideal"/>
    <x v="6"/>
    <x v="6"/>
    <x v="146"/>
    <x v="0"/>
  </r>
  <r>
    <n v="25580"/>
    <n v="1.72"/>
    <s v="ideal"/>
    <x v="6"/>
    <x v="7"/>
    <x v="148"/>
    <x v="0"/>
  </r>
  <r>
    <n v="35410"/>
    <n v="1.91"/>
    <s v="ideal"/>
    <x v="6"/>
    <x v="7"/>
    <x v="149"/>
    <x v="0"/>
  </r>
  <r>
    <n v="33840"/>
    <n v="1.86"/>
    <s v="ideal"/>
    <x v="6"/>
    <x v="7"/>
    <x v="150"/>
    <x v="0"/>
  </r>
  <r>
    <n v="5140"/>
    <n v="1.5"/>
    <s v="ideal"/>
    <x v="7"/>
    <x v="0"/>
    <x v="151"/>
    <x v="0"/>
  </r>
  <r>
    <n v="5790"/>
    <n v="1.55"/>
    <s v="ideal"/>
    <x v="7"/>
    <x v="0"/>
    <x v="152"/>
    <x v="0"/>
  </r>
  <r>
    <n v="8070"/>
    <n v="1.7"/>
    <s v="ideal"/>
    <x v="7"/>
    <x v="0"/>
    <x v="153"/>
    <x v="0"/>
  </r>
  <r>
    <n v="8980"/>
    <n v="1.61"/>
    <s v="ideal"/>
    <x v="7"/>
    <x v="1"/>
    <x v="154"/>
    <x v="0"/>
  </r>
  <r>
    <n v="10540"/>
    <n v="1.73"/>
    <s v="ideal"/>
    <x v="7"/>
    <x v="1"/>
    <x v="155"/>
    <x v="0"/>
  </r>
  <r>
    <n v="13960"/>
    <n v="1.8"/>
    <s v="ideal"/>
    <x v="7"/>
    <x v="1"/>
    <x v="156"/>
    <x v="0"/>
  </r>
  <r>
    <n v="14760"/>
    <n v="1.7"/>
    <s v="ideal"/>
    <x v="7"/>
    <x v="2"/>
    <x v="157"/>
    <x v="0"/>
  </r>
  <r>
    <n v="15460"/>
    <n v="1.72"/>
    <s v="ideal"/>
    <x v="7"/>
    <x v="2"/>
    <x v="139"/>
    <x v="0"/>
  </r>
  <r>
    <n v="18250"/>
    <n v="1.8"/>
    <s v="ideal"/>
    <x v="7"/>
    <x v="2"/>
    <x v="158"/>
    <x v="0"/>
  </r>
  <r>
    <n v="15700"/>
    <n v="1.6"/>
    <s v="ideal"/>
    <x v="7"/>
    <x v="3"/>
    <x v="159"/>
    <x v="0"/>
  </r>
  <r>
    <n v="15810"/>
    <n v="1.7"/>
    <s v="ideal"/>
    <x v="7"/>
    <x v="3"/>
    <x v="160"/>
    <x v="0"/>
  </r>
  <r>
    <n v="19560"/>
    <n v="1.84"/>
    <s v="ideal"/>
    <x v="7"/>
    <x v="3"/>
    <x v="161"/>
    <x v="0"/>
  </r>
  <r>
    <n v="14700"/>
    <n v="1.6"/>
    <s v="ideal"/>
    <x v="7"/>
    <x v="4"/>
    <x v="162"/>
    <x v="0"/>
  </r>
  <r>
    <n v="16470"/>
    <n v="1.7"/>
    <s v="ideal"/>
    <x v="7"/>
    <x v="4"/>
    <x v="163"/>
    <x v="0"/>
  </r>
  <r>
    <n v="18860"/>
    <n v="1.76"/>
    <s v="ideal"/>
    <x v="7"/>
    <x v="4"/>
    <x v="164"/>
    <x v="0"/>
  </r>
  <r>
    <n v="16230"/>
    <n v="1.55"/>
    <s v="ideal"/>
    <x v="7"/>
    <x v="5"/>
    <x v="165"/>
    <x v="0"/>
  </r>
  <r>
    <n v="20550"/>
    <n v="1.62"/>
    <s v="ideal"/>
    <x v="7"/>
    <x v="5"/>
    <x v="166"/>
    <x v="0"/>
  </r>
  <r>
    <n v="21430"/>
    <n v="1.83"/>
    <s v="ideal"/>
    <x v="7"/>
    <x v="5"/>
    <x v="167"/>
    <x v="0"/>
  </r>
  <r>
    <n v="18490"/>
    <n v="1.52"/>
    <s v="ideal"/>
    <x v="7"/>
    <x v="6"/>
    <x v="168"/>
    <x v="0"/>
  </r>
  <r>
    <n v="23420"/>
    <n v="1.73"/>
    <s v="ideal"/>
    <x v="7"/>
    <x v="6"/>
    <x v="169"/>
    <x v="0"/>
  </r>
  <r>
    <n v="22140"/>
    <n v="1.51"/>
    <s v="ideal"/>
    <x v="7"/>
    <x v="6"/>
    <x v="170"/>
    <x v="0"/>
  </r>
  <r>
    <n v="24240"/>
    <n v="1.51"/>
    <s v="ideal"/>
    <x v="7"/>
    <x v="7"/>
    <x v="171"/>
    <x v="0"/>
  </r>
  <r>
    <n v="34150"/>
    <n v="1.82"/>
    <s v="ideal"/>
    <x v="7"/>
    <x v="7"/>
    <x v="172"/>
    <x v="0"/>
  </r>
  <r>
    <n v="35110"/>
    <n v="1.66"/>
    <s v="ideal"/>
    <x v="7"/>
    <x v="7"/>
    <x v="173"/>
    <x v="0"/>
  </r>
  <r>
    <n v="6220"/>
    <n v="1.5"/>
    <s v="ideal"/>
    <x v="8"/>
    <x v="0"/>
    <x v="174"/>
    <x v="0"/>
  </r>
  <r>
    <n v="7040"/>
    <n v="1.51"/>
    <s v="ideal"/>
    <x v="8"/>
    <x v="0"/>
    <x v="175"/>
    <x v="0"/>
  </r>
  <r>
    <n v="7530"/>
    <n v="1.61"/>
    <s v="ideal"/>
    <x v="8"/>
    <x v="0"/>
    <x v="176"/>
    <x v="0"/>
  </r>
  <r>
    <n v="9960"/>
    <n v="1.7"/>
    <s v="ideal"/>
    <x v="8"/>
    <x v="1"/>
    <x v="177"/>
    <x v="0"/>
  </r>
  <r>
    <n v="11970"/>
    <n v="1.6"/>
    <s v="ideal"/>
    <x v="8"/>
    <x v="1"/>
    <x v="178"/>
    <x v="0"/>
  </r>
  <r>
    <n v="15460"/>
    <n v="1.9"/>
    <s v="ideal"/>
    <x v="8"/>
    <x v="1"/>
    <x v="179"/>
    <x v="0"/>
  </r>
  <r>
    <n v="14920"/>
    <n v="1.73"/>
    <s v="ideal"/>
    <x v="8"/>
    <x v="2"/>
    <x v="180"/>
    <x v="0"/>
  </r>
  <r>
    <n v="18930"/>
    <n v="1.62"/>
    <s v="ideal"/>
    <x v="8"/>
    <x v="2"/>
    <x v="181"/>
    <x v="0"/>
  </r>
  <r>
    <n v="19360"/>
    <n v="1.71"/>
    <s v="ideal"/>
    <x v="8"/>
    <x v="2"/>
    <x v="182"/>
    <x v="0"/>
  </r>
  <r>
    <n v="15160"/>
    <n v="1.63"/>
    <s v="ideal"/>
    <x v="8"/>
    <x v="3"/>
    <x v="183"/>
    <x v="0"/>
  </r>
  <r>
    <n v="15470"/>
    <n v="1.64"/>
    <s v="ideal"/>
    <x v="8"/>
    <x v="3"/>
    <x v="184"/>
    <x v="0"/>
  </r>
  <r>
    <n v="16580"/>
    <n v="1.73"/>
    <s v="ideal"/>
    <x v="8"/>
    <x v="3"/>
    <x v="185"/>
    <x v="0"/>
  </r>
  <r>
    <n v="14520"/>
    <n v="1.6"/>
    <s v="ideal"/>
    <x v="8"/>
    <x v="4"/>
    <x v="186"/>
    <x v="0"/>
  </r>
  <r>
    <n v="16970"/>
    <n v="1.73"/>
    <s v="ideal"/>
    <x v="8"/>
    <x v="4"/>
    <x v="187"/>
    <x v="0"/>
  </r>
  <r>
    <n v="17570"/>
    <n v="1.7"/>
    <s v="ideal"/>
    <x v="8"/>
    <x v="4"/>
    <x v="188"/>
    <x v="0"/>
  </r>
  <r>
    <n v="25120"/>
    <n v="1.61"/>
    <s v="ideal"/>
    <x v="8"/>
    <x v="5"/>
    <x v="189"/>
    <x v="0"/>
  </r>
  <r>
    <n v="26700"/>
    <n v="1.8"/>
    <s v="ideal"/>
    <x v="8"/>
    <x v="5"/>
    <x v="190"/>
    <x v="0"/>
  </r>
  <r>
    <n v="27700"/>
    <n v="1.9"/>
    <s v="ideal"/>
    <x v="8"/>
    <x v="5"/>
    <x v="191"/>
    <x v="0"/>
  </r>
  <r>
    <n v="25600"/>
    <n v="1.71"/>
    <s v="ideal"/>
    <x v="8"/>
    <x v="6"/>
    <x v="192"/>
    <x v="0"/>
  </r>
  <r>
    <n v="28160"/>
    <n v="1.63"/>
    <s v="ideal"/>
    <x v="8"/>
    <x v="6"/>
    <x v="193"/>
    <x v="0"/>
  </r>
  <r>
    <n v="29530"/>
    <n v="1.84"/>
    <s v="ideal"/>
    <x v="8"/>
    <x v="6"/>
    <x v="194"/>
    <x v="0"/>
  </r>
  <r>
    <n v="30750"/>
    <n v="1.61"/>
    <s v="ideal"/>
    <x v="8"/>
    <x v="7"/>
    <x v="195"/>
    <x v="0"/>
  </r>
  <r>
    <n v="35060"/>
    <n v="1.7"/>
    <s v="ideal"/>
    <x v="8"/>
    <x v="7"/>
    <x v="196"/>
    <x v="0"/>
  </r>
  <r>
    <n v="40020"/>
    <n v="1.9"/>
    <s v="ideal"/>
    <x v="8"/>
    <x v="7"/>
    <x v="197"/>
    <x v="0"/>
  </r>
  <r>
    <n v="904"/>
    <n v="1.63"/>
    <s v="ideal"/>
    <x v="0"/>
    <x v="0"/>
    <x v="198"/>
    <x v="1"/>
  </r>
  <r>
    <n v="986"/>
    <n v="1.78"/>
    <s v="ideal"/>
    <x v="0"/>
    <x v="0"/>
    <x v="199"/>
    <x v="1"/>
  </r>
  <r>
    <n v="1014"/>
    <n v="1.83"/>
    <s v="ideal"/>
    <x v="0"/>
    <x v="0"/>
    <x v="200"/>
    <x v="1"/>
  </r>
  <r>
    <n v="943"/>
    <n v="1.56"/>
    <s v="ideal"/>
    <x v="0"/>
    <x v="1"/>
    <x v="201"/>
    <x v="1"/>
  </r>
  <r>
    <n v="1028"/>
    <n v="1.7"/>
    <s v="ideal"/>
    <x v="0"/>
    <x v="1"/>
    <x v="202"/>
    <x v="1"/>
  </r>
  <r>
    <n v="1083"/>
    <n v="1.79"/>
    <s v="ideal"/>
    <x v="0"/>
    <x v="1"/>
    <x v="203"/>
    <x v="1"/>
  </r>
  <r>
    <n v="1019"/>
    <n v="1.54"/>
    <s v="ideal"/>
    <x v="0"/>
    <x v="2"/>
    <x v="204"/>
    <x v="1"/>
  </r>
  <r>
    <n v="1010"/>
    <n v="1.7"/>
    <s v="ideal"/>
    <x v="0"/>
    <x v="2"/>
    <x v="205"/>
    <x v="1"/>
  </r>
  <r>
    <n v="1005"/>
    <n v="1.52"/>
    <s v="ideal"/>
    <x v="0"/>
    <x v="2"/>
    <x v="206"/>
    <x v="1"/>
  </r>
  <r>
    <n v="1096"/>
    <n v="1.52"/>
    <s v="ideal"/>
    <x v="0"/>
    <x v="3"/>
    <x v="207"/>
    <x v="1"/>
  </r>
  <r>
    <n v="1418"/>
    <n v="1.79"/>
    <s v="ideal"/>
    <x v="0"/>
    <x v="3"/>
    <x v="208"/>
    <x v="1"/>
  </r>
  <r>
    <n v="1162"/>
    <n v="1.61"/>
    <s v="ideal"/>
    <x v="0"/>
    <x v="3"/>
    <x v="209"/>
    <x v="1"/>
  </r>
  <r>
    <n v="4064"/>
    <n v="1.69"/>
    <s v="ideal"/>
    <x v="0"/>
    <x v="4"/>
    <x v="210"/>
    <x v="1"/>
  </r>
  <r>
    <n v="1374"/>
    <n v="1.76"/>
    <s v="ideal"/>
    <x v="0"/>
    <x v="4"/>
    <x v="211"/>
    <x v="1"/>
  </r>
  <r>
    <n v="1219"/>
    <n v="1.56"/>
    <s v="ideal"/>
    <x v="0"/>
    <x v="4"/>
    <x v="212"/>
    <x v="1"/>
  </r>
  <r>
    <n v="1690"/>
    <n v="1.7"/>
    <s v="ideal"/>
    <x v="1"/>
    <x v="0"/>
    <x v="213"/>
    <x v="1"/>
  </r>
  <r>
    <n v="1710"/>
    <n v="1.72"/>
    <s v="ideal"/>
    <x v="1"/>
    <x v="0"/>
    <x v="214"/>
    <x v="1"/>
  </r>
  <r>
    <n v="1790"/>
    <n v="1.8"/>
    <s v="ideal"/>
    <x v="1"/>
    <x v="0"/>
    <x v="215"/>
    <x v="1"/>
  </r>
  <r>
    <n v="1500"/>
    <n v="1.5"/>
    <s v="ideal"/>
    <x v="1"/>
    <x v="1"/>
    <x v="216"/>
    <x v="1"/>
  </r>
  <r>
    <n v="1740"/>
    <n v="1.72"/>
    <s v="ideal"/>
    <x v="1"/>
    <x v="1"/>
    <x v="217"/>
    <x v="1"/>
  </r>
  <r>
    <n v="1600"/>
    <n v="1.6"/>
    <s v="ideal"/>
    <x v="1"/>
    <x v="1"/>
    <x v="216"/>
    <x v="1"/>
  </r>
  <r>
    <n v="1620"/>
    <n v="1.59"/>
    <s v="ideal"/>
    <x v="1"/>
    <x v="2"/>
    <x v="218"/>
    <x v="1"/>
  </r>
  <r>
    <n v="1920"/>
    <n v="1.82"/>
    <s v="ideal"/>
    <x v="1"/>
    <x v="2"/>
    <x v="219"/>
    <x v="1"/>
  </r>
  <r>
    <n v="1760"/>
    <n v="1.71"/>
    <s v="ideal"/>
    <x v="1"/>
    <x v="2"/>
    <x v="220"/>
    <x v="1"/>
  </r>
  <r>
    <n v="1500"/>
    <n v="1.51"/>
    <s v="ideal"/>
    <x v="1"/>
    <x v="3"/>
    <x v="221"/>
    <x v="1"/>
  </r>
  <r>
    <n v="1830"/>
    <n v="1.78"/>
    <s v="ideal"/>
    <x v="1"/>
    <x v="3"/>
    <x v="222"/>
    <x v="1"/>
  </r>
  <r>
    <n v="1680"/>
    <n v="1.68"/>
    <s v="ideal"/>
    <x v="1"/>
    <x v="3"/>
    <x v="216"/>
    <x v="1"/>
  </r>
  <r>
    <n v="1930"/>
    <n v="1.75"/>
    <s v="ideal"/>
    <x v="1"/>
    <x v="4"/>
    <x v="223"/>
    <x v="1"/>
  </r>
  <r>
    <n v="1520"/>
    <n v="1.5"/>
    <s v="ideal"/>
    <x v="1"/>
    <x v="4"/>
    <x v="224"/>
    <x v="1"/>
  </r>
  <r>
    <n v="1740"/>
    <n v="1.6"/>
    <s v="ideal"/>
    <x v="1"/>
    <x v="4"/>
    <x v="225"/>
    <x v="1"/>
  </r>
  <r>
    <n v="2010"/>
    <n v="1.65"/>
    <s v="ideal"/>
    <x v="1"/>
    <x v="5"/>
    <x v="226"/>
    <x v="1"/>
  </r>
  <r>
    <n v="1840"/>
    <n v="1.5"/>
    <s v="ideal"/>
    <x v="1"/>
    <x v="5"/>
    <x v="227"/>
    <x v="1"/>
  </r>
  <r>
    <n v="1040"/>
    <n v="1.61"/>
    <s v="ideal"/>
    <x v="1"/>
    <x v="5"/>
    <x v="228"/>
    <x v="1"/>
  </r>
  <r>
    <n v="1500"/>
    <n v="1.5"/>
    <s v="ideal"/>
    <x v="3"/>
    <x v="0"/>
    <x v="216"/>
    <x v="1"/>
  </r>
  <r>
    <n v="1600"/>
    <n v="1.6"/>
    <s v="ideal"/>
    <x v="3"/>
    <x v="0"/>
    <x v="216"/>
    <x v="1"/>
  </r>
  <r>
    <n v="2000"/>
    <n v="1.8"/>
    <s v="ideal"/>
    <x v="3"/>
    <x v="0"/>
    <x v="229"/>
    <x v="1"/>
  </r>
  <r>
    <n v="1560"/>
    <n v="1.5"/>
    <s v="ideal"/>
    <x v="3"/>
    <x v="1"/>
    <x v="230"/>
    <x v="1"/>
  </r>
  <r>
    <n v="1560"/>
    <n v="1.51"/>
    <s v="ideal"/>
    <x v="3"/>
    <x v="1"/>
    <x v="231"/>
    <x v="1"/>
  </r>
  <r>
    <n v="2200"/>
    <n v="1.99"/>
    <s v="ideal"/>
    <x v="3"/>
    <x v="1"/>
    <x v="232"/>
    <x v="1"/>
  </r>
  <r>
    <n v="1770"/>
    <n v="1.55"/>
    <s v="ideal"/>
    <x v="3"/>
    <x v="2"/>
    <x v="233"/>
    <x v="1"/>
  </r>
  <r>
    <n v="2010"/>
    <n v="1.7"/>
    <s v="ideal"/>
    <x v="3"/>
    <x v="2"/>
    <x v="234"/>
    <x v="1"/>
  </r>
  <r>
    <n v="2390"/>
    <n v="1.96"/>
    <s v="ideal"/>
    <x v="3"/>
    <x v="2"/>
    <x v="235"/>
    <x v="1"/>
  </r>
  <r>
    <n v="1820"/>
    <n v="1.5"/>
    <s v="ideal"/>
    <x v="3"/>
    <x v="3"/>
    <x v="236"/>
    <x v="1"/>
  </r>
  <r>
    <n v="2000"/>
    <n v="1.65"/>
    <s v="ideal"/>
    <x v="3"/>
    <x v="3"/>
    <x v="237"/>
    <x v="1"/>
  </r>
  <r>
    <n v="2820"/>
    <n v="1.93"/>
    <s v="ideal"/>
    <x v="3"/>
    <x v="3"/>
    <x v="238"/>
    <x v="1"/>
  </r>
  <r>
    <n v="2000"/>
    <n v="1.5"/>
    <s v="ideal"/>
    <x v="3"/>
    <x v="4"/>
    <x v="239"/>
    <x v="1"/>
  </r>
  <r>
    <n v="2370"/>
    <n v="1.74"/>
    <s v="ideal"/>
    <x v="3"/>
    <x v="4"/>
    <x v="240"/>
    <x v="1"/>
  </r>
  <r>
    <n v="2590"/>
    <n v="1.9"/>
    <s v="ideal"/>
    <x v="3"/>
    <x v="4"/>
    <x v="241"/>
    <x v="1"/>
  </r>
  <r>
    <n v="2550"/>
    <n v="1.7"/>
    <s v="ideal"/>
    <x v="3"/>
    <x v="5"/>
    <x v="242"/>
    <x v="1"/>
  </r>
  <r>
    <n v="2190"/>
    <n v="1.57"/>
    <s v="ideal"/>
    <x v="3"/>
    <x v="5"/>
    <x v="243"/>
    <x v="1"/>
  </r>
  <r>
    <n v="1630"/>
    <n v="1.58"/>
    <s v="ideal"/>
    <x v="4"/>
    <x v="0"/>
    <x v="244"/>
    <x v="1"/>
  </r>
  <r>
    <n v="1720"/>
    <n v="1.67"/>
    <s v="ideal"/>
    <x v="4"/>
    <x v="0"/>
    <x v="245"/>
    <x v="1"/>
  </r>
  <r>
    <n v="2050"/>
    <n v="1.96"/>
    <s v="ideal"/>
    <x v="4"/>
    <x v="0"/>
    <x v="246"/>
    <x v="1"/>
  </r>
  <r>
    <n v="1980"/>
    <n v="1.66"/>
    <s v="ideal"/>
    <x v="4"/>
    <x v="1"/>
    <x v="247"/>
    <x v="1"/>
  </r>
  <r>
    <n v="2260"/>
    <n v="1.73"/>
    <s v="ideal"/>
    <x v="4"/>
    <x v="1"/>
    <x v="248"/>
    <x v="1"/>
  </r>
  <r>
    <n v="2360"/>
    <n v="1.84"/>
    <s v="ideal"/>
    <x v="4"/>
    <x v="1"/>
    <x v="249"/>
    <x v="1"/>
  </r>
  <r>
    <n v="1770"/>
    <n v="1.5"/>
    <s v="ideal"/>
    <x v="4"/>
    <x v="2"/>
    <x v="250"/>
    <x v="1"/>
  </r>
  <r>
    <n v="2190"/>
    <n v="1.75"/>
    <s v="ideal"/>
    <x v="4"/>
    <x v="2"/>
    <x v="251"/>
    <x v="1"/>
  </r>
  <r>
    <n v="2620"/>
    <n v="1.91"/>
    <s v="ideal"/>
    <x v="4"/>
    <x v="2"/>
    <x v="252"/>
    <x v="1"/>
  </r>
  <r>
    <n v="2160"/>
    <n v="1.61"/>
    <s v="ideal"/>
    <x v="4"/>
    <x v="3"/>
    <x v="253"/>
    <x v="1"/>
  </r>
  <r>
    <n v="2550"/>
    <n v="1.8"/>
    <s v="ideal"/>
    <x v="4"/>
    <x v="3"/>
    <x v="254"/>
    <x v="1"/>
  </r>
  <r>
    <n v="2920"/>
    <n v="1.98"/>
    <s v="ideal"/>
    <x v="4"/>
    <x v="3"/>
    <x v="255"/>
    <x v="1"/>
  </r>
  <r>
    <n v="2170"/>
    <n v="1.53"/>
    <s v="ideal"/>
    <x v="4"/>
    <x v="4"/>
    <x v="256"/>
    <x v="1"/>
  </r>
  <r>
    <n v="2730"/>
    <n v="1.78"/>
    <s v="ideal"/>
    <x v="4"/>
    <x v="4"/>
    <x v="257"/>
    <x v="1"/>
  </r>
  <r>
    <n v="3080"/>
    <n v="1.91"/>
    <s v="ideal"/>
    <x v="4"/>
    <x v="4"/>
    <x v="258"/>
    <x v="1"/>
  </r>
  <r>
    <n v="2790"/>
    <n v="1.59"/>
    <s v="ideal"/>
    <x v="4"/>
    <x v="5"/>
    <x v="259"/>
    <x v="1"/>
  </r>
  <r>
    <n v="3260"/>
    <n v="1.71"/>
    <s v="ideal"/>
    <x v="4"/>
    <x v="5"/>
    <x v="260"/>
    <x v="1"/>
  </r>
  <r>
    <n v="3620"/>
    <n v="1.9"/>
    <s v="ideal"/>
    <x v="4"/>
    <x v="5"/>
    <x v="261"/>
    <x v="1"/>
  </r>
  <r>
    <n v="1490"/>
    <n v="1.54"/>
    <s v="ideal"/>
    <x v="5"/>
    <x v="0"/>
    <x v="262"/>
    <x v="1"/>
  </r>
  <r>
    <n v="1500"/>
    <n v="1.55"/>
    <s v="ideal"/>
    <x v="5"/>
    <x v="0"/>
    <x v="263"/>
    <x v="1"/>
  </r>
  <r>
    <n v="1510"/>
    <n v="1.56"/>
    <s v="ideal"/>
    <x v="5"/>
    <x v="0"/>
    <x v="264"/>
    <x v="1"/>
  </r>
  <r>
    <n v="1710"/>
    <n v="1.51"/>
    <s v="ideal"/>
    <x v="5"/>
    <x v="1"/>
    <x v="265"/>
    <x v="1"/>
  </r>
  <r>
    <n v="2110"/>
    <n v="1.59"/>
    <s v="ideal"/>
    <x v="5"/>
    <x v="1"/>
    <x v="266"/>
    <x v="1"/>
  </r>
  <r>
    <n v="2200"/>
    <n v="1.66"/>
    <s v="ideal"/>
    <x v="5"/>
    <x v="1"/>
    <x v="267"/>
    <x v="1"/>
  </r>
  <r>
    <n v="2030"/>
    <n v="1.51"/>
    <s v="ideal"/>
    <x v="5"/>
    <x v="2"/>
    <x v="268"/>
    <x v="1"/>
  </r>
  <r>
    <n v="2460"/>
    <n v="1.72"/>
    <s v="ideal"/>
    <x v="5"/>
    <x v="2"/>
    <x v="269"/>
    <x v="1"/>
  </r>
  <r>
    <n v="2900"/>
    <n v="1.93"/>
    <s v="ideal"/>
    <x v="5"/>
    <x v="2"/>
    <x v="270"/>
    <x v="1"/>
  </r>
  <r>
    <n v="2490"/>
    <n v="1.62"/>
    <s v="ideal"/>
    <x v="5"/>
    <x v="3"/>
    <x v="271"/>
    <x v="1"/>
  </r>
  <r>
    <n v="2940"/>
    <n v="1.81"/>
    <s v="ideal"/>
    <x v="5"/>
    <x v="3"/>
    <x v="272"/>
    <x v="1"/>
  </r>
  <r>
    <n v="3230"/>
    <n v="1.97"/>
    <s v="ideal"/>
    <x v="5"/>
    <x v="3"/>
    <x v="273"/>
    <x v="1"/>
  </r>
  <r>
    <n v="2520"/>
    <n v="1.56"/>
    <s v="ideal"/>
    <x v="5"/>
    <x v="4"/>
    <x v="274"/>
    <x v="1"/>
  </r>
  <r>
    <n v="3070"/>
    <n v="1.72"/>
    <s v="ideal"/>
    <x v="5"/>
    <x v="4"/>
    <x v="275"/>
    <x v="1"/>
  </r>
  <r>
    <n v="3760"/>
    <n v="1.97"/>
    <s v="ideal"/>
    <x v="5"/>
    <x v="4"/>
    <x v="276"/>
    <x v="1"/>
  </r>
  <r>
    <n v="2840"/>
    <n v="1.51"/>
    <s v="ideal"/>
    <x v="5"/>
    <x v="5"/>
    <x v="277"/>
    <x v="1"/>
  </r>
  <r>
    <n v="3670"/>
    <n v="1.73"/>
    <s v="ideal"/>
    <x v="5"/>
    <x v="5"/>
    <x v="278"/>
    <x v="1"/>
  </r>
  <r>
    <n v="3880"/>
    <n v="1.81"/>
    <s v="ideal"/>
    <x v="5"/>
    <x v="5"/>
    <x v="279"/>
    <x v="1"/>
  </r>
  <r>
    <n v="4100"/>
    <n v="1.5"/>
    <s v="ideal"/>
    <x v="5"/>
    <x v="6"/>
    <x v="280"/>
    <x v="1"/>
  </r>
  <r>
    <n v="5070"/>
    <n v="1.78"/>
    <s v="ideal"/>
    <x v="5"/>
    <x v="6"/>
    <x v="281"/>
    <x v="1"/>
  </r>
  <r>
    <n v="5210"/>
    <n v="1.86"/>
    <s v="ideal"/>
    <x v="5"/>
    <x v="6"/>
    <x v="282"/>
    <x v="1"/>
  </r>
  <r>
    <n v="1820"/>
    <n v="1.58"/>
    <s v="ideal"/>
    <x v="6"/>
    <x v="0"/>
    <x v="283"/>
    <x v="1"/>
  </r>
  <r>
    <n v="2460"/>
    <n v="1.86"/>
    <s v="ideal"/>
    <x v="6"/>
    <x v="0"/>
    <x v="284"/>
    <x v="1"/>
  </r>
  <r>
    <n v="2280"/>
    <n v="1.9"/>
    <s v="ideal"/>
    <x v="6"/>
    <x v="0"/>
    <x v="285"/>
    <x v="1"/>
  </r>
  <r>
    <n v="2510"/>
    <n v="1.71"/>
    <s v="ideal"/>
    <x v="6"/>
    <x v="1"/>
    <x v="286"/>
    <x v="1"/>
  </r>
  <r>
    <n v="2810"/>
    <n v="1.86"/>
    <s v="ideal"/>
    <x v="6"/>
    <x v="1"/>
    <x v="287"/>
    <x v="1"/>
  </r>
  <r>
    <n v="2960"/>
    <n v="1.99"/>
    <s v="ideal"/>
    <x v="6"/>
    <x v="1"/>
    <x v="288"/>
    <x v="1"/>
  </r>
  <r>
    <n v="2540"/>
    <n v="1.61"/>
    <s v="ideal"/>
    <x v="6"/>
    <x v="2"/>
    <x v="289"/>
    <x v="1"/>
  </r>
  <r>
    <n v="3240"/>
    <n v="1.86"/>
    <s v="ideal"/>
    <x v="6"/>
    <x v="2"/>
    <x v="290"/>
    <x v="1"/>
  </r>
  <r>
    <n v="3500"/>
    <n v="1.99"/>
    <s v="ideal"/>
    <x v="6"/>
    <x v="2"/>
    <x v="291"/>
    <x v="1"/>
  </r>
  <r>
    <n v="2830"/>
    <n v="1.64"/>
    <s v="ideal"/>
    <x v="6"/>
    <x v="3"/>
    <x v="292"/>
    <x v="1"/>
  </r>
  <r>
    <n v="3590"/>
    <n v="1.88"/>
    <s v="ideal"/>
    <x v="6"/>
    <x v="3"/>
    <x v="293"/>
    <x v="1"/>
  </r>
  <r>
    <n v="3880"/>
    <n v="1.97"/>
    <s v="ideal"/>
    <x v="6"/>
    <x v="3"/>
    <x v="294"/>
    <x v="1"/>
  </r>
  <r>
    <n v="3210"/>
    <n v="1.59"/>
    <s v="ideal"/>
    <x v="6"/>
    <x v="4"/>
    <x v="295"/>
    <x v="1"/>
  </r>
  <r>
    <n v="4140"/>
    <n v="1.77"/>
    <s v="ideal"/>
    <x v="6"/>
    <x v="4"/>
    <x v="296"/>
    <x v="1"/>
  </r>
  <r>
    <n v="4430"/>
    <n v="1.93"/>
    <s v="ideal"/>
    <x v="6"/>
    <x v="4"/>
    <x v="297"/>
    <x v="1"/>
  </r>
  <r>
    <n v="3610"/>
    <n v="1.56"/>
    <s v="ideal"/>
    <x v="6"/>
    <x v="5"/>
    <x v="298"/>
    <x v="1"/>
  </r>
  <r>
    <n v="4800"/>
    <n v="1.87"/>
    <s v="ideal"/>
    <x v="6"/>
    <x v="5"/>
    <x v="299"/>
    <x v="1"/>
  </r>
  <r>
    <n v="5110"/>
    <n v="1.99"/>
    <s v="ideal"/>
    <x v="6"/>
    <x v="5"/>
    <x v="300"/>
    <x v="1"/>
  </r>
  <r>
    <n v="3347"/>
    <n v="1.59"/>
    <s v="ideal"/>
    <x v="6"/>
    <x v="6"/>
    <x v="301"/>
    <x v="1"/>
  </r>
  <r>
    <n v="7301"/>
    <n v="1.67"/>
    <s v="ideal"/>
    <x v="6"/>
    <x v="6"/>
    <x v="302"/>
    <x v="1"/>
  </r>
  <r>
    <n v="5126"/>
    <n v="1.77"/>
    <s v="ideal"/>
    <x v="6"/>
    <x v="6"/>
    <x v="303"/>
    <x v="1"/>
  </r>
  <r>
    <n v="1890"/>
    <n v="1.55"/>
    <s v="ideal"/>
    <x v="7"/>
    <x v="0"/>
    <x v="235"/>
    <x v="1"/>
  </r>
  <r>
    <n v="2200"/>
    <n v="1.64"/>
    <s v="ideal"/>
    <x v="7"/>
    <x v="0"/>
    <x v="304"/>
    <x v="1"/>
  </r>
  <r>
    <n v="2320"/>
    <n v="1.7"/>
    <s v="ideal"/>
    <x v="7"/>
    <x v="0"/>
    <x v="305"/>
    <x v="1"/>
  </r>
  <r>
    <n v="2290"/>
    <n v="1.57"/>
    <s v="ideal"/>
    <x v="7"/>
    <x v="1"/>
    <x v="306"/>
    <x v="1"/>
  </r>
  <r>
    <n v="2580"/>
    <n v="1.7"/>
    <s v="ideal"/>
    <x v="7"/>
    <x v="1"/>
    <x v="307"/>
    <x v="1"/>
  </r>
  <r>
    <n v="2870"/>
    <n v="1.93"/>
    <s v="ideal"/>
    <x v="7"/>
    <x v="1"/>
    <x v="308"/>
    <x v="1"/>
  </r>
  <r>
    <n v="2700"/>
    <n v="1.6"/>
    <s v="ideal"/>
    <x v="7"/>
    <x v="2"/>
    <x v="309"/>
    <x v="1"/>
  </r>
  <r>
    <n v="3620"/>
    <n v="1.87"/>
    <s v="ideal"/>
    <x v="7"/>
    <x v="2"/>
    <x v="310"/>
    <x v="1"/>
  </r>
  <r>
    <n v="3710"/>
    <n v="1.94"/>
    <s v="ideal"/>
    <x v="7"/>
    <x v="2"/>
    <x v="311"/>
    <x v="1"/>
  </r>
  <r>
    <n v="2910"/>
    <n v="1.61"/>
    <s v="ideal"/>
    <x v="7"/>
    <x v="3"/>
    <x v="312"/>
    <x v="1"/>
  </r>
  <r>
    <n v="3860"/>
    <n v="1.84"/>
    <s v="ideal"/>
    <x v="7"/>
    <x v="3"/>
    <x v="313"/>
    <x v="1"/>
  </r>
  <r>
    <n v="4120"/>
    <n v="1.95"/>
    <s v="ideal"/>
    <x v="7"/>
    <x v="3"/>
    <x v="314"/>
    <x v="1"/>
  </r>
  <r>
    <n v="3240"/>
    <n v="1.62"/>
    <s v="ideal"/>
    <x v="7"/>
    <x v="4"/>
    <x v="315"/>
    <x v="1"/>
  </r>
  <r>
    <n v="4380"/>
    <n v="1.82"/>
    <s v="ideal"/>
    <x v="7"/>
    <x v="4"/>
    <x v="316"/>
    <x v="1"/>
  </r>
  <r>
    <n v="4640"/>
    <n v="1.91"/>
    <s v="ideal"/>
    <x v="7"/>
    <x v="4"/>
    <x v="317"/>
    <x v="1"/>
  </r>
  <r>
    <n v="4130"/>
    <n v="1.51"/>
    <s v="ideal"/>
    <x v="7"/>
    <x v="5"/>
    <x v="318"/>
    <x v="1"/>
  </r>
  <r>
    <n v="4720"/>
    <n v="1.72"/>
    <s v="ideal"/>
    <x v="7"/>
    <x v="5"/>
    <x v="319"/>
    <x v="1"/>
  </r>
  <r>
    <n v="5380"/>
    <n v="1.91"/>
    <s v="ideal"/>
    <x v="7"/>
    <x v="5"/>
    <x v="320"/>
    <x v="1"/>
  </r>
  <r>
    <n v="5580"/>
    <n v="1.53"/>
    <s v="ideal"/>
    <x v="7"/>
    <x v="6"/>
    <x v="321"/>
    <x v="1"/>
  </r>
  <r>
    <n v="6330"/>
    <n v="1.7"/>
    <s v="ideal"/>
    <x v="7"/>
    <x v="6"/>
    <x v="322"/>
    <x v="1"/>
  </r>
  <r>
    <n v="7330"/>
    <n v="1.97"/>
    <s v="ideal"/>
    <x v="7"/>
    <x v="6"/>
    <x v="323"/>
    <x v="1"/>
  </r>
  <r>
    <n v="2310"/>
    <n v="1.6"/>
    <s v="ideal"/>
    <x v="8"/>
    <x v="0"/>
    <x v="324"/>
    <x v="1"/>
  </r>
  <r>
    <n v="2520"/>
    <n v="1.72"/>
    <s v="ideal"/>
    <x v="8"/>
    <x v="0"/>
    <x v="325"/>
    <x v="1"/>
  </r>
  <r>
    <n v="2650"/>
    <n v="1.81"/>
    <s v="ideal"/>
    <x v="8"/>
    <x v="0"/>
    <x v="326"/>
    <x v="1"/>
  </r>
  <r>
    <n v="2670"/>
    <n v="1.66"/>
    <s v="ideal"/>
    <x v="8"/>
    <x v="1"/>
    <x v="327"/>
    <x v="1"/>
  </r>
  <r>
    <n v="3330"/>
    <n v="1.8"/>
    <s v="ideal"/>
    <x v="8"/>
    <x v="1"/>
    <x v="328"/>
    <x v="1"/>
  </r>
  <r>
    <n v="2510"/>
    <n v="1.9"/>
    <s v="ideal"/>
    <x v="8"/>
    <x v="1"/>
    <x v="329"/>
    <x v="1"/>
  </r>
  <r>
    <n v="2680"/>
    <n v="1.57"/>
    <s v="ideal"/>
    <x v="8"/>
    <x v="2"/>
    <x v="330"/>
    <x v="1"/>
  </r>
  <r>
    <n v="3490"/>
    <n v="1.72"/>
    <s v="ideal"/>
    <x v="8"/>
    <x v="2"/>
    <x v="331"/>
    <x v="1"/>
  </r>
  <r>
    <n v="3770"/>
    <n v="1.88"/>
    <s v="ideal"/>
    <x v="8"/>
    <x v="2"/>
    <x v="332"/>
    <x v="1"/>
  </r>
  <r>
    <n v="3120"/>
    <n v="1.61"/>
    <s v="ideal"/>
    <x v="8"/>
    <x v="3"/>
    <x v="333"/>
    <x v="1"/>
  </r>
  <r>
    <n v="4030"/>
    <n v="1.81"/>
    <s v="ideal"/>
    <x v="8"/>
    <x v="3"/>
    <x v="334"/>
    <x v="1"/>
  </r>
  <r>
    <n v="4050"/>
    <n v="1.95"/>
    <s v="ideal"/>
    <x v="8"/>
    <x v="3"/>
    <x v="335"/>
    <x v="1"/>
  </r>
  <r>
    <n v="3710"/>
    <n v="1.62"/>
    <s v="ideal"/>
    <x v="8"/>
    <x v="4"/>
    <x v="336"/>
    <x v="1"/>
  </r>
  <r>
    <n v="5280"/>
    <n v="1.81"/>
    <s v="ideal"/>
    <x v="8"/>
    <x v="4"/>
    <x v="337"/>
    <x v="1"/>
  </r>
  <r>
    <n v="5670"/>
    <n v="1.93"/>
    <s v="ideal"/>
    <x v="8"/>
    <x v="4"/>
    <x v="338"/>
    <x v="1"/>
  </r>
  <r>
    <n v="4460"/>
    <n v="1.55"/>
    <s v="ideal"/>
    <x v="8"/>
    <x v="5"/>
    <x v="339"/>
    <x v="1"/>
  </r>
  <r>
    <n v="5700"/>
    <n v="1.74"/>
    <s v="ideal"/>
    <x v="8"/>
    <x v="5"/>
    <x v="340"/>
    <x v="1"/>
  </r>
  <r>
    <n v="6220"/>
    <n v="1.9"/>
    <s v="ideal"/>
    <x v="8"/>
    <x v="5"/>
    <x v="341"/>
    <x v="1"/>
  </r>
  <r>
    <n v="6740"/>
    <n v="1.6"/>
    <s v="ideal"/>
    <x v="8"/>
    <x v="6"/>
    <x v="67"/>
    <x v="1"/>
  </r>
  <r>
    <n v="6730"/>
    <n v="1.71"/>
    <s v="ideal"/>
    <x v="8"/>
    <x v="6"/>
    <x v="342"/>
    <x v="1"/>
  </r>
  <r>
    <n v="8800"/>
    <n v="1.94"/>
    <s v="ideal"/>
    <x v="8"/>
    <x v="6"/>
    <x v="343"/>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EDE5663-467B-4091-9A10-518F3938E96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J13" firstHeaderRow="1" firstDataRow="2" firstDataCol="1"/>
  <pivotFields count="6">
    <pivotField showAll="0"/>
    <pivotField showAll="0"/>
    <pivotField showAll="0"/>
    <pivotField axis="axisRow" showAll="0">
      <items count="10">
        <item x="8"/>
        <item x="7"/>
        <item x="6"/>
        <item x="5"/>
        <item x="4"/>
        <item x="3"/>
        <item x="1"/>
        <item x="0"/>
        <item h="1" x="2"/>
        <item t="default"/>
      </items>
    </pivotField>
    <pivotField axis="axisCol" showAll="0" sortType="descending">
      <items count="9">
        <item x="7"/>
        <item x="6"/>
        <item x="1"/>
        <item x="0"/>
        <item x="3"/>
        <item x="2"/>
        <item x="5"/>
        <item x="4"/>
        <item t="default"/>
      </items>
      <autoSortScope>
        <pivotArea dataOnly="0" outline="0" fieldPosition="0">
          <references count="1">
            <reference field="4294967294" count="1" selected="0">
              <x v="0"/>
            </reference>
          </references>
        </pivotArea>
      </autoSortScope>
    </pivotField>
    <pivotField dataField="1" showAll="0"/>
  </pivotFields>
  <rowFields count="1">
    <field x="3"/>
  </rowFields>
  <rowItems count="9">
    <i>
      <x/>
    </i>
    <i>
      <x v="1"/>
    </i>
    <i>
      <x v="2"/>
    </i>
    <i>
      <x v="3"/>
    </i>
    <i>
      <x v="4"/>
    </i>
    <i>
      <x v="5"/>
    </i>
    <i>
      <x v="6"/>
    </i>
    <i>
      <x v="7"/>
    </i>
    <i t="grand">
      <x/>
    </i>
  </rowItems>
  <colFields count="1">
    <field x="4"/>
  </colFields>
  <colItems count="9">
    <i>
      <x/>
    </i>
    <i>
      <x v="1"/>
    </i>
    <i>
      <x v="6"/>
    </i>
    <i>
      <x v="7"/>
    </i>
    <i>
      <x v="4"/>
    </i>
    <i>
      <x v="5"/>
    </i>
    <i>
      <x v="2"/>
    </i>
    <i>
      <x v="3"/>
    </i>
    <i t="grand">
      <x/>
    </i>
  </colItems>
  <dataFields count="1">
    <dataField name="Average of price /Ct" fld="5" subtotal="average" baseField="3" baseItem="0" numFmtId="166"/>
  </dataFields>
  <formats count="19">
    <format dxfId="22">
      <pivotArea type="origin" dataOnly="0" labelOnly="1" outline="0" fieldPosition="0"/>
    </format>
    <format dxfId="21">
      <pivotArea field="4" type="button" dataOnly="0" labelOnly="1" outline="0" axis="axisCol" fieldPosition="0"/>
    </format>
    <format dxfId="20">
      <pivotArea type="topRight" dataOnly="0" labelOnly="1" outline="0" fieldPosition="0"/>
    </format>
    <format dxfId="19">
      <pivotArea field="3" type="button" dataOnly="0" labelOnly="1" outline="0" axis="axisRow" fieldPosition="0"/>
    </format>
    <format dxfId="18">
      <pivotArea dataOnly="0" labelOnly="1" fieldPosition="0">
        <references count="1">
          <reference field="4" count="0"/>
        </references>
      </pivotArea>
    </format>
    <format dxfId="17">
      <pivotArea dataOnly="0" labelOnly="1" grandCol="1" outline="0" fieldPosition="0"/>
    </format>
    <format dxfId="16">
      <pivotArea grandRow="1" outline="0" collapsedLevelsAreSubtotals="1" fieldPosition="0"/>
    </format>
    <format dxfId="15">
      <pivotArea dataOnly="0" labelOnly="1" grandRow="1" outline="0" fieldPosition="0"/>
    </format>
    <format dxfId="14">
      <pivotArea outline="0" collapsedLevelsAreSubtotals="1" fieldPosition="0"/>
    </format>
    <format dxfId="13">
      <pivotArea type="all" dataOnly="0" outline="0" fieldPosition="0"/>
    </format>
    <format dxfId="12">
      <pivotArea type="origin" dataOnly="0" labelOnly="1" outline="0" fieldPosition="0"/>
    </format>
    <format dxfId="11">
      <pivotArea field="4" type="button" dataOnly="0" labelOnly="1" outline="0" axis="axisCol" fieldPosition="0"/>
    </format>
    <format dxfId="10">
      <pivotArea type="topRight" dataOnly="0" labelOnly="1" outline="0" fieldPosition="0"/>
    </format>
    <format dxfId="9">
      <pivotArea field="3" type="button" dataOnly="0" labelOnly="1" outline="0" axis="axisRow" fieldPosition="0"/>
    </format>
    <format dxfId="8">
      <pivotArea dataOnly="0" labelOnly="1" fieldPosition="0">
        <references count="1">
          <reference field="3" count="0"/>
        </references>
      </pivotArea>
    </format>
    <format dxfId="7">
      <pivotArea dataOnly="0" labelOnly="1" grandRow="1" outline="0" fieldPosition="0"/>
    </format>
    <format dxfId="6">
      <pivotArea dataOnly="0" labelOnly="1" fieldPosition="0">
        <references count="1">
          <reference field="4" count="0"/>
        </references>
      </pivotArea>
    </format>
    <format dxfId="5">
      <pivotArea dataOnly="0" labelOnly="1" grandCol="1" outline="0" fieldPosition="0"/>
    </format>
    <format dxfId="4">
      <pivotArea outline="0" collapsedLevelsAreSubtotals="1" fieldPosition="0"/>
    </format>
  </formats>
  <chartFormats count="16">
    <chartFormat chart="0" format="8" series="1">
      <pivotArea type="data" outline="0" fieldPosition="0">
        <references count="1">
          <reference field="4" count="1" selected="0">
            <x v="0"/>
          </reference>
        </references>
      </pivotArea>
    </chartFormat>
    <chartFormat chart="0" format="9" series="1">
      <pivotArea type="data" outline="0" fieldPosition="0">
        <references count="1">
          <reference field="4" count="1" selected="0">
            <x v="1"/>
          </reference>
        </references>
      </pivotArea>
    </chartFormat>
    <chartFormat chart="0" format="10" series="1">
      <pivotArea type="data" outline="0" fieldPosition="0">
        <references count="1">
          <reference field="4" count="1" selected="0">
            <x v="2"/>
          </reference>
        </references>
      </pivotArea>
    </chartFormat>
    <chartFormat chart="0" format="11" series="1">
      <pivotArea type="data" outline="0" fieldPosition="0">
        <references count="1">
          <reference field="4" count="1" selected="0">
            <x v="3"/>
          </reference>
        </references>
      </pivotArea>
    </chartFormat>
    <chartFormat chart="0" format="12" series="1">
      <pivotArea type="data" outline="0" fieldPosition="0">
        <references count="1">
          <reference field="4" count="1" selected="0">
            <x v="4"/>
          </reference>
        </references>
      </pivotArea>
    </chartFormat>
    <chartFormat chart="0" format="13" series="1">
      <pivotArea type="data" outline="0" fieldPosition="0">
        <references count="1">
          <reference field="4" count="1" selected="0">
            <x v="5"/>
          </reference>
        </references>
      </pivotArea>
    </chartFormat>
    <chartFormat chart="0" format="14" series="1">
      <pivotArea type="data" outline="0" fieldPosition="0">
        <references count="1">
          <reference field="4" count="1" selected="0">
            <x v="6"/>
          </reference>
        </references>
      </pivotArea>
    </chartFormat>
    <chartFormat chart="0" format="15" series="1">
      <pivotArea type="data" outline="0" fieldPosition="0">
        <references count="1">
          <reference field="4" count="1" selected="0">
            <x v="7"/>
          </reference>
        </references>
      </pivotArea>
    </chartFormat>
    <chartFormat chart="0" format="16" series="1">
      <pivotArea type="data" outline="0" fieldPosition="0">
        <references count="2">
          <reference field="4294967294" count="1" selected="0">
            <x v="0"/>
          </reference>
          <reference field="4" count="1" selected="0">
            <x v="0"/>
          </reference>
        </references>
      </pivotArea>
    </chartFormat>
    <chartFormat chart="0" format="17" series="1">
      <pivotArea type="data" outline="0" fieldPosition="0">
        <references count="2">
          <reference field="4294967294" count="1" selected="0">
            <x v="0"/>
          </reference>
          <reference field="4" count="1" selected="0">
            <x v="1"/>
          </reference>
        </references>
      </pivotArea>
    </chartFormat>
    <chartFormat chart="0" format="18" series="1">
      <pivotArea type="data" outline="0" fieldPosition="0">
        <references count="2">
          <reference field="4294967294" count="1" selected="0">
            <x v="0"/>
          </reference>
          <reference field="4" count="1" selected="0">
            <x v="6"/>
          </reference>
        </references>
      </pivotArea>
    </chartFormat>
    <chartFormat chart="0" format="19" series="1">
      <pivotArea type="data" outline="0" fieldPosition="0">
        <references count="2">
          <reference field="4294967294" count="1" selected="0">
            <x v="0"/>
          </reference>
          <reference field="4" count="1" selected="0">
            <x v="7"/>
          </reference>
        </references>
      </pivotArea>
    </chartFormat>
    <chartFormat chart="0" format="20" series="1">
      <pivotArea type="data" outline="0" fieldPosition="0">
        <references count="2">
          <reference field="4294967294" count="1" selected="0">
            <x v="0"/>
          </reference>
          <reference field="4" count="1" selected="0">
            <x v="4"/>
          </reference>
        </references>
      </pivotArea>
    </chartFormat>
    <chartFormat chart="0" format="21" series="1">
      <pivotArea type="data" outline="0" fieldPosition="0">
        <references count="2">
          <reference field="4294967294" count="1" selected="0">
            <x v="0"/>
          </reference>
          <reference field="4" count="1" selected="0">
            <x v="5"/>
          </reference>
        </references>
      </pivotArea>
    </chartFormat>
    <chartFormat chart="0" format="22" series="1">
      <pivotArea type="data" outline="0" fieldPosition="0">
        <references count="2">
          <reference field="4294967294" count="1" selected="0">
            <x v="0"/>
          </reference>
          <reference field="4" count="1" selected="0">
            <x v="2"/>
          </reference>
        </references>
      </pivotArea>
    </chartFormat>
    <chartFormat chart="0" format="23" series="1">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8A121E8-54D1-4153-A759-8A789ECA0849}"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I13" firstHeaderRow="1" firstDataRow="2" firstDataCol="1"/>
  <pivotFields count="6">
    <pivotField showAll="0"/>
    <pivotField showAll="0"/>
    <pivotField showAll="0"/>
    <pivotField axis="axisRow" showAll="0">
      <items count="9">
        <item x="7"/>
        <item x="6"/>
        <item x="5"/>
        <item x="4"/>
        <item x="3"/>
        <item x="2"/>
        <item x="1"/>
        <item x="0"/>
        <item t="default"/>
      </items>
    </pivotField>
    <pivotField axis="axisCol" showAll="0">
      <items count="8">
        <item x="6"/>
        <item x="5"/>
        <item x="4"/>
        <item x="3"/>
        <item x="2"/>
        <item x="1"/>
        <item x="0"/>
        <item t="default"/>
      </items>
    </pivotField>
    <pivotField dataField="1" showAll="0"/>
  </pivotFields>
  <rowFields count="1">
    <field x="3"/>
  </rowFields>
  <rowItems count="9">
    <i>
      <x/>
    </i>
    <i>
      <x v="1"/>
    </i>
    <i>
      <x v="2"/>
    </i>
    <i>
      <x v="3"/>
    </i>
    <i>
      <x v="4"/>
    </i>
    <i>
      <x v="5"/>
    </i>
    <i>
      <x v="6"/>
    </i>
    <i>
      <x v="7"/>
    </i>
    <i t="grand">
      <x/>
    </i>
  </rowItems>
  <colFields count="1">
    <field x="4"/>
  </colFields>
  <colItems count="8">
    <i>
      <x/>
    </i>
    <i>
      <x v="1"/>
    </i>
    <i>
      <x v="2"/>
    </i>
    <i>
      <x v="3"/>
    </i>
    <i>
      <x v="4"/>
    </i>
    <i>
      <x v="5"/>
    </i>
    <i>
      <x v="6"/>
    </i>
    <i t="grand">
      <x/>
    </i>
  </colItems>
  <dataFields count="1">
    <dataField name="Average of price /Ct" fld="5" subtotal="average" baseField="3" baseItem="5" numFmtId="170"/>
  </dataFields>
  <formats count="4">
    <format dxfId="3">
      <pivotArea outline="0" collapsedLevelsAreSubtotals="1" fieldPosition="0"/>
    </format>
    <format dxfId="2">
      <pivotArea type="origin" dataOnly="0" labelOnly="1" outline="0" fieldPosition="0"/>
    </format>
    <format dxfId="1">
      <pivotArea field="3" type="button" dataOnly="0" labelOnly="1" outline="0" axis="axisRow" fieldPosition="0"/>
    </format>
    <format dxfId="0">
      <pivotArea dataOnly="0" labelOnly="1" fieldPosition="0">
        <references count="1">
          <reference field="3" count="0"/>
        </references>
      </pivotArea>
    </format>
  </formats>
  <chartFormats count="7">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5"/>
          </reference>
        </references>
      </pivotArea>
    </chartFormat>
    <chartFormat chart="0" format="2" series="1">
      <pivotArea type="data" outline="0" fieldPosition="0">
        <references count="2">
          <reference field="4294967294" count="1" selected="0">
            <x v="0"/>
          </reference>
          <reference field="4" count="1" selected="0">
            <x v="6"/>
          </reference>
        </references>
      </pivotArea>
    </chartFormat>
    <chartFormat chart="0" format="3" series="1">
      <pivotArea type="data" outline="0" fieldPosition="0">
        <references count="2">
          <reference field="4294967294" count="1" selected="0">
            <x v="0"/>
          </reference>
          <reference field="4" count="1" selected="0">
            <x v="3"/>
          </reference>
        </references>
      </pivotArea>
    </chartFormat>
    <chartFormat chart="0" format="4" series="1">
      <pivotArea type="data" outline="0" fieldPosition="0">
        <references count="2">
          <reference field="4294967294" count="1" selected="0">
            <x v="0"/>
          </reference>
          <reference field="4" count="1" selected="0">
            <x v="4"/>
          </reference>
        </references>
      </pivotArea>
    </chartFormat>
    <chartFormat chart="0" format="5" series="1">
      <pivotArea type="data" outline="0" fieldPosition="0">
        <references count="2">
          <reference field="4294967294" count="1" selected="0">
            <x v="0"/>
          </reference>
          <reference field="4" count="1" selected="0">
            <x v="1"/>
          </reference>
        </references>
      </pivotArea>
    </chartFormat>
    <chartFormat chart="0" format="6" series="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lor1" xr10:uid="{E130B22C-2E6A-4A45-845A-AB72639114B0}" sourceName="Color">
  <data>
    <tabular pivotCacheId="10466289">
      <items count="9">
        <i x="8" s="1"/>
        <i x="7" s="1"/>
        <i x="6" s="1"/>
        <i x="5" s="1"/>
        <i x="4" s="1"/>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arity1" xr10:uid="{948C6797-2AB3-4524-8DC5-37AD8143EB79}" sourceName="Clarity">
  <data>
    <tabular pivotCacheId="10466289">
      <items count="8">
        <i x="7" s="1"/>
        <i x="6" s="1"/>
        <i x="1" s="1"/>
        <i x="0" s="1"/>
        <i x="3" s="1"/>
        <i x="2" s="1"/>
        <i x="5"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amond_Type" xr10:uid="{0E5903E2-8BD5-4D0D-B314-984E1CCCC4F2}" sourceName="Diamond Type">
  <data>
    <tabular pivotCacheId="10466289">
      <items count="2">
        <i x="1"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lor 1" xr10:uid="{6E8FC02E-E69E-47CB-B5FB-B304C50E7778}" cache="Slicer_Color1" caption="Color" rowHeight="241300"/>
  <slicer name="Clarity 1" xr10:uid="{B464B7AF-2BDB-408A-9323-361EF70CE659}" cache="Slicer_Clarity1" caption="Clarity" rowHeight="241300"/>
  <slicer name="Diamond Type" xr10:uid="{241D1509-284F-4FC4-A683-B9E81EC0B23F}" cache="Slicer_Diamond_Type" caption="Diamond 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BE124-01E4-47F3-AB5A-68681FA107E9}">
  <dimension ref="A1:AL966"/>
  <sheetViews>
    <sheetView zoomScale="78" workbookViewId="0">
      <selection sqref="A1:F1"/>
    </sheetView>
  </sheetViews>
  <sheetFormatPr defaultColWidth="11" defaultRowHeight="14.5"/>
  <cols>
    <col min="1" max="2" width="11.08984375" bestFit="1" customWidth="1"/>
    <col min="6" max="6" width="12.453125" bestFit="1" customWidth="1"/>
    <col min="7" max="7" width="11.54296875" bestFit="1" customWidth="1"/>
    <col min="8" max="8" width="14.7265625" customWidth="1"/>
  </cols>
  <sheetData>
    <row r="1" spans="1:38" ht="34.5" customHeight="1" thickBot="1">
      <c r="A1" s="107" t="s">
        <v>74</v>
      </c>
      <c r="B1" s="108"/>
      <c r="C1" s="108"/>
      <c r="D1" s="108"/>
      <c r="E1" s="108"/>
      <c r="F1" s="109"/>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row>
    <row r="2" spans="1:38" ht="32" customHeight="1" thickBot="1">
      <c r="A2" s="110" t="s">
        <v>78</v>
      </c>
      <c r="B2" s="111"/>
      <c r="C2" s="111"/>
      <c r="D2" s="111"/>
      <c r="E2" s="111"/>
      <c r="F2" s="112"/>
      <c r="G2" s="1"/>
      <c r="H2" s="113" t="s">
        <v>76</v>
      </c>
      <c r="I2" s="114"/>
      <c r="J2" s="115"/>
      <c r="K2" s="1"/>
      <c r="L2" s="1"/>
      <c r="M2" s="1"/>
      <c r="N2" s="1"/>
      <c r="O2" s="1"/>
      <c r="P2" s="1"/>
      <c r="Q2" s="1"/>
      <c r="R2" s="1"/>
      <c r="S2" s="1"/>
      <c r="T2" s="1"/>
      <c r="U2" s="1"/>
      <c r="V2" s="1"/>
      <c r="W2" s="1"/>
      <c r="X2" s="1"/>
      <c r="Y2" s="1"/>
      <c r="Z2" s="1"/>
      <c r="AA2" s="1"/>
      <c r="AB2" s="1"/>
      <c r="AC2" s="1"/>
      <c r="AD2" s="1"/>
      <c r="AE2" s="1"/>
      <c r="AF2" s="1"/>
      <c r="AG2" s="1"/>
      <c r="AH2" s="1"/>
      <c r="AI2" s="1"/>
      <c r="AJ2" s="1"/>
      <c r="AK2" s="1"/>
      <c r="AL2" s="1"/>
    </row>
    <row r="3" spans="1:38" ht="32" customHeight="1" thickBot="1">
      <c r="A3" s="2" t="s">
        <v>0</v>
      </c>
      <c r="B3" s="3" t="s">
        <v>1</v>
      </c>
      <c r="C3" s="4" t="s">
        <v>2</v>
      </c>
      <c r="D3" s="4" t="s">
        <v>3</v>
      </c>
      <c r="E3" s="4" t="s">
        <v>4</v>
      </c>
      <c r="F3" s="34" t="s">
        <v>5</v>
      </c>
      <c r="G3" s="1"/>
      <c r="H3" s="116"/>
      <c r="I3" s="117"/>
      <c r="J3" s="118"/>
      <c r="K3" s="1"/>
      <c r="L3" s="1"/>
      <c r="M3" s="1"/>
      <c r="N3" s="1"/>
      <c r="O3" s="1"/>
      <c r="P3" s="1"/>
      <c r="Q3" s="1"/>
      <c r="R3" s="1"/>
      <c r="S3" s="1"/>
      <c r="T3" s="1"/>
      <c r="U3" s="1"/>
      <c r="V3" s="1"/>
      <c r="W3" s="1"/>
      <c r="X3" s="1"/>
      <c r="Y3" s="1"/>
      <c r="Z3" s="1"/>
      <c r="AA3" s="1"/>
      <c r="AB3" s="1"/>
      <c r="AC3" s="1"/>
      <c r="AD3" s="1"/>
      <c r="AE3" s="1"/>
      <c r="AF3" s="1"/>
      <c r="AG3" s="1"/>
      <c r="AH3" s="1"/>
      <c r="AI3" s="1"/>
      <c r="AJ3" s="1"/>
      <c r="AK3" s="1"/>
      <c r="AL3" s="1"/>
    </row>
    <row r="4" spans="1:38" ht="16" thickBot="1">
      <c r="A4" s="5">
        <v>3350</v>
      </c>
      <c r="B4" s="6">
        <v>1.5</v>
      </c>
      <c r="C4" s="7" t="s">
        <v>6</v>
      </c>
      <c r="D4" s="8" t="s">
        <v>7</v>
      </c>
      <c r="E4" s="9" t="s">
        <v>8</v>
      </c>
      <c r="F4" s="70">
        <f>A4/B4</f>
        <v>2233.3333333333335</v>
      </c>
      <c r="G4" s="1"/>
      <c r="H4" s="116"/>
      <c r="I4" s="117"/>
      <c r="J4" s="118"/>
      <c r="K4" s="1"/>
      <c r="L4" s="1"/>
      <c r="M4" s="1"/>
      <c r="N4" s="1"/>
      <c r="O4" s="1"/>
      <c r="P4" s="1"/>
      <c r="Q4" s="1"/>
      <c r="R4" s="1"/>
      <c r="S4" s="1"/>
      <c r="T4" s="1"/>
      <c r="U4" s="1"/>
      <c r="V4" s="1"/>
      <c r="W4" s="1"/>
      <c r="X4" s="1"/>
      <c r="Y4" s="1"/>
      <c r="Z4" s="1"/>
      <c r="AA4" s="1"/>
      <c r="AB4" s="1"/>
      <c r="AC4" s="1"/>
      <c r="AD4" s="1"/>
      <c r="AE4" s="1"/>
      <c r="AF4" s="1"/>
      <c r="AG4" s="1"/>
      <c r="AH4" s="1"/>
      <c r="AI4" s="1"/>
      <c r="AJ4" s="1"/>
      <c r="AK4" s="1"/>
      <c r="AL4" s="1"/>
    </row>
    <row r="5" spans="1:38" ht="16" thickBot="1">
      <c r="A5" s="11">
        <v>9030</v>
      </c>
      <c r="B5" s="12">
        <v>1.9</v>
      </c>
      <c r="C5" s="7" t="s">
        <v>6</v>
      </c>
      <c r="D5" s="8" t="s">
        <v>7</v>
      </c>
      <c r="E5" s="9" t="s">
        <v>8</v>
      </c>
      <c r="F5" s="70">
        <f t="shared" ref="F5:F68" si="0">A5/B5</f>
        <v>4752.6315789473683</v>
      </c>
      <c r="G5" s="1"/>
      <c r="H5" s="116"/>
      <c r="I5" s="117"/>
      <c r="J5" s="118"/>
      <c r="K5" s="1"/>
      <c r="L5" s="1"/>
      <c r="M5" s="1"/>
      <c r="N5" s="1"/>
      <c r="O5" s="1"/>
      <c r="P5" s="1"/>
      <c r="Q5" s="1"/>
      <c r="R5" s="1"/>
      <c r="S5" s="1"/>
      <c r="T5" s="1"/>
      <c r="U5" s="1"/>
      <c r="V5" s="1"/>
      <c r="W5" s="1"/>
      <c r="X5" s="1"/>
      <c r="Y5" s="1"/>
      <c r="Z5" s="1"/>
      <c r="AA5" s="1"/>
      <c r="AB5" s="1"/>
      <c r="AC5" s="1"/>
      <c r="AD5" s="1"/>
      <c r="AE5" s="1"/>
      <c r="AF5" s="1"/>
      <c r="AG5" s="1"/>
      <c r="AH5" s="1"/>
      <c r="AI5" s="1"/>
      <c r="AJ5" s="1"/>
      <c r="AK5" s="1"/>
      <c r="AL5" s="1"/>
    </row>
    <row r="6" spans="1:38" ht="16" thickBot="1">
      <c r="A6" s="11">
        <v>3030</v>
      </c>
      <c r="B6" s="13">
        <v>1.59</v>
      </c>
      <c r="C6" s="7" t="s">
        <v>6</v>
      </c>
      <c r="D6" s="8" t="s">
        <v>7</v>
      </c>
      <c r="E6" s="7" t="s">
        <v>8</v>
      </c>
      <c r="F6" s="70">
        <f t="shared" si="0"/>
        <v>1905.6603773584905</v>
      </c>
      <c r="G6" s="1"/>
      <c r="H6" s="119"/>
      <c r="I6" s="120"/>
      <c r="J6" s="121"/>
      <c r="K6" s="1"/>
      <c r="L6" s="1"/>
      <c r="M6" s="1"/>
      <c r="N6" s="1"/>
      <c r="O6" s="1"/>
      <c r="P6" s="1"/>
      <c r="Q6" s="1"/>
      <c r="R6" s="1"/>
      <c r="S6" s="1"/>
      <c r="T6" s="1"/>
      <c r="U6" s="1"/>
      <c r="V6" s="1"/>
      <c r="W6" s="1"/>
      <c r="X6" s="1"/>
      <c r="Y6" s="1"/>
      <c r="Z6" s="1"/>
      <c r="AA6" s="1"/>
      <c r="AB6" s="1"/>
      <c r="AC6" s="1"/>
      <c r="AD6" s="1"/>
      <c r="AE6" s="1"/>
      <c r="AF6" s="1"/>
      <c r="AG6" s="1"/>
      <c r="AH6" s="1"/>
      <c r="AI6" s="1"/>
      <c r="AJ6" s="1"/>
      <c r="AK6" s="1"/>
      <c r="AL6" s="1"/>
    </row>
    <row r="7" spans="1:38" ht="16" thickBot="1">
      <c r="A7" s="11">
        <v>3830</v>
      </c>
      <c r="B7" s="14">
        <v>1.5</v>
      </c>
      <c r="C7" s="7" t="s">
        <v>6</v>
      </c>
      <c r="D7" s="8" t="s">
        <v>7</v>
      </c>
      <c r="E7" s="7" t="s">
        <v>11</v>
      </c>
      <c r="F7" s="70">
        <f t="shared" si="0"/>
        <v>2553.3333333333335</v>
      </c>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row>
    <row r="8" spans="1:38" ht="16" thickBot="1">
      <c r="A8" s="11">
        <v>8900</v>
      </c>
      <c r="B8" s="14">
        <v>1.9</v>
      </c>
      <c r="C8" s="7" t="s">
        <v>6</v>
      </c>
      <c r="D8" s="8" t="s">
        <v>7</v>
      </c>
      <c r="E8" s="7" t="s">
        <v>11</v>
      </c>
      <c r="F8" s="70">
        <f t="shared" si="0"/>
        <v>4684.21052631579</v>
      </c>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row>
    <row r="9" spans="1:38" ht="16" thickBot="1">
      <c r="A9" s="11">
        <v>4460</v>
      </c>
      <c r="B9" s="14">
        <v>1.51</v>
      </c>
      <c r="C9" s="7" t="s">
        <v>6</v>
      </c>
      <c r="D9" s="8" t="s">
        <v>7</v>
      </c>
      <c r="E9" s="7" t="s">
        <v>11</v>
      </c>
      <c r="F9" s="70">
        <f t="shared" si="0"/>
        <v>2953.6423841059604</v>
      </c>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row>
    <row r="10" spans="1:38" ht="16" thickBot="1">
      <c r="A10" s="11">
        <v>4650</v>
      </c>
      <c r="B10" s="14">
        <v>1.5</v>
      </c>
      <c r="C10" s="7" t="s">
        <v>6</v>
      </c>
      <c r="D10" s="8" t="s">
        <v>7</v>
      </c>
      <c r="E10" s="7" t="s">
        <v>13</v>
      </c>
      <c r="F10" s="70">
        <f t="shared" si="0"/>
        <v>3100</v>
      </c>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row>
    <row r="11" spans="1:38" ht="16" thickBot="1">
      <c r="A11" s="11">
        <v>8500</v>
      </c>
      <c r="B11" s="14">
        <v>1.95</v>
      </c>
      <c r="C11" s="7" t="s">
        <v>6</v>
      </c>
      <c r="D11" s="8" t="s">
        <v>7</v>
      </c>
      <c r="E11" s="7" t="s">
        <v>13</v>
      </c>
      <c r="F11" s="70">
        <f t="shared" si="0"/>
        <v>4358.9743589743593</v>
      </c>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row>
    <row r="12" spans="1:38" ht="16" thickBot="1">
      <c r="A12" s="11">
        <v>5110</v>
      </c>
      <c r="B12" s="14">
        <v>1.51</v>
      </c>
      <c r="C12" s="7" t="s">
        <v>6</v>
      </c>
      <c r="D12" s="8" t="s">
        <v>7</v>
      </c>
      <c r="E12" s="7" t="s">
        <v>13</v>
      </c>
      <c r="F12" s="70">
        <f t="shared" si="0"/>
        <v>3384.1059602649007</v>
      </c>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row>
    <row r="13" spans="1:38" ht="16" thickBot="1">
      <c r="A13" s="11">
        <v>5250</v>
      </c>
      <c r="B13" s="14">
        <v>1.5</v>
      </c>
      <c r="C13" s="7" t="s">
        <v>6</v>
      </c>
      <c r="D13" s="8" t="s">
        <v>7</v>
      </c>
      <c r="E13" s="7" t="s">
        <v>12</v>
      </c>
      <c r="F13" s="70">
        <f t="shared" si="0"/>
        <v>3500</v>
      </c>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row>
    <row r="14" spans="1:38" ht="16" thickBot="1">
      <c r="A14" s="16">
        <v>10690</v>
      </c>
      <c r="B14" s="17">
        <v>1.92</v>
      </c>
      <c r="C14" s="7" t="s">
        <v>6</v>
      </c>
      <c r="D14" s="8" t="s">
        <v>7</v>
      </c>
      <c r="E14" s="7" t="s">
        <v>12</v>
      </c>
      <c r="F14" s="70">
        <f t="shared" si="0"/>
        <v>5567.7083333333339</v>
      </c>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row>
    <row r="15" spans="1:38" ht="16" thickBot="1">
      <c r="A15" s="11">
        <v>4390</v>
      </c>
      <c r="B15" s="14">
        <v>1.51</v>
      </c>
      <c r="C15" s="7" t="s">
        <v>6</v>
      </c>
      <c r="D15" s="8" t="s">
        <v>7</v>
      </c>
      <c r="E15" s="7" t="s">
        <v>12</v>
      </c>
      <c r="F15" s="70">
        <f t="shared" si="0"/>
        <v>2907.2847682119204</v>
      </c>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row>
    <row r="16" spans="1:38" ht="16" thickBot="1">
      <c r="A16" s="11">
        <v>5760</v>
      </c>
      <c r="B16" s="14">
        <v>1.5</v>
      </c>
      <c r="C16" s="7" t="s">
        <v>6</v>
      </c>
      <c r="D16" s="8" t="s">
        <v>7</v>
      </c>
      <c r="E16" s="7" t="s">
        <v>15</v>
      </c>
      <c r="F16" s="70">
        <f t="shared" si="0"/>
        <v>3840</v>
      </c>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row>
    <row r="17" spans="1:38" ht="16" thickBot="1">
      <c r="A17" s="11">
        <v>12130</v>
      </c>
      <c r="B17" s="14">
        <v>1.93</v>
      </c>
      <c r="C17" s="7" t="s">
        <v>6</v>
      </c>
      <c r="D17" s="8" t="s">
        <v>7</v>
      </c>
      <c r="E17" s="7" t="s">
        <v>15</v>
      </c>
      <c r="F17" s="70">
        <f t="shared" si="0"/>
        <v>6284.9740932642489</v>
      </c>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row>
    <row r="18" spans="1:38" ht="16" thickBot="1">
      <c r="A18" s="11">
        <v>6210</v>
      </c>
      <c r="B18" s="14">
        <v>1.6</v>
      </c>
      <c r="C18" s="7" t="s">
        <v>6</v>
      </c>
      <c r="D18" s="8" t="s">
        <v>7</v>
      </c>
      <c r="E18" s="7" t="s">
        <v>15</v>
      </c>
      <c r="F18" s="70">
        <f t="shared" si="0"/>
        <v>3881.25</v>
      </c>
      <c r="G18" s="1"/>
      <c r="H18" s="1"/>
      <c r="I18" s="1"/>
      <c r="J18" s="1"/>
      <c r="K18" s="1"/>
      <c r="L18" s="18"/>
      <c r="M18" s="1"/>
      <c r="N18" s="1"/>
      <c r="O18" s="1"/>
      <c r="P18" s="1"/>
      <c r="Q18" s="1"/>
      <c r="R18" s="1"/>
      <c r="S18" s="1"/>
      <c r="T18" s="1"/>
      <c r="U18" s="1"/>
      <c r="V18" s="1"/>
      <c r="W18" s="1"/>
      <c r="X18" s="1"/>
      <c r="Y18" s="1"/>
      <c r="Z18" s="1"/>
      <c r="AA18" s="1"/>
      <c r="AB18" s="1"/>
      <c r="AC18" s="1"/>
      <c r="AD18" s="1"/>
      <c r="AE18" s="1"/>
      <c r="AF18" s="1"/>
      <c r="AG18" s="1"/>
      <c r="AH18" s="1"/>
      <c r="AI18" s="1"/>
      <c r="AJ18" s="1"/>
      <c r="AK18" s="1"/>
      <c r="AL18" s="1"/>
    </row>
    <row r="19" spans="1:38" ht="16" thickBot="1">
      <c r="A19" s="11">
        <v>5790</v>
      </c>
      <c r="B19" s="14">
        <v>1.5</v>
      </c>
      <c r="C19" s="7" t="s">
        <v>6</v>
      </c>
      <c r="D19" s="8" t="s">
        <v>7</v>
      </c>
      <c r="E19" s="7" t="s">
        <v>14</v>
      </c>
      <c r="F19" s="70">
        <f t="shared" si="0"/>
        <v>3860</v>
      </c>
      <c r="G19" s="1"/>
      <c r="H19" s="1"/>
      <c r="I19" s="1"/>
      <c r="J19" s="1"/>
      <c r="K19" s="1"/>
      <c r="L19" s="18"/>
      <c r="M19" s="1"/>
      <c r="N19" s="1"/>
      <c r="O19" s="1"/>
      <c r="P19" s="1"/>
      <c r="Q19" s="1"/>
      <c r="R19" s="1"/>
      <c r="S19" s="1"/>
      <c r="T19" s="1"/>
      <c r="U19" s="1"/>
      <c r="V19" s="1"/>
      <c r="W19" s="1"/>
      <c r="X19" s="1"/>
      <c r="Y19" s="1"/>
      <c r="Z19" s="1"/>
      <c r="AA19" s="1"/>
      <c r="AB19" s="1"/>
      <c r="AC19" s="1"/>
      <c r="AD19" s="1"/>
      <c r="AE19" s="1"/>
      <c r="AF19" s="1"/>
      <c r="AG19" s="1"/>
      <c r="AH19" s="1"/>
      <c r="AI19" s="1"/>
      <c r="AJ19" s="1"/>
      <c r="AK19" s="1"/>
      <c r="AL19" s="1"/>
    </row>
    <row r="20" spans="1:38" ht="16" thickBot="1">
      <c r="A20" s="11">
        <v>10260</v>
      </c>
      <c r="B20" s="14">
        <v>1.9</v>
      </c>
      <c r="C20" s="7" t="s">
        <v>6</v>
      </c>
      <c r="D20" s="8" t="s">
        <v>7</v>
      </c>
      <c r="E20" s="7" t="s">
        <v>14</v>
      </c>
      <c r="F20" s="70">
        <f t="shared" si="0"/>
        <v>5400</v>
      </c>
      <c r="G20" s="1"/>
      <c r="H20" s="1"/>
      <c r="I20" s="1"/>
      <c r="J20" s="1"/>
      <c r="K20" s="1"/>
      <c r="L20" s="18"/>
      <c r="M20" s="1"/>
      <c r="N20" s="1"/>
      <c r="O20" s="1"/>
      <c r="P20" s="1"/>
      <c r="Q20" s="1"/>
      <c r="R20" s="1"/>
      <c r="S20" s="1"/>
      <c r="T20" s="1"/>
      <c r="U20" s="1"/>
      <c r="V20" s="1"/>
      <c r="W20" s="1"/>
      <c r="X20" s="1"/>
      <c r="Y20" s="1"/>
      <c r="Z20" s="1"/>
      <c r="AA20" s="1"/>
      <c r="AB20" s="1"/>
      <c r="AC20" s="1"/>
      <c r="AD20" s="1"/>
      <c r="AE20" s="1"/>
      <c r="AF20" s="1"/>
      <c r="AG20" s="1"/>
      <c r="AH20" s="1"/>
      <c r="AI20" s="1"/>
      <c r="AJ20" s="1"/>
      <c r="AK20" s="1"/>
      <c r="AL20" s="1"/>
    </row>
    <row r="21" spans="1:38" ht="16" thickBot="1">
      <c r="A21" s="11">
        <v>8150</v>
      </c>
      <c r="B21" s="14">
        <v>1.71</v>
      </c>
      <c r="C21" s="7" t="s">
        <v>6</v>
      </c>
      <c r="D21" s="8" t="s">
        <v>7</v>
      </c>
      <c r="E21" s="7" t="s">
        <v>14</v>
      </c>
      <c r="F21" s="70">
        <f t="shared" si="0"/>
        <v>4766.081871345029</v>
      </c>
      <c r="G21" s="1"/>
      <c r="H21" s="1"/>
      <c r="I21" s="1"/>
      <c r="J21" s="1"/>
      <c r="K21" s="1"/>
      <c r="L21" s="18"/>
      <c r="M21" s="1"/>
      <c r="N21" s="1"/>
      <c r="O21" s="1"/>
      <c r="P21" s="1"/>
      <c r="Q21" s="1"/>
      <c r="R21" s="1"/>
      <c r="S21" s="1"/>
      <c r="T21" s="1"/>
      <c r="U21" s="1"/>
      <c r="V21" s="1"/>
      <c r="W21" s="1"/>
      <c r="X21" s="1"/>
      <c r="Y21" s="1"/>
      <c r="Z21" s="1"/>
      <c r="AA21" s="1"/>
      <c r="AB21" s="1"/>
      <c r="AC21" s="1"/>
      <c r="AD21" s="1"/>
      <c r="AE21" s="1"/>
      <c r="AF21" s="1"/>
      <c r="AG21" s="1"/>
      <c r="AH21" s="1"/>
      <c r="AI21" s="1"/>
      <c r="AJ21" s="1"/>
      <c r="AK21" s="1"/>
      <c r="AL21" s="1"/>
    </row>
    <row r="22" spans="1:38" ht="16" thickBot="1">
      <c r="A22" s="11">
        <v>6130</v>
      </c>
      <c r="B22" s="14">
        <v>1.5</v>
      </c>
      <c r="C22" s="7" t="s">
        <v>6</v>
      </c>
      <c r="D22" s="8" t="s">
        <v>7</v>
      </c>
      <c r="E22" s="7" t="s">
        <v>10</v>
      </c>
      <c r="F22" s="70">
        <f t="shared" si="0"/>
        <v>4086.6666666666665</v>
      </c>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row>
    <row r="23" spans="1:38" ht="16" thickBot="1">
      <c r="A23" s="11">
        <v>13890</v>
      </c>
      <c r="B23" s="14">
        <v>1.86</v>
      </c>
      <c r="C23" s="7" t="s">
        <v>6</v>
      </c>
      <c r="D23" s="8" t="s">
        <v>7</v>
      </c>
      <c r="E23" s="7" t="s">
        <v>10</v>
      </c>
      <c r="F23" s="70">
        <f t="shared" si="0"/>
        <v>7467.7419354838703</v>
      </c>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row>
    <row r="24" spans="1:38" ht="16" thickBot="1">
      <c r="A24" s="11">
        <v>9380</v>
      </c>
      <c r="B24" s="14">
        <v>1.72</v>
      </c>
      <c r="C24" s="7" t="s">
        <v>6</v>
      </c>
      <c r="D24" s="8" t="s">
        <v>7</v>
      </c>
      <c r="E24" s="7" t="s">
        <v>10</v>
      </c>
      <c r="F24" s="70">
        <f t="shared" si="0"/>
        <v>5453.4883720930229</v>
      </c>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row>
    <row r="25" spans="1:38" ht="16" thickBot="1">
      <c r="A25" s="11">
        <v>3420</v>
      </c>
      <c r="B25" s="14">
        <v>1.5</v>
      </c>
      <c r="C25" s="7" t="s">
        <v>6</v>
      </c>
      <c r="D25" s="8" t="s">
        <v>22</v>
      </c>
      <c r="E25" s="7" t="s">
        <v>8</v>
      </c>
      <c r="F25" s="70">
        <f t="shared" si="0"/>
        <v>2280</v>
      </c>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row>
    <row r="26" spans="1:38" ht="16" thickBot="1">
      <c r="A26" s="11">
        <v>8700</v>
      </c>
      <c r="B26" s="14">
        <v>1.91</v>
      </c>
      <c r="C26" s="7" t="s">
        <v>6</v>
      </c>
      <c r="D26" s="8" t="s">
        <v>22</v>
      </c>
      <c r="E26" s="9" t="s">
        <v>8</v>
      </c>
      <c r="F26" s="70">
        <f t="shared" si="0"/>
        <v>4554.9738219895289</v>
      </c>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row>
    <row r="27" spans="1:38" ht="16" thickBot="1">
      <c r="A27" s="11">
        <v>5110</v>
      </c>
      <c r="B27" s="14">
        <v>1.63</v>
      </c>
      <c r="C27" s="7" t="s">
        <v>6</v>
      </c>
      <c r="D27" s="8" t="s">
        <v>22</v>
      </c>
      <c r="E27" s="7" t="s">
        <v>8</v>
      </c>
      <c r="F27" s="70">
        <f t="shared" si="0"/>
        <v>3134.9693251533745</v>
      </c>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row>
    <row r="28" spans="1:38" ht="16" thickBot="1">
      <c r="A28" s="11">
        <v>4750</v>
      </c>
      <c r="B28" s="14">
        <v>1.5</v>
      </c>
      <c r="C28" s="7" t="s">
        <v>6</v>
      </c>
      <c r="D28" s="8" t="s">
        <v>22</v>
      </c>
      <c r="E28" s="7" t="s">
        <v>11</v>
      </c>
      <c r="F28" s="70">
        <f t="shared" si="0"/>
        <v>3166.6666666666665</v>
      </c>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row>
    <row r="29" spans="1:38" ht="16" thickBot="1">
      <c r="A29" s="11">
        <v>12470</v>
      </c>
      <c r="B29" s="14">
        <v>1.92</v>
      </c>
      <c r="C29" s="7" t="s">
        <v>6</v>
      </c>
      <c r="D29" s="8" t="s">
        <v>22</v>
      </c>
      <c r="E29" s="7" t="s">
        <v>11</v>
      </c>
      <c r="F29" s="70">
        <f t="shared" si="0"/>
        <v>6494.791666666667</v>
      </c>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row>
    <row r="30" spans="1:38" ht="16" thickBot="1">
      <c r="A30" s="11">
        <v>6480</v>
      </c>
      <c r="B30" s="14">
        <v>1.6</v>
      </c>
      <c r="C30" s="7" t="s">
        <v>6</v>
      </c>
      <c r="D30" s="8" t="s">
        <v>22</v>
      </c>
      <c r="E30" s="7" t="s">
        <v>11</v>
      </c>
      <c r="F30" s="70">
        <f t="shared" si="0"/>
        <v>4050</v>
      </c>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row>
    <row r="31" spans="1:38" ht="16" thickBot="1">
      <c r="A31" s="11">
        <v>6110</v>
      </c>
      <c r="B31" s="14">
        <v>1.5</v>
      </c>
      <c r="C31" s="7" t="s">
        <v>6</v>
      </c>
      <c r="D31" s="8" t="s">
        <v>22</v>
      </c>
      <c r="E31" s="7" t="s">
        <v>13</v>
      </c>
      <c r="F31" s="70">
        <f t="shared" si="0"/>
        <v>4073.3333333333335</v>
      </c>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row>
    <row r="32" spans="1:38" ht="16" thickBot="1">
      <c r="A32" s="11">
        <v>13150</v>
      </c>
      <c r="B32" s="14">
        <v>1.92</v>
      </c>
      <c r="C32" s="7" t="s">
        <v>6</v>
      </c>
      <c r="D32" s="8" t="s">
        <v>22</v>
      </c>
      <c r="E32" s="7" t="s">
        <v>13</v>
      </c>
      <c r="F32" s="70">
        <f t="shared" si="0"/>
        <v>6848.9583333333339</v>
      </c>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row>
    <row r="33" spans="1:38" ht="16" thickBot="1">
      <c r="A33" s="11">
        <v>5830</v>
      </c>
      <c r="B33" s="14">
        <v>1.58</v>
      </c>
      <c r="C33" s="7" t="s">
        <v>6</v>
      </c>
      <c r="D33" s="8" t="s">
        <v>22</v>
      </c>
      <c r="E33" s="7" t="s">
        <v>13</v>
      </c>
      <c r="F33" s="70">
        <f t="shared" si="0"/>
        <v>3689.8734177215188</v>
      </c>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row>
    <row r="34" spans="1:38" ht="16" thickBot="1">
      <c r="A34" s="11">
        <v>6570</v>
      </c>
      <c r="B34" s="14">
        <v>1.5</v>
      </c>
      <c r="C34" s="7" t="s">
        <v>6</v>
      </c>
      <c r="D34" s="8" t="s">
        <v>22</v>
      </c>
      <c r="E34" s="7" t="s">
        <v>12</v>
      </c>
      <c r="F34" s="70">
        <f t="shared" si="0"/>
        <v>4380</v>
      </c>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row>
    <row r="35" spans="1:38" ht="16" thickBot="1">
      <c r="A35" s="11">
        <v>15070</v>
      </c>
      <c r="B35" s="14">
        <v>1.93</v>
      </c>
      <c r="C35" s="7" t="s">
        <v>6</v>
      </c>
      <c r="D35" s="8" t="s">
        <v>22</v>
      </c>
      <c r="E35" s="7" t="s">
        <v>12</v>
      </c>
      <c r="F35" s="70">
        <f t="shared" si="0"/>
        <v>7808.2901554404143</v>
      </c>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row>
    <row r="36" spans="1:38" ht="16" thickBot="1">
      <c r="A36" s="11">
        <v>7310</v>
      </c>
      <c r="B36" s="14">
        <v>1.61</v>
      </c>
      <c r="C36" s="7" t="s">
        <v>6</v>
      </c>
      <c r="D36" s="8" t="s">
        <v>22</v>
      </c>
      <c r="E36" s="7" t="s">
        <v>12</v>
      </c>
      <c r="F36" s="70">
        <f t="shared" si="0"/>
        <v>4540.3726708074528</v>
      </c>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row>
    <row r="37" spans="1:38" ht="16" thickBot="1">
      <c r="A37" s="11">
        <v>6370</v>
      </c>
      <c r="B37" s="14">
        <v>1.5</v>
      </c>
      <c r="C37" s="7" t="s">
        <v>6</v>
      </c>
      <c r="D37" s="8" t="s">
        <v>22</v>
      </c>
      <c r="E37" s="7" t="s">
        <v>15</v>
      </c>
      <c r="F37" s="70">
        <f t="shared" si="0"/>
        <v>4246.666666666667</v>
      </c>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row>
    <row r="38" spans="1:38" ht="16" thickBot="1">
      <c r="A38" s="11">
        <v>18940</v>
      </c>
      <c r="B38" s="14">
        <v>1.96</v>
      </c>
      <c r="C38" s="7" t="s">
        <v>6</v>
      </c>
      <c r="D38" s="8" t="s">
        <v>22</v>
      </c>
      <c r="E38" s="7" t="s">
        <v>15</v>
      </c>
      <c r="F38" s="70">
        <f t="shared" si="0"/>
        <v>9663.2653061224501</v>
      </c>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row>
    <row r="39" spans="1:38" ht="16" thickBot="1">
      <c r="A39" s="11">
        <v>7210</v>
      </c>
      <c r="B39" s="14">
        <v>1.72</v>
      </c>
      <c r="C39" s="7" t="s">
        <v>6</v>
      </c>
      <c r="D39" s="8" t="s">
        <v>22</v>
      </c>
      <c r="E39" s="7" t="s">
        <v>15</v>
      </c>
      <c r="F39" s="70">
        <f t="shared" si="0"/>
        <v>4191.8604651162796</v>
      </c>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row>
    <row r="40" spans="1:38" ht="16" thickBot="1">
      <c r="A40" s="11">
        <v>7660</v>
      </c>
      <c r="B40" s="14">
        <v>1.5</v>
      </c>
      <c r="C40" s="7" t="s">
        <v>6</v>
      </c>
      <c r="D40" s="8" t="s">
        <v>22</v>
      </c>
      <c r="E40" s="7" t="s">
        <v>14</v>
      </c>
      <c r="F40" s="70">
        <f t="shared" si="0"/>
        <v>5106.666666666667</v>
      </c>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row>
    <row r="41" spans="1:38" ht="16" thickBot="1">
      <c r="A41" s="11">
        <v>18180</v>
      </c>
      <c r="B41" s="14">
        <v>1.98</v>
      </c>
      <c r="C41" s="7" t="s">
        <v>6</v>
      </c>
      <c r="D41" s="8" t="s">
        <v>22</v>
      </c>
      <c r="E41" s="7" t="s">
        <v>14</v>
      </c>
      <c r="F41" s="70">
        <f t="shared" si="0"/>
        <v>9181.818181818182</v>
      </c>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row>
    <row r="42" spans="1:38" ht="16" thickBot="1">
      <c r="A42" s="11">
        <v>9080</v>
      </c>
      <c r="B42" s="14">
        <v>1.75</v>
      </c>
      <c r="C42" s="7" t="s">
        <v>6</v>
      </c>
      <c r="D42" s="8" t="s">
        <v>22</v>
      </c>
      <c r="E42" s="7" t="s">
        <v>14</v>
      </c>
      <c r="F42" s="70">
        <f t="shared" si="0"/>
        <v>5188.5714285714284</v>
      </c>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row>
    <row r="43" spans="1:38" ht="16" thickBot="1">
      <c r="A43" s="11">
        <v>8340</v>
      </c>
      <c r="B43" s="14">
        <v>1.5</v>
      </c>
      <c r="C43" s="7" t="s">
        <v>6</v>
      </c>
      <c r="D43" s="8" t="s">
        <v>22</v>
      </c>
      <c r="E43" s="7" t="s">
        <v>10</v>
      </c>
      <c r="F43" s="70">
        <f t="shared" si="0"/>
        <v>5560</v>
      </c>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row>
    <row r="44" spans="1:38" ht="16" thickBot="1">
      <c r="A44" s="11">
        <v>18050</v>
      </c>
      <c r="B44" s="14">
        <v>1.92</v>
      </c>
      <c r="C44" s="7" t="s">
        <v>6</v>
      </c>
      <c r="D44" s="8" t="s">
        <v>22</v>
      </c>
      <c r="E44" s="7" t="s">
        <v>10</v>
      </c>
      <c r="F44" s="70">
        <f t="shared" si="0"/>
        <v>9401.0416666666679</v>
      </c>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row>
    <row r="45" spans="1:38" ht="16" thickBot="1">
      <c r="A45" s="11">
        <v>16230</v>
      </c>
      <c r="B45" s="14">
        <v>1.81</v>
      </c>
      <c r="C45" s="7" t="s">
        <v>6</v>
      </c>
      <c r="D45" s="8" t="s">
        <v>22</v>
      </c>
      <c r="E45" s="7" t="s">
        <v>10</v>
      </c>
      <c r="F45" s="70">
        <f t="shared" si="0"/>
        <v>8966.8508287292807</v>
      </c>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row>
    <row r="46" spans="1:38" ht="16" thickBot="1">
      <c r="A46" s="11">
        <v>11780</v>
      </c>
      <c r="B46" s="14">
        <v>1.54</v>
      </c>
      <c r="C46" s="7" t="s">
        <v>6</v>
      </c>
      <c r="D46" s="8" t="s">
        <v>22</v>
      </c>
      <c r="E46" s="7" t="s">
        <v>9</v>
      </c>
      <c r="F46" s="70">
        <f t="shared" si="0"/>
        <v>7649.3506493506493</v>
      </c>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row>
    <row r="47" spans="1:38" ht="16" thickBot="1">
      <c r="A47" s="11">
        <v>2280</v>
      </c>
      <c r="B47" s="14">
        <v>1.5</v>
      </c>
      <c r="C47" s="7" t="s">
        <v>6</v>
      </c>
      <c r="D47" s="8" t="s">
        <v>23</v>
      </c>
      <c r="E47" s="9" t="s">
        <v>8</v>
      </c>
      <c r="F47" s="70">
        <f t="shared" si="0"/>
        <v>1520</v>
      </c>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row>
    <row r="48" spans="1:38" ht="16" thickBot="1">
      <c r="A48" s="11">
        <v>4420</v>
      </c>
      <c r="B48" s="14">
        <v>1.93</v>
      </c>
      <c r="C48" s="7" t="s">
        <v>6</v>
      </c>
      <c r="D48" s="8" t="s">
        <v>23</v>
      </c>
      <c r="E48" s="9" t="s">
        <v>8</v>
      </c>
      <c r="F48" s="70">
        <f t="shared" si="0"/>
        <v>2290.1554404145077</v>
      </c>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row>
    <row r="49" spans="1:38" ht="16" thickBot="1">
      <c r="A49" s="11">
        <v>3680</v>
      </c>
      <c r="B49" s="14">
        <v>1.7</v>
      </c>
      <c r="C49" s="7" t="s">
        <v>6</v>
      </c>
      <c r="D49" s="8" t="s">
        <v>23</v>
      </c>
      <c r="E49" s="7" t="s">
        <v>8</v>
      </c>
      <c r="F49" s="70">
        <f t="shared" si="0"/>
        <v>2164.7058823529414</v>
      </c>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row>
    <row r="50" spans="1:38" ht="16" thickBot="1">
      <c r="A50" s="11">
        <v>3050</v>
      </c>
      <c r="B50" s="14">
        <v>1.5</v>
      </c>
      <c r="C50" s="7" t="s">
        <v>6</v>
      </c>
      <c r="D50" s="8" t="s">
        <v>23</v>
      </c>
      <c r="E50" s="7" t="s">
        <v>11</v>
      </c>
      <c r="F50" s="70">
        <f t="shared" si="0"/>
        <v>2033.3333333333333</v>
      </c>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row>
    <row r="51" spans="1:38" ht="16" thickBot="1">
      <c r="A51" s="11">
        <v>6860</v>
      </c>
      <c r="B51" s="14">
        <v>1.91</v>
      </c>
      <c r="C51" s="7" t="s">
        <v>6</v>
      </c>
      <c r="D51" s="8" t="s">
        <v>23</v>
      </c>
      <c r="E51" s="7" t="s">
        <v>11</v>
      </c>
      <c r="F51" s="70">
        <f t="shared" si="0"/>
        <v>3591.623036649215</v>
      </c>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row>
    <row r="52" spans="1:38" ht="16" thickBot="1">
      <c r="A52" s="11">
        <v>2970</v>
      </c>
      <c r="B52" s="14">
        <v>1.72</v>
      </c>
      <c r="C52" s="7" t="s">
        <v>6</v>
      </c>
      <c r="D52" s="8" t="s">
        <v>23</v>
      </c>
      <c r="E52" s="7" t="s">
        <v>11</v>
      </c>
      <c r="F52" s="70">
        <f t="shared" si="0"/>
        <v>1726.7441860465117</v>
      </c>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row>
    <row r="53" spans="1:38" ht="16" thickBot="1">
      <c r="A53" s="11">
        <v>3560</v>
      </c>
      <c r="B53" s="14">
        <v>1.5</v>
      </c>
      <c r="C53" s="7" t="s">
        <v>6</v>
      </c>
      <c r="D53" s="8" t="s">
        <v>23</v>
      </c>
      <c r="E53" s="7" t="s">
        <v>13</v>
      </c>
      <c r="F53" s="70">
        <f t="shared" si="0"/>
        <v>2373.3333333333335</v>
      </c>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row>
    <row r="54" spans="1:38" ht="16" thickBot="1">
      <c r="A54" s="11">
        <v>5670</v>
      </c>
      <c r="B54" s="14">
        <v>1.84</v>
      </c>
      <c r="C54" s="7" t="s">
        <v>6</v>
      </c>
      <c r="D54" s="8" t="s">
        <v>23</v>
      </c>
      <c r="E54" s="7" t="s">
        <v>13</v>
      </c>
      <c r="F54" s="70">
        <f t="shared" si="0"/>
        <v>3081.5217391304345</v>
      </c>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row>
    <row r="55" spans="1:38" ht="16" thickBot="1">
      <c r="A55" s="11">
        <v>4270</v>
      </c>
      <c r="B55" s="14">
        <v>1.63</v>
      </c>
      <c r="C55" s="7" t="s">
        <v>6</v>
      </c>
      <c r="D55" s="8" t="s">
        <v>23</v>
      </c>
      <c r="E55" s="7" t="s">
        <v>13</v>
      </c>
      <c r="F55" s="70">
        <f t="shared" si="0"/>
        <v>2619.6319018404911</v>
      </c>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row>
    <row r="56" spans="1:38" ht="16" thickBot="1">
      <c r="A56" s="11">
        <v>3980</v>
      </c>
      <c r="B56" s="14">
        <v>1.5</v>
      </c>
      <c r="C56" s="7" t="s">
        <v>6</v>
      </c>
      <c r="D56" s="8" t="s">
        <v>23</v>
      </c>
      <c r="E56" s="7" t="s">
        <v>12</v>
      </c>
      <c r="F56" s="70">
        <f t="shared" si="0"/>
        <v>2653.3333333333335</v>
      </c>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row>
    <row r="57" spans="1:38" ht="16" thickBot="1">
      <c r="A57" s="11">
        <v>7280</v>
      </c>
      <c r="B57" s="14">
        <v>1.92</v>
      </c>
      <c r="C57" s="7" t="s">
        <v>6</v>
      </c>
      <c r="D57" s="8" t="s">
        <v>23</v>
      </c>
      <c r="E57" s="7" t="s">
        <v>12</v>
      </c>
      <c r="F57" s="70">
        <f t="shared" si="0"/>
        <v>3791.666666666667</v>
      </c>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row>
    <row r="58" spans="1:38" ht="16" thickBot="1">
      <c r="A58" s="11">
        <v>4550</v>
      </c>
      <c r="B58" s="14">
        <v>1.7</v>
      </c>
      <c r="C58" s="7" t="s">
        <v>6</v>
      </c>
      <c r="D58" s="8" t="s">
        <v>23</v>
      </c>
      <c r="E58" s="7" t="s">
        <v>12</v>
      </c>
      <c r="F58" s="70">
        <f t="shared" si="0"/>
        <v>2676.4705882352941</v>
      </c>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row>
    <row r="59" spans="1:38" ht="16" thickBot="1">
      <c r="A59" s="11">
        <v>4220</v>
      </c>
      <c r="B59" s="14">
        <v>1.5</v>
      </c>
      <c r="C59" s="7" t="s">
        <v>6</v>
      </c>
      <c r="D59" s="8" t="s">
        <v>23</v>
      </c>
      <c r="E59" s="7" t="s">
        <v>15</v>
      </c>
      <c r="F59" s="70">
        <f t="shared" si="0"/>
        <v>2813.3333333333335</v>
      </c>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row>
    <row r="60" spans="1:38" ht="16" thickBot="1">
      <c r="A60" s="11">
        <v>8150</v>
      </c>
      <c r="B60" s="14">
        <v>1.9</v>
      </c>
      <c r="C60" s="7" t="s">
        <v>6</v>
      </c>
      <c r="D60" s="8" t="s">
        <v>23</v>
      </c>
      <c r="E60" s="7" t="s">
        <v>15</v>
      </c>
      <c r="F60" s="70">
        <f t="shared" si="0"/>
        <v>4289.4736842105267</v>
      </c>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row>
    <row r="61" spans="1:38" ht="16" thickBot="1">
      <c r="A61" s="11">
        <v>4500</v>
      </c>
      <c r="B61" s="14">
        <v>1.65</v>
      </c>
      <c r="C61" s="7" t="s">
        <v>6</v>
      </c>
      <c r="D61" s="8" t="s">
        <v>23</v>
      </c>
      <c r="E61" s="7" t="s">
        <v>15</v>
      </c>
      <c r="F61" s="70">
        <f t="shared" si="0"/>
        <v>2727.2727272727275</v>
      </c>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row>
    <row r="62" spans="1:38" ht="16" thickBot="1">
      <c r="A62" s="11">
        <v>10760</v>
      </c>
      <c r="B62" s="14">
        <v>1.98</v>
      </c>
      <c r="C62" s="7" t="s">
        <v>6</v>
      </c>
      <c r="D62" s="8" t="s">
        <v>23</v>
      </c>
      <c r="E62" s="7" t="s">
        <v>14</v>
      </c>
      <c r="F62" s="70">
        <f t="shared" si="0"/>
        <v>5434.3434343434346</v>
      </c>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row>
    <row r="63" spans="1:38" ht="16" thickBot="1">
      <c r="A63" s="11">
        <v>4330</v>
      </c>
      <c r="B63" s="14">
        <v>1.5</v>
      </c>
      <c r="C63" s="7" t="s">
        <v>6</v>
      </c>
      <c r="D63" s="8" t="s">
        <v>23</v>
      </c>
      <c r="E63" s="7" t="s">
        <v>14</v>
      </c>
      <c r="F63" s="70">
        <f t="shared" si="0"/>
        <v>2886.6666666666665</v>
      </c>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row>
    <row r="64" spans="1:38" ht="16" thickBot="1">
      <c r="A64" s="11">
        <v>5190</v>
      </c>
      <c r="B64" s="14">
        <v>1.7</v>
      </c>
      <c r="C64" s="7" t="s">
        <v>6</v>
      </c>
      <c r="D64" s="8" t="s">
        <v>23</v>
      </c>
      <c r="E64" s="7" t="s">
        <v>14</v>
      </c>
      <c r="F64" s="70">
        <f t="shared" si="0"/>
        <v>3052.9411764705883</v>
      </c>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row>
    <row r="65" spans="1:38" ht="16" thickBot="1">
      <c r="A65" s="11">
        <v>4350</v>
      </c>
      <c r="B65" s="14">
        <v>1.51</v>
      </c>
      <c r="C65" s="7" t="s">
        <v>6</v>
      </c>
      <c r="D65" s="8" t="s">
        <v>23</v>
      </c>
      <c r="E65" s="7" t="s">
        <v>10</v>
      </c>
      <c r="F65" s="70">
        <f t="shared" si="0"/>
        <v>2880.7947019867552</v>
      </c>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row>
    <row r="66" spans="1:38" ht="16" thickBot="1">
      <c r="A66" s="11">
        <v>9950</v>
      </c>
      <c r="B66" s="14">
        <v>1.83</v>
      </c>
      <c r="C66" s="7" t="s">
        <v>6</v>
      </c>
      <c r="D66" s="8" t="s">
        <v>23</v>
      </c>
      <c r="E66" s="7" t="s">
        <v>10</v>
      </c>
      <c r="F66" s="70">
        <f t="shared" si="0"/>
        <v>5437.1584699453551</v>
      </c>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row>
    <row r="67" spans="1:38" ht="16" thickBot="1">
      <c r="A67" s="11">
        <v>6750</v>
      </c>
      <c r="B67" s="14">
        <v>1.64</v>
      </c>
      <c r="C67" s="7" t="s">
        <v>6</v>
      </c>
      <c r="D67" s="8" t="s">
        <v>23</v>
      </c>
      <c r="E67" s="7" t="s">
        <v>10</v>
      </c>
      <c r="F67" s="70">
        <f t="shared" si="0"/>
        <v>4115.8536585365855</v>
      </c>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row>
    <row r="68" spans="1:38" ht="16" thickBot="1">
      <c r="A68" s="11">
        <v>5250</v>
      </c>
      <c r="B68" s="19">
        <v>1.5</v>
      </c>
      <c r="C68" s="7" t="s">
        <v>6</v>
      </c>
      <c r="D68" s="20" t="s">
        <v>21</v>
      </c>
      <c r="E68" s="7" t="s">
        <v>8</v>
      </c>
      <c r="F68" s="70">
        <f t="shared" si="0"/>
        <v>3500</v>
      </c>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row>
    <row r="69" spans="1:38" ht="16" thickBot="1">
      <c r="A69" s="11">
        <v>6250</v>
      </c>
      <c r="B69" s="19">
        <v>1.68</v>
      </c>
      <c r="C69" s="7" t="s">
        <v>6</v>
      </c>
      <c r="D69" s="20" t="s">
        <v>21</v>
      </c>
      <c r="E69" s="7" t="s">
        <v>8</v>
      </c>
      <c r="F69" s="70">
        <f t="shared" ref="F69:F132" si="1">A69/B69</f>
        <v>3720.2380952380954</v>
      </c>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row>
    <row r="70" spans="1:38" ht="16" thickBot="1">
      <c r="A70" s="11">
        <v>10570</v>
      </c>
      <c r="B70" s="19">
        <v>1.9</v>
      </c>
      <c r="C70" s="7" t="s">
        <v>6</v>
      </c>
      <c r="D70" s="20" t="s">
        <v>21</v>
      </c>
      <c r="E70" s="7" t="s">
        <v>8</v>
      </c>
      <c r="F70" s="70">
        <f t="shared" si="1"/>
        <v>5563.1578947368425</v>
      </c>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row>
    <row r="71" spans="1:38" ht="16" thickBot="1">
      <c r="A71" s="11">
        <v>6760</v>
      </c>
      <c r="B71" s="19">
        <v>1.5</v>
      </c>
      <c r="C71" s="7" t="s">
        <v>6</v>
      </c>
      <c r="D71" s="20" t="s">
        <v>21</v>
      </c>
      <c r="E71" s="7" t="s">
        <v>11</v>
      </c>
      <c r="F71" s="70">
        <f t="shared" si="1"/>
        <v>4506.666666666667</v>
      </c>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row>
    <row r="72" spans="1:38" ht="16" thickBot="1">
      <c r="A72" s="11">
        <v>6740</v>
      </c>
      <c r="B72" s="19">
        <v>1.6</v>
      </c>
      <c r="C72" s="7" t="s">
        <v>6</v>
      </c>
      <c r="D72" s="20" t="s">
        <v>21</v>
      </c>
      <c r="E72" s="7" t="s">
        <v>11</v>
      </c>
      <c r="F72" s="70">
        <f t="shared" si="1"/>
        <v>4212.5</v>
      </c>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row>
    <row r="73" spans="1:38" ht="16" thickBot="1">
      <c r="A73" s="11">
        <v>10160</v>
      </c>
      <c r="B73" s="19">
        <v>1.87</v>
      </c>
      <c r="C73" s="7" t="s">
        <v>6</v>
      </c>
      <c r="D73" s="20" t="s">
        <v>21</v>
      </c>
      <c r="E73" s="7" t="s">
        <v>11</v>
      </c>
      <c r="F73" s="70">
        <f t="shared" si="1"/>
        <v>5433.1550802139036</v>
      </c>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row>
    <row r="74" spans="1:38" ht="16" thickBot="1">
      <c r="A74" s="11">
        <v>7160</v>
      </c>
      <c r="B74" s="19">
        <v>1.51</v>
      </c>
      <c r="C74" s="7" t="s">
        <v>6</v>
      </c>
      <c r="D74" s="20" t="s">
        <v>21</v>
      </c>
      <c r="E74" s="7" t="s">
        <v>13</v>
      </c>
      <c r="F74" s="70">
        <f t="shared" si="1"/>
        <v>4741.7218543046356</v>
      </c>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row>
    <row r="75" spans="1:38" ht="16" thickBot="1">
      <c r="A75" s="11">
        <v>10230</v>
      </c>
      <c r="B75" s="19">
        <v>1.8</v>
      </c>
      <c r="C75" s="7" t="s">
        <v>6</v>
      </c>
      <c r="D75" s="20" t="s">
        <v>21</v>
      </c>
      <c r="E75" s="7" t="s">
        <v>13</v>
      </c>
      <c r="F75" s="70">
        <f t="shared" si="1"/>
        <v>5683.333333333333</v>
      </c>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row>
    <row r="76" spans="1:38" ht="16" thickBot="1">
      <c r="A76" s="11">
        <v>13500</v>
      </c>
      <c r="B76" s="19">
        <v>1.91</v>
      </c>
      <c r="C76" s="7" t="s">
        <v>6</v>
      </c>
      <c r="D76" s="20" t="s">
        <v>21</v>
      </c>
      <c r="E76" s="7" t="s">
        <v>13</v>
      </c>
      <c r="F76" s="70">
        <f t="shared" si="1"/>
        <v>7068.0628272251315</v>
      </c>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row>
    <row r="77" spans="1:38" ht="16" thickBot="1">
      <c r="A77" s="11">
        <v>7590</v>
      </c>
      <c r="B77" s="19">
        <v>1.52</v>
      </c>
      <c r="C77" s="7" t="s">
        <v>6</v>
      </c>
      <c r="D77" s="20" t="s">
        <v>21</v>
      </c>
      <c r="E77" s="7" t="s">
        <v>12</v>
      </c>
      <c r="F77" s="70">
        <f t="shared" si="1"/>
        <v>4993.4210526315792</v>
      </c>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row>
    <row r="78" spans="1:38" ht="16" thickBot="1">
      <c r="A78" s="11">
        <v>9820</v>
      </c>
      <c r="B78" s="19">
        <v>1.64</v>
      </c>
      <c r="C78" s="7" t="s">
        <v>6</v>
      </c>
      <c r="D78" s="20" t="s">
        <v>21</v>
      </c>
      <c r="E78" s="7" t="s">
        <v>12</v>
      </c>
      <c r="F78" s="70">
        <f t="shared" si="1"/>
        <v>5987.8048780487807</v>
      </c>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row>
    <row r="79" spans="1:38" ht="16" thickBot="1">
      <c r="A79" s="11">
        <v>14660</v>
      </c>
      <c r="B79" s="19">
        <v>1.9</v>
      </c>
      <c r="C79" s="7" t="s">
        <v>6</v>
      </c>
      <c r="D79" s="20" t="s">
        <v>21</v>
      </c>
      <c r="E79" s="7" t="s">
        <v>12</v>
      </c>
      <c r="F79" s="70">
        <f t="shared" si="1"/>
        <v>7715.7894736842109</v>
      </c>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row>
    <row r="80" spans="1:38" ht="16" thickBot="1">
      <c r="A80" s="11">
        <v>9240</v>
      </c>
      <c r="B80" s="19">
        <v>1.54</v>
      </c>
      <c r="C80" s="7" t="s">
        <v>6</v>
      </c>
      <c r="D80" s="20" t="s">
        <v>21</v>
      </c>
      <c r="E80" s="7" t="s">
        <v>15</v>
      </c>
      <c r="F80" s="70">
        <f t="shared" si="1"/>
        <v>6000</v>
      </c>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row>
    <row r="81" spans="1:38" ht="16" thickBot="1">
      <c r="A81" s="11">
        <v>11090</v>
      </c>
      <c r="B81" s="19">
        <v>1.7</v>
      </c>
      <c r="C81" s="7" t="s">
        <v>6</v>
      </c>
      <c r="D81" s="20" t="s">
        <v>21</v>
      </c>
      <c r="E81" s="7" t="s">
        <v>15</v>
      </c>
      <c r="F81" s="70">
        <f t="shared" si="1"/>
        <v>6523.5294117647063</v>
      </c>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row>
    <row r="82" spans="1:38" ht="16" thickBot="1">
      <c r="A82" s="11">
        <v>14040</v>
      </c>
      <c r="B82" s="19">
        <v>1.9</v>
      </c>
      <c r="C82" s="7" t="s">
        <v>6</v>
      </c>
      <c r="D82" s="20" t="s">
        <v>21</v>
      </c>
      <c r="E82" s="7" t="s">
        <v>15</v>
      </c>
      <c r="F82" s="70">
        <f t="shared" si="1"/>
        <v>7389.4736842105267</v>
      </c>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row>
    <row r="83" spans="1:38" ht="16" thickBot="1">
      <c r="A83" s="11">
        <v>9160</v>
      </c>
      <c r="B83" s="19">
        <v>1.53</v>
      </c>
      <c r="C83" s="7" t="s">
        <v>6</v>
      </c>
      <c r="D83" s="20" t="s">
        <v>21</v>
      </c>
      <c r="E83" s="7" t="s">
        <v>14</v>
      </c>
      <c r="F83" s="70">
        <f t="shared" si="1"/>
        <v>5986.9281045751632</v>
      </c>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row>
    <row r="84" spans="1:38" ht="16" thickBot="1">
      <c r="A84" s="11">
        <v>9170</v>
      </c>
      <c r="B84" s="19">
        <v>1.7</v>
      </c>
      <c r="C84" s="7" t="s">
        <v>6</v>
      </c>
      <c r="D84" s="20" t="s">
        <v>21</v>
      </c>
      <c r="E84" s="7" t="s">
        <v>14</v>
      </c>
      <c r="F84" s="70">
        <f t="shared" si="1"/>
        <v>5394.1176470588234</v>
      </c>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row>
    <row r="85" spans="1:38" ht="16" thickBot="1">
      <c r="A85" s="11">
        <v>19480</v>
      </c>
      <c r="B85" s="19">
        <v>1.95</v>
      </c>
      <c r="C85" s="7" t="s">
        <v>6</v>
      </c>
      <c r="D85" s="20" t="s">
        <v>21</v>
      </c>
      <c r="E85" s="7" t="s">
        <v>14</v>
      </c>
      <c r="F85" s="70">
        <f t="shared" si="1"/>
        <v>9989.7435897435898</v>
      </c>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row>
    <row r="86" spans="1:38" ht="16" thickBot="1">
      <c r="A86" s="11">
        <v>10950</v>
      </c>
      <c r="B86" s="19">
        <v>1.52</v>
      </c>
      <c r="C86" s="7" t="s">
        <v>6</v>
      </c>
      <c r="D86" s="20" t="s">
        <v>21</v>
      </c>
      <c r="E86" s="7" t="s">
        <v>10</v>
      </c>
      <c r="F86" s="70">
        <f t="shared" si="1"/>
        <v>7203.9473684210525</v>
      </c>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row>
    <row r="87" spans="1:38" ht="16" thickBot="1">
      <c r="A87" s="11">
        <v>14440</v>
      </c>
      <c r="B87" s="19">
        <v>1.87</v>
      </c>
      <c r="C87" s="7" t="s">
        <v>6</v>
      </c>
      <c r="D87" s="20" t="s">
        <v>21</v>
      </c>
      <c r="E87" s="7" t="s">
        <v>10</v>
      </c>
      <c r="F87" s="70">
        <f t="shared" si="1"/>
        <v>7721.9251336898387</v>
      </c>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row>
    <row r="88" spans="1:38" ht="16" thickBot="1">
      <c r="A88" s="11">
        <v>17720</v>
      </c>
      <c r="B88" s="19">
        <v>1.9</v>
      </c>
      <c r="C88" s="7" t="s">
        <v>6</v>
      </c>
      <c r="D88" s="20" t="s">
        <v>21</v>
      </c>
      <c r="E88" s="7" t="s">
        <v>10</v>
      </c>
      <c r="F88" s="70">
        <f t="shared" si="1"/>
        <v>9326.3157894736851</v>
      </c>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row>
    <row r="89" spans="1:38" ht="16" thickBot="1">
      <c r="A89" s="11">
        <v>5170</v>
      </c>
      <c r="B89" s="19">
        <v>1.51</v>
      </c>
      <c r="C89" s="7" t="s">
        <v>6</v>
      </c>
      <c r="D89" s="20" t="s">
        <v>20</v>
      </c>
      <c r="E89" s="7" t="s">
        <v>8</v>
      </c>
      <c r="F89" s="70">
        <f t="shared" si="1"/>
        <v>3423.8410596026488</v>
      </c>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row>
    <row r="90" spans="1:38" ht="16" thickBot="1">
      <c r="A90" s="11">
        <v>8230</v>
      </c>
      <c r="B90" s="19">
        <v>1.79</v>
      </c>
      <c r="C90" s="7" t="s">
        <v>6</v>
      </c>
      <c r="D90" s="20" t="s">
        <v>20</v>
      </c>
      <c r="E90" s="7" t="s">
        <v>8</v>
      </c>
      <c r="F90" s="70">
        <f t="shared" si="1"/>
        <v>4597.7653631284911</v>
      </c>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row>
    <row r="91" spans="1:38" ht="16" thickBot="1">
      <c r="A91" s="11">
        <v>9850</v>
      </c>
      <c r="B91" s="19">
        <v>1.95</v>
      </c>
      <c r="C91" s="7" t="s">
        <v>6</v>
      </c>
      <c r="D91" s="20" t="s">
        <v>20</v>
      </c>
      <c r="E91" s="7" t="s">
        <v>8</v>
      </c>
      <c r="F91" s="70">
        <f t="shared" si="1"/>
        <v>5051.2820512820517</v>
      </c>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row>
    <row r="92" spans="1:38" ht="16" thickBot="1">
      <c r="A92" s="11">
        <v>7580</v>
      </c>
      <c r="B92" s="19">
        <v>1.57</v>
      </c>
      <c r="C92" s="7" t="s">
        <v>6</v>
      </c>
      <c r="D92" s="20" t="s">
        <v>20</v>
      </c>
      <c r="E92" s="7" t="s">
        <v>11</v>
      </c>
      <c r="F92" s="70">
        <f t="shared" si="1"/>
        <v>4828.0254777070058</v>
      </c>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row>
    <row r="93" spans="1:38" ht="16" thickBot="1">
      <c r="A93" s="11">
        <v>12360</v>
      </c>
      <c r="B93" s="19">
        <v>1.82</v>
      </c>
      <c r="C93" s="7" t="s">
        <v>6</v>
      </c>
      <c r="D93" s="20" t="s">
        <v>20</v>
      </c>
      <c r="E93" s="7" t="s">
        <v>11</v>
      </c>
      <c r="F93" s="70">
        <f t="shared" si="1"/>
        <v>6791.2087912087909</v>
      </c>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row>
    <row r="94" spans="1:38" ht="16" thickBot="1">
      <c r="A94" s="11">
        <v>15270</v>
      </c>
      <c r="B94" s="19">
        <v>1.91</v>
      </c>
      <c r="C94" s="7" t="s">
        <v>6</v>
      </c>
      <c r="D94" s="20" t="s">
        <v>20</v>
      </c>
      <c r="E94" s="7" t="s">
        <v>11</v>
      </c>
      <c r="F94" s="70">
        <f t="shared" si="1"/>
        <v>7994.7643979057593</v>
      </c>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row>
    <row r="95" spans="1:38" ht="16" thickBot="1">
      <c r="A95" s="11">
        <v>8300</v>
      </c>
      <c r="B95" s="19">
        <v>1.54</v>
      </c>
      <c r="C95" s="7" t="s">
        <v>6</v>
      </c>
      <c r="D95" s="20" t="s">
        <v>20</v>
      </c>
      <c r="E95" s="7" t="s">
        <v>13</v>
      </c>
      <c r="F95" s="70">
        <f t="shared" si="1"/>
        <v>5389.6103896103896</v>
      </c>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row>
    <row r="96" spans="1:38" ht="16" thickBot="1">
      <c r="A96" s="11">
        <v>10250</v>
      </c>
      <c r="B96" s="19">
        <v>1.63</v>
      </c>
      <c r="C96" s="7" t="s">
        <v>6</v>
      </c>
      <c r="D96" s="20" t="s">
        <v>20</v>
      </c>
      <c r="E96" s="7" t="s">
        <v>13</v>
      </c>
      <c r="F96" s="70">
        <f t="shared" si="1"/>
        <v>6288.3435582822094</v>
      </c>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row>
    <row r="97" spans="1:38" ht="16" thickBot="1">
      <c r="A97" s="11">
        <v>16740</v>
      </c>
      <c r="B97" s="19">
        <v>1.91</v>
      </c>
      <c r="C97" s="7" t="s">
        <v>6</v>
      </c>
      <c r="D97" s="20" t="s">
        <v>20</v>
      </c>
      <c r="E97" s="7" t="s">
        <v>13</v>
      </c>
      <c r="F97" s="70">
        <f t="shared" si="1"/>
        <v>8764.3979057591623</v>
      </c>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row>
    <row r="98" spans="1:38" ht="16" thickBot="1">
      <c r="A98" s="11">
        <v>11090</v>
      </c>
      <c r="B98" s="19">
        <v>1.56</v>
      </c>
      <c r="C98" s="7" t="s">
        <v>6</v>
      </c>
      <c r="D98" s="20" t="s">
        <v>20</v>
      </c>
      <c r="E98" s="7" t="s">
        <v>12</v>
      </c>
      <c r="F98" s="70">
        <f t="shared" si="1"/>
        <v>7108.9743589743584</v>
      </c>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row>
    <row r="99" spans="1:38" ht="16" thickBot="1">
      <c r="A99" s="11">
        <v>15770</v>
      </c>
      <c r="B99" s="19">
        <v>1.82</v>
      </c>
      <c r="C99" s="7" t="s">
        <v>6</v>
      </c>
      <c r="D99" s="20" t="s">
        <v>20</v>
      </c>
      <c r="E99" s="7" t="s">
        <v>12</v>
      </c>
      <c r="F99" s="70">
        <f t="shared" si="1"/>
        <v>8664.8351648351654</v>
      </c>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row>
    <row r="100" spans="1:38" ht="16" thickBot="1">
      <c r="A100" s="11">
        <v>19370</v>
      </c>
      <c r="B100" s="19">
        <v>1.92</v>
      </c>
      <c r="C100" s="7" t="s">
        <v>6</v>
      </c>
      <c r="D100" s="20" t="s">
        <v>20</v>
      </c>
      <c r="E100" s="7" t="s">
        <v>12</v>
      </c>
      <c r="F100" s="70">
        <f t="shared" si="1"/>
        <v>10088.541666666668</v>
      </c>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row>
    <row r="101" spans="1:38" ht="16" thickBot="1">
      <c r="A101" s="11">
        <v>9830</v>
      </c>
      <c r="B101" s="19">
        <v>1.51</v>
      </c>
      <c r="C101" s="7" t="s">
        <v>6</v>
      </c>
      <c r="D101" s="20" t="s">
        <v>20</v>
      </c>
      <c r="E101" s="7" t="s">
        <v>15</v>
      </c>
      <c r="F101" s="70">
        <f t="shared" si="1"/>
        <v>6509.9337748344369</v>
      </c>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row>
    <row r="102" spans="1:38" ht="16" thickBot="1">
      <c r="A102" s="11">
        <v>17410</v>
      </c>
      <c r="B102" s="19">
        <v>1.8</v>
      </c>
      <c r="C102" s="7" t="s">
        <v>6</v>
      </c>
      <c r="D102" s="20" t="s">
        <v>20</v>
      </c>
      <c r="E102" s="7" t="s">
        <v>15</v>
      </c>
      <c r="F102" s="70">
        <f t="shared" si="1"/>
        <v>9672.2222222222226</v>
      </c>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row>
    <row r="103" spans="1:38" ht="16" thickBot="1">
      <c r="A103" s="11">
        <v>24090</v>
      </c>
      <c r="B103" s="19">
        <v>1.92</v>
      </c>
      <c r="C103" s="7" t="s">
        <v>6</v>
      </c>
      <c r="D103" s="20" t="s">
        <v>20</v>
      </c>
      <c r="E103" s="7" t="s">
        <v>15</v>
      </c>
      <c r="F103" s="70">
        <f t="shared" si="1"/>
        <v>12546.875</v>
      </c>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row>
    <row r="104" spans="1:38" ht="16" thickBot="1">
      <c r="A104" s="11">
        <v>10080</v>
      </c>
      <c r="B104" s="19">
        <v>1.53</v>
      </c>
      <c r="C104" s="7" t="s">
        <v>6</v>
      </c>
      <c r="D104" s="20" t="s">
        <v>20</v>
      </c>
      <c r="E104" s="7" t="s">
        <v>14</v>
      </c>
      <c r="F104" s="70">
        <f t="shared" si="1"/>
        <v>6588.2352941176468</v>
      </c>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row>
    <row r="105" spans="1:38" ht="16" thickBot="1">
      <c r="A105" s="11">
        <v>13690</v>
      </c>
      <c r="B105" s="19">
        <v>1.74</v>
      </c>
      <c r="C105" s="7" t="s">
        <v>6</v>
      </c>
      <c r="D105" s="20" t="s">
        <v>20</v>
      </c>
      <c r="E105" s="7" t="s">
        <v>14</v>
      </c>
      <c r="F105" s="70">
        <f t="shared" si="1"/>
        <v>7867.8160919540232</v>
      </c>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row>
    <row r="106" spans="1:38" ht="16" thickBot="1">
      <c r="A106" s="11">
        <v>25500</v>
      </c>
      <c r="B106" s="19">
        <v>1.94</v>
      </c>
      <c r="C106" s="7" t="s">
        <v>6</v>
      </c>
      <c r="D106" s="20" t="s">
        <v>20</v>
      </c>
      <c r="E106" s="7" t="s">
        <v>14</v>
      </c>
      <c r="F106" s="70">
        <f t="shared" si="1"/>
        <v>13144.329896907217</v>
      </c>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row>
    <row r="107" spans="1:38" ht="16" thickBot="1">
      <c r="A107" s="11">
        <v>15420</v>
      </c>
      <c r="B107" s="19">
        <v>1.61</v>
      </c>
      <c r="C107" s="7" t="s">
        <v>6</v>
      </c>
      <c r="D107" s="20" t="s">
        <v>20</v>
      </c>
      <c r="E107" s="7" t="s">
        <v>10</v>
      </c>
      <c r="F107" s="70">
        <f t="shared" si="1"/>
        <v>9577.6397515527951</v>
      </c>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row>
    <row r="108" spans="1:38" ht="16" thickBot="1">
      <c r="A108" s="11">
        <v>17880</v>
      </c>
      <c r="B108" s="19">
        <v>1.83</v>
      </c>
      <c r="C108" s="7" t="s">
        <v>6</v>
      </c>
      <c r="D108" s="20" t="s">
        <v>20</v>
      </c>
      <c r="E108" s="7" t="s">
        <v>10</v>
      </c>
      <c r="F108" s="70">
        <f t="shared" si="1"/>
        <v>9770.4918032786882</v>
      </c>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row>
    <row r="109" spans="1:38" ht="16" thickBot="1">
      <c r="A109" s="11">
        <v>27060</v>
      </c>
      <c r="B109" s="19">
        <v>1.94</v>
      </c>
      <c r="C109" s="7" t="s">
        <v>6</v>
      </c>
      <c r="D109" s="20" t="s">
        <v>20</v>
      </c>
      <c r="E109" s="7" t="s">
        <v>10</v>
      </c>
      <c r="F109" s="70">
        <f t="shared" si="1"/>
        <v>13948.453608247422</v>
      </c>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row>
    <row r="110" spans="1:38" ht="16" thickBot="1">
      <c r="A110" s="11">
        <v>14780</v>
      </c>
      <c r="B110" s="19">
        <v>1.75</v>
      </c>
      <c r="C110" s="7" t="s">
        <v>6</v>
      </c>
      <c r="D110" s="20" t="s">
        <v>20</v>
      </c>
      <c r="E110" s="7" t="s">
        <v>9</v>
      </c>
      <c r="F110" s="70">
        <f t="shared" si="1"/>
        <v>8445.7142857142862</v>
      </c>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row>
    <row r="111" spans="1:38" ht="16" thickBot="1">
      <c r="A111" s="11">
        <v>6260</v>
      </c>
      <c r="B111" s="19">
        <v>1.55</v>
      </c>
      <c r="C111" s="7" t="s">
        <v>6</v>
      </c>
      <c r="D111" s="20" t="s">
        <v>19</v>
      </c>
      <c r="E111" s="7" t="s">
        <v>8</v>
      </c>
      <c r="F111" s="70">
        <f t="shared" si="1"/>
        <v>4038.7096774193546</v>
      </c>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row>
    <row r="112" spans="1:38" ht="16" thickBot="1">
      <c r="A112" s="11">
        <v>8970</v>
      </c>
      <c r="B112" s="19">
        <v>1.81</v>
      </c>
      <c r="C112" s="7" t="s">
        <v>6</v>
      </c>
      <c r="D112" s="20" t="s">
        <v>19</v>
      </c>
      <c r="E112" s="7" t="s">
        <v>8</v>
      </c>
      <c r="F112" s="70">
        <f t="shared" si="1"/>
        <v>4955.8011049723755</v>
      </c>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row>
    <row r="113" spans="1:38" ht="16" thickBot="1">
      <c r="A113" s="11">
        <v>16770</v>
      </c>
      <c r="B113" s="19">
        <v>1.92</v>
      </c>
      <c r="C113" s="7" t="s">
        <v>6</v>
      </c>
      <c r="D113" s="20" t="s">
        <v>19</v>
      </c>
      <c r="E113" s="7" t="s">
        <v>8</v>
      </c>
      <c r="F113" s="70">
        <f t="shared" si="1"/>
        <v>8734.375</v>
      </c>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row>
    <row r="114" spans="1:38" ht="16" thickBot="1">
      <c r="A114" s="11">
        <v>6460</v>
      </c>
      <c r="B114" s="19">
        <v>1.53</v>
      </c>
      <c r="C114" s="7" t="s">
        <v>6</v>
      </c>
      <c r="D114" s="20" t="s">
        <v>19</v>
      </c>
      <c r="E114" s="7" t="s">
        <v>11</v>
      </c>
      <c r="F114" s="70">
        <f t="shared" si="1"/>
        <v>4222.2222222222217</v>
      </c>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row>
    <row r="115" spans="1:38" ht="16" thickBot="1">
      <c r="A115" s="11">
        <v>13060</v>
      </c>
      <c r="B115" s="19">
        <v>1.82</v>
      </c>
      <c r="C115" s="7" t="s">
        <v>6</v>
      </c>
      <c r="D115" s="20" t="s">
        <v>19</v>
      </c>
      <c r="E115" s="7" t="s">
        <v>11</v>
      </c>
      <c r="F115" s="70">
        <f t="shared" si="1"/>
        <v>7175.8241758241757</v>
      </c>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row>
    <row r="116" spans="1:38" ht="16" thickBot="1">
      <c r="A116" s="11">
        <v>20290</v>
      </c>
      <c r="B116" s="19">
        <v>1.9</v>
      </c>
      <c r="C116" s="7" t="s">
        <v>6</v>
      </c>
      <c r="D116" s="20" t="s">
        <v>19</v>
      </c>
      <c r="E116" s="7" t="s">
        <v>11</v>
      </c>
      <c r="F116" s="70">
        <f t="shared" si="1"/>
        <v>10678.947368421053</v>
      </c>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row>
    <row r="117" spans="1:38" ht="16" thickBot="1">
      <c r="A117" s="11">
        <v>9830</v>
      </c>
      <c r="B117" s="19">
        <v>1.53</v>
      </c>
      <c r="C117" s="7" t="s">
        <v>6</v>
      </c>
      <c r="D117" s="20" t="s">
        <v>19</v>
      </c>
      <c r="E117" s="7" t="s">
        <v>13</v>
      </c>
      <c r="F117" s="70">
        <f t="shared" si="1"/>
        <v>6424.8366013071891</v>
      </c>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row>
    <row r="118" spans="1:38" ht="16" thickBot="1">
      <c r="A118" s="11">
        <v>12920</v>
      </c>
      <c r="B118" s="19">
        <v>1.65</v>
      </c>
      <c r="C118" s="7" t="s">
        <v>6</v>
      </c>
      <c r="D118" s="20" t="s">
        <v>19</v>
      </c>
      <c r="E118" s="7" t="s">
        <v>13</v>
      </c>
      <c r="F118" s="70">
        <f t="shared" si="1"/>
        <v>7830.3030303030309</v>
      </c>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row>
    <row r="119" spans="1:38" ht="16" thickBot="1">
      <c r="A119" s="11">
        <v>23090</v>
      </c>
      <c r="B119" s="19">
        <v>1.95</v>
      </c>
      <c r="C119" s="7" t="s">
        <v>6</v>
      </c>
      <c r="D119" s="20" t="s">
        <v>19</v>
      </c>
      <c r="E119" s="7" t="s">
        <v>13</v>
      </c>
      <c r="F119" s="70">
        <f t="shared" si="1"/>
        <v>11841.025641025641</v>
      </c>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row>
    <row r="120" spans="1:38" ht="16" thickBot="1">
      <c r="A120" s="11">
        <v>9560</v>
      </c>
      <c r="B120" s="19">
        <v>1.55</v>
      </c>
      <c r="C120" s="7" t="s">
        <v>6</v>
      </c>
      <c r="D120" s="20" t="s">
        <v>19</v>
      </c>
      <c r="E120" s="7" t="s">
        <v>12</v>
      </c>
      <c r="F120" s="70">
        <f t="shared" si="1"/>
        <v>6167.7419354838712</v>
      </c>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row>
    <row r="121" spans="1:38" ht="16" thickBot="1">
      <c r="A121" s="11">
        <v>15870</v>
      </c>
      <c r="B121" s="19">
        <v>1.87</v>
      </c>
      <c r="C121" s="7" t="s">
        <v>6</v>
      </c>
      <c r="D121" s="20" t="s">
        <v>19</v>
      </c>
      <c r="E121" s="7" t="s">
        <v>12</v>
      </c>
      <c r="F121" s="70">
        <f t="shared" si="1"/>
        <v>8486.6310160427802</v>
      </c>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row>
    <row r="122" spans="1:38" ht="16" thickBot="1">
      <c r="A122" s="11">
        <v>24620</v>
      </c>
      <c r="B122" s="19">
        <v>1.99</v>
      </c>
      <c r="C122" s="7" t="s">
        <v>6</v>
      </c>
      <c r="D122" s="20" t="s">
        <v>19</v>
      </c>
      <c r="E122" s="7" t="s">
        <v>12</v>
      </c>
      <c r="F122" s="70">
        <f t="shared" si="1"/>
        <v>12371.859296482413</v>
      </c>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row>
    <row r="123" spans="1:38" ht="16" thickBot="1">
      <c r="A123" s="11">
        <v>12730</v>
      </c>
      <c r="B123" s="19">
        <v>1.54</v>
      </c>
      <c r="C123" s="7" t="s">
        <v>6</v>
      </c>
      <c r="D123" s="20" t="s">
        <v>19</v>
      </c>
      <c r="E123" s="7" t="s">
        <v>15</v>
      </c>
      <c r="F123" s="70">
        <f t="shared" si="1"/>
        <v>8266.2337662337668</v>
      </c>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row>
    <row r="124" spans="1:38" ht="16" thickBot="1">
      <c r="A124" s="11">
        <v>21210</v>
      </c>
      <c r="B124" s="19">
        <v>1.82</v>
      </c>
      <c r="C124" s="7" t="s">
        <v>6</v>
      </c>
      <c r="D124" s="20" t="s">
        <v>19</v>
      </c>
      <c r="E124" s="7" t="s">
        <v>15</v>
      </c>
      <c r="F124" s="70">
        <f t="shared" si="1"/>
        <v>11653.846153846154</v>
      </c>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row>
    <row r="125" spans="1:38" ht="16" thickBot="1">
      <c r="A125" s="11">
        <v>25600</v>
      </c>
      <c r="B125" s="19">
        <v>1.9</v>
      </c>
      <c r="C125" s="7" t="s">
        <v>6</v>
      </c>
      <c r="D125" s="20" t="s">
        <v>19</v>
      </c>
      <c r="E125" s="7" t="s">
        <v>15</v>
      </c>
      <c r="F125" s="70">
        <f t="shared" si="1"/>
        <v>13473.684210526317</v>
      </c>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row>
    <row r="126" spans="1:38" ht="16" thickBot="1">
      <c r="A126" s="11">
        <v>11880</v>
      </c>
      <c r="B126" s="19">
        <v>1.55</v>
      </c>
      <c r="C126" s="7" t="s">
        <v>6</v>
      </c>
      <c r="D126" s="20" t="s">
        <v>19</v>
      </c>
      <c r="E126" s="7" t="s">
        <v>14</v>
      </c>
      <c r="F126" s="70">
        <f t="shared" si="1"/>
        <v>7664.5161290322576</v>
      </c>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row>
    <row r="127" spans="1:38" ht="16" thickBot="1">
      <c r="A127" s="11">
        <v>20740</v>
      </c>
      <c r="B127" s="19">
        <v>1.8</v>
      </c>
      <c r="C127" s="7" t="s">
        <v>6</v>
      </c>
      <c r="D127" s="20" t="s">
        <v>19</v>
      </c>
      <c r="E127" s="7" t="s">
        <v>14</v>
      </c>
      <c r="F127" s="70">
        <f t="shared" si="1"/>
        <v>11522.222222222223</v>
      </c>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row>
    <row r="128" spans="1:38" ht="16" thickBot="1">
      <c r="A128" s="11">
        <v>27500</v>
      </c>
      <c r="B128" s="19">
        <v>1.91</v>
      </c>
      <c r="C128" s="7" t="s">
        <v>6</v>
      </c>
      <c r="D128" s="20" t="s">
        <v>19</v>
      </c>
      <c r="E128" s="7" t="s">
        <v>14</v>
      </c>
      <c r="F128" s="70">
        <f t="shared" si="1"/>
        <v>14397.905759162304</v>
      </c>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row>
    <row r="129" spans="1:38" ht="16" thickBot="1">
      <c r="A129" s="11">
        <v>13360</v>
      </c>
      <c r="B129" s="19">
        <v>1.59</v>
      </c>
      <c r="C129" s="7" t="s">
        <v>6</v>
      </c>
      <c r="D129" s="20" t="s">
        <v>19</v>
      </c>
      <c r="E129" s="7" t="s">
        <v>10</v>
      </c>
      <c r="F129" s="70">
        <f t="shared" si="1"/>
        <v>8402.5157232704405</v>
      </c>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row>
    <row r="130" spans="1:38" ht="16" thickBot="1">
      <c r="A130" s="11">
        <v>17150</v>
      </c>
      <c r="B130" s="19">
        <v>1.73</v>
      </c>
      <c r="C130" s="7" t="s">
        <v>6</v>
      </c>
      <c r="D130" s="20" t="s">
        <v>19</v>
      </c>
      <c r="E130" s="7" t="s">
        <v>10</v>
      </c>
      <c r="F130" s="70">
        <f t="shared" si="1"/>
        <v>9913.2947976878622</v>
      </c>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row>
    <row r="131" spans="1:38" ht="16" thickBot="1">
      <c r="A131" s="11">
        <v>22550</v>
      </c>
      <c r="B131" s="19">
        <v>1.9</v>
      </c>
      <c r="C131" s="7" t="s">
        <v>6</v>
      </c>
      <c r="D131" s="20" t="s">
        <v>19</v>
      </c>
      <c r="E131" s="7" t="s">
        <v>10</v>
      </c>
      <c r="F131" s="70">
        <f t="shared" si="1"/>
        <v>11868.42105263158</v>
      </c>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row>
    <row r="132" spans="1:38" ht="16" thickBot="1">
      <c r="A132" s="11">
        <v>19030</v>
      </c>
      <c r="B132" s="19">
        <v>1.5</v>
      </c>
      <c r="C132" s="7" t="s">
        <v>6</v>
      </c>
      <c r="D132" s="20" t="s">
        <v>19</v>
      </c>
      <c r="E132" s="7" t="s">
        <v>9</v>
      </c>
      <c r="F132" s="70">
        <f t="shared" si="1"/>
        <v>12686.666666666666</v>
      </c>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row>
    <row r="133" spans="1:38" ht="16" thickBot="1">
      <c r="A133" s="11">
        <v>19590</v>
      </c>
      <c r="B133" s="19">
        <v>1.59</v>
      </c>
      <c r="C133" s="7" t="s">
        <v>6</v>
      </c>
      <c r="D133" s="20" t="s">
        <v>19</v>
      </c>
      <c r="E133" s="7" t="s">
        <v>9</v>
      </c>
      <c r="F133" s="70">
        <f t="shared" ref="F133:F196" si="2">A133/B133</f>
        <v>12320.754716981131</v>
      </c>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row>
    <row r="134" spans="1:38" ht="16" thickBot="1">
      <c r="A134" s="11">
        <v>19590</v>
      </c>
      <c r="B134" s="19">
        <v>1.59</v>
      </c>
      <c r="C134" s="7" t="s">
        <v>6</v>
      </c>
      <c r="D134" s="20" t="s">
        <v>19</v>
      </c>
      <c r="E134" s="7" t="s">
        <v>9</v>
      </c>
      <c r="F134" s="70">
        <f t="shared" si="2"/>
        <v>12320.754716981131</v>
      </c>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row>
    <row r="135" spans="1:38" ht="20" thickBot="1">
      <c r="A135" s="21">
        <v>5240</v>
      </c>
      <c r="B135" s="22">
        <v>1.5</v>
      </c>
      <c r="C135" s="23" t="s">
        <v>6</v>
      </c>
      <c r="D135" s="24" t="s">
        <v>18</v>
      </c>
      <c r="E135" s="25" t="s">
        <v>8</v>
      </c>
      <c r="F135" s="70">
        <f t="shared" si="2"/>
        <v>3493.3333333333335</v>
      </c>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row>
    <row r="136" spans="1:38" ht="20" thickBot="1">
      <c r="A136" s="21">
        <v>7100</v>
      </c>
      <c r="B136" s="22">
        <v>1.7</v>
      </c>
      <c r="C136" s="23" t="s">
        <v>6</v>
      </c>
      <c r="D136" s="24" t="s">
        <v>18</v>
      </c>
      <c r="E136" s="25" t="s">
        <v>8</v>
      </c>
      <c r="F136" s="70">
        <f t="shared" si="2"/>
        <v>4176.4705882352946</v>
      </c>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row>
    <row r="137" spans="1:38" ht="20" thickBot="1">
      <c r="A137" s="21">
        <v>7210</v>
      </c>
      <c r="B137" s="22">
        <v>1.63</v>
      </c>
      <c r="C137" s="23" t="s">
        <v>6</v>
      </c>
      <c r="D137" s="24" t="s">
        <v>18</v>
      </c>
      <c r="E137" s="25" t="s">
        <v>8</v>
      </c>
      <c r="F137" s="70">
        <f t="shared" si="2"/>
        <v>4423.312883435583</v>
      </c>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row>
    <row r="138" spans="1:38" ht="16" thickBot="1">
      <c r="A138" s="21">
        <v>7900</v>
      </c>
      <c r="B138" s="26">
        <v>1.5</v>
      </c>
      <c r="C138" s="23" t="s">
        <v>6</v>
      </c>
      <c r="D138" s="24" t="s">
        <v>18</v>
      </c>
      <c r="E138" s="25" t="s">
        <v>11</v>
      </c>
      <c r="F138" s="70">
        <f t="shared" si="2"/>
        <v>5266.666666666667</v>
      </c>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row>
    <row r="139" spans="1:38" ht="16" thickBot="1">
      <c r="A139" s="21">
        <v>9010</v>
      </c>
      <c r="B139" s="26">
        <v>1.71</v>
      </c>
      <c r="C139" s="23" t="s">
        <v>6</v>
      </c>
      <c r="D139" s="24" t="s">
        <v>18</v>
      </c>
      <c r="E139" s="25" t="s">
        <v>11</v>
      </c>
      <c r="F139" s="70">
        <f t="shared" si="2"/>
        <v>5269.0058479532163</v>
      </c>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row>
    <row r="140" spans="1:38" ht="16" thickBot="1">
      <c r="A140" s="21">
        <v>9280</v>
      </c>
      <c r="B140" s="26">
        <v>1.63</v>
      </c>
      <c r="C140" s="23" t="s">
        <v>6</v>
      </c>
      <c r="D140" s="24" t="s">
        <v>18</v>
      </c>
      <c r="E140" s="25" t="s">
        <v>11</v>
      </c>
      <c r="F140" s="70">
        <f t="shared" si="2"/>
        <v>5693.251533742332</v>
      </c>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row>
    <row r="141" spans="1:38" ht="16" thickBot="1">
      <c r="A141" s="21">
        <v>9850</v>
      </c>
      <c r="B141" s="27">
        <v>1.51</v>
      </c>
      <c r="C141" s="23" t="s">
        <v>6</v>
      </c>
      <c r="D141" s="28" t="s">
        <v>18</v>
      </c>
      <c r="E141" s="29" t="s">
        <v>13</v>
      </c>
      <c r="F141" s="70">
        <f t="shared" si="2"/>
        <v>6523.1788079470198</v>
      </c>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row>
    <row r="142" spans="1:38" ht="16" thickBot="1">
      <c r="A142" s="21">
        <v>10130</v>
      </c>
      <c r="B142" s="30">
        <v>1.53</v>
      </c>
      <c r="C142" s="23" t="s">
        <v>6</v>
      </c>
      <c r="D142" s="28" t="s">
        <v>18</v>
      </c>
      <c r="E142" s="29" t="s">
        <v>13</v>
      </c>
      <c r="F142" s="70">
        <f t="shared" si="2"/>
        <v>6620.915032679738</v>
      </c>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row>
    <row r="143" spans="1:38" ht="16" thickBot="1">
      <c r="A143" s="21">
        <v>16770</v>
      </c>
      <c r="B143" s="26">
        <v>1.8</v>
      </c>
      <c r="C143" s="23" t="s">
        <v>6</v>
      </c>
      <c r="D143" s="28" t="s">
        <v>18</v>
      </c>
      <c r="E143" s="29" t="s">
        <v>13</v>
      </c>
      <c r="F143" s="70">
        <f t="shared" si="2"/>
        <v>9316.6666666666661</v>
      </c>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row>
    <row r="144" spans="1:38" ht="16" thickBot="1">
      <c r="A144" s="21">
        <v>13360</v>
      </c>
      <c r="B144" s="26">
        <v>1.56</v>
      </c>
      <c r="C144" s="23" t="s">
        <v>6</v>
      </c>
      <c r="D144" s="28" t="s">
        <v>18</v>
      </c>
      <c r="E144" s="25" t="s">
        <v>12</v>
      </c>
      <c r="F144" s="70">
        <f t="shared" si="2"/>
        <v>8564.1025641025644</v>
      </c>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row>
    <row r="145" spans="1:38" ht="16" thickBot="1">
      <c r="A145" s="21">
        <v>15460</v>
      </c>
      <c r="B145" s="26">
        <v>1.72</v>
      </c>
      <c r="C145" s="23" t="s">
        <v>6</v>
      </c>
      <c r="D145" s="28" t="s">
        <v>18</v>
      </c>
      <c r="E145" s="25" t="s">
        <v>12</v>
      </c>
      <c r="F145" s="70">
        <f t="shared" si="2"/>
        <v>8988.3720930232557</v>
      </c>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row>
    <row r="146" spans="1:38" ht="16" thickBot="1">
      <c r="A146" s="21">
        <v>15610</v>
      </c>
      <c r="B146" s="26">
        <v>1.59</v>
      </c>
      <c r="C146" s="23" t="s">
        <v>6</v>
      </c>
      <c r="D146" s="28" t="s">
        <v>18</v>
      </c>
      <c r="E146" s="25" t="s">
        <v>12</v>
      </c>
      <c r="F146" s="70">
        <f t="shared" si="2"/>
        <v>9817.6100628930817</v>
      </c>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row>
    <row r="147" spans="1:38" ht="16" thickBot="1">
      <c r="A147" s="21">
        <v>16770</v>
      </c>
      <c r="B147" s="27">
        <v>1.8</v>
      </c>
      <c r="C147" s="23" t="s">
        <v>6</v>
      </c>
      <c r="D147" s="28" t="s">
        <v>18</v>
      </c>
      <c r="E147" s="25" t="s">
        <v>15</v>
      </c>
      <c r="F147" s="70">
        <f t="shared" si="2"/>
        <v>9316.6666666666661</v>
      </c>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row>
    <row r="148" spans="1:38" ht="16" thickBot="1">
      <c r="A148" s="21">
        <v>18700</v>
      </c>
      <c r="B148" s="26">
        <v>1.83</v>
      </c>
      <c r="C148" s="23" t="s">
        <v>6</v>
      </c>
      <c r="D148" s="28" t="s">
        <v>18</v>
      </c>
      <c r="E148" s="25" t="s">
        <v>15</v>
      </c>
      <c r="F148" s="70">
        <f t="shared" si="2"/>
        <v>10218.579234972678</v>
      </c>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row>
    <row r="149" spans="1:38" ht="20" thickBot="1">
      <c r="A149" s="21">
        <v>16820</v>
      </c>
      <c r="B149" s="22">
        <v>1.64</v>
      </c>
      <c r="C149" s="23" t="s">
        <v>6</v>
      </c>
      <c r="D149" s="28" t="s">
        <v>18</v>
      </c>
      <c r="E149" s="25" t="s">
        <v>15</v>
      </c>
      <c r="F149" s="70">
        <f t="shared" si="2"/>
        <v>10256.09756097561</v>
      </c>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row>
    <row r="150" spans="1:38" ht="20" thickBot="1">
      <c r="A150" s="21">
        <v>14060</v>
      </c>
      <c r="B150" s="22">
        <v>1.58</v>
      </c>
      <c r="C150" s="23" t="s">
        <v>6</v>
      </c>
      <c r="D150" s="28" t="s">
        <v>18</v>
      </c>
      <c r="E150" s="25" t="s">
        <v>14</v>
      </c>
      <c r="F150" s="70">
        <f t="shared" si="2"/>
        <v>8898.7341772151904</v>
      </c>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row>
    <row r="151" spans="1:38" ht="16" thickBot="1">
      <c r="A151" s="21">
        <v>18750</v>
      </c>
      <c r="B151" s="26">
        <v>1.6</v>
      </c>
      <c r="C151" s="23" t="s">
        <v>6</v>
      </c>
      <c r="D151" s="28" t="s">
        <v>18</v>
      </c>
      <c r="E151" s="25" t="s">
        <v>14</v>
      </c>
      <c r="F151" s="70">
        <f t="shared" si="2"/>
        <v>11718.75</v>
      </c>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row>
    <row r="152" spans="1:38" ht="20" thickBot="1">
      <c r="A152" s="21">
        <v>19750</v>
      </c>
      <c r="B152" s="22">
        <v>1.79</v>
      </c>
      <c r="C152" s="23" t="s">
        <v>6</v>
      </c>
      <c r="D152" s="28" t="s">
        <v>18</v>
      </c>
      <c r="E152" s="25" t="s">
        <v>14</v>
      </c>
      <c r="F152" s="70">
        <f t="shared" si="2"/>
        <v>11033.519553072625</v>
      </c>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row>
    <row r="153" spans="1:38" ht="16" thickBot="1">
      <c r="A153" s="21">
        <v>21500</v>
      </c>
      <c r="B153" s="26">
        <v>1.84</v>
      </c>
      <c r="C153" s="23" t="s">
        <v>6</v>
      </c>
      <c r="D153" s="28" t="s">
        <v>18</v>
      </c>
      <c r="E153" s="25" t="s">
        <v>10</v>
      </c>
      <c r="F153" s="70">
        <f t="shared" si="2"/>
        <v>11684.782608695652</v>
      </c>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row>
    <row r="154" spans="1:38" ht="20" thickBot="1">
      <c r="A154" s="21">
        <v>19450</v>
      </c>
      <c r="B154" s="22">
        <v>1.53</v>
      </c>
      <c r="C154" s="23" t="s">
        <v>6</v>
      </c>
      <c r="D154" s="28" t="s">
        <v>18</v>
      </c>
      <c r="E154" s="25" t="s">
        <v>10</v>
      </c>
      <c r="F154" s="70">
        <f t="shared" si="2"/>
        <v>12712.418300653595</v>
      </c>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row>
    <row r="155" spans="1:38" ht="20" thickBot="1">
      <c r="A155" s="21">
        <v>21500</v>
      </c>
      <c r="B155" s="22">
        <v>1.84</v>
      </c>
      <c r="C155" s="23" t="s">
        <v>6</v>
      </c>
      <c r="D155" s="28" t="s">
        <v>18</v>
      </c>
      <c r="E155" s="25" t="s">
        <v>10</v>
      </c>
      <c r="F155" s="70">
        <f t="shared" si="2"/>
        <v>11684.782608695652</v>
      </c>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row>
    <row r="156" spans="1:38" ht="20" thickBot="1">
      <c r="A156" s="21">
        <v>25580</v>
      </c>
      <c r="B156" s="22">
        <v>1.72</v>
      </c>
      <c r="C156" s="23" t="s">
        <v>6</v>
      </c>
      <c r="D156" s="28" t="s">
        <v>18</v>
      </c>
      <c r="E156" s="25" t="s">
        <v>9</v>
      </c>
      <c r="F156" s="70">
        <f t="shared" si="2"/>
        <v>14872.093023255815</v>
      </c>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row>
    <row r="157" spans="1:38" ht="16" thickBot="1">
      <c r="A157" s="21">
        <v>35410</v>
      </c>
      <c r="B157" s="26">
        <v>1.91</v>
      </c>
      <c r="C157" s="23" t="s">
        <v>6</v>
      </c>
      <c r="D157" s="28" t="s">
        <v>18</v>
      </c>
      <c r="E157" s="25" t="s">
        <v>9</v>
      </c>
      <c r="F157" s="70">
        <f t="shared" si="2"/>
        <v>18539.267015706806</v>
      </c>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row>
    <row r="158" spans="1:38" ht="20" thickBot="1">
      <c r="A158" s="21">
        <v>33840</v>
      </c>
      <c r="B158" s="22">
        <v>1.86</v>
      </c>
      <c r="C158" s="23" t="s">
        <v>6</v>
      </c>
      <c r="D158" s="28" t="s">
        <v>18</v>
      </c>
      <c r="E158" s="25" t="s">
        <v>9</v>
      </c>
      <c r="F158" s="70">
        <f t="shared" si="2"/>
        <v>18193.548387096773</v>
      </c>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row>
    <row r="159" spans="1:38" ht="20" thickBot="1">
      <c r="A159" s="21">
        <v>5140</v>
      </c>
      <c r="B159" s="22">
        <v>1.5</v>
      </c>
      <c r="C159" s="23" t="s">
        <v>6</v>
      </c>
      <c r="D159" s="24" t="s">
        <v>17</v>
      </c>
      <c r="E159" s="25" t="s">
        <v>8</v>
      </c>
      <c r="F159" s="70">
        <f t="shared" si="2"/>
        <v>3426.6666666666665</v>
      </c>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row>
    <row r="160" spans="1:38" ht="20" thickBot="1">
      <c r="A160" s="21">
        <v>5790</v>
      </c>
      <c r="B160" s="22">
        <v>1.55</v>
      </c>
      <c r="C160" s="23" t="s">
        <v>6</v>
      </c>
      <c r="D160" s="24" t="s">
        <v>17</v>
      </c>
      <c r="E160" s="25" t="s">
        <v>8</v>
      </c>
      <c r="F160" s="70">
        <f t="shared" si="2"/>
        <v>3735.483870967742</v>
      </c>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row>
    <row r="161" spans="1:38" ht="20" thickBot="1">
      <c r="A161" s="21">
        <v>8070</v>
      </c>
      <c r="B161" s="22">
        <v>1.7</v>
      </c>
      <c r="C161" s="23" t="s">
        <v>6</v>
      </c>
      <c r="D161" s="24" t="s">
        <v>17</v>
      </c>
      <c r="E161" s="25" t="s">
        <v>8</v>
      </c>
      <c r="F161" s="70">
        <f t="shared" si="2"/>
        <v>4747.0588235294117</v>
      </c>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row>
    <row r="162" spans="1:38" ht="16" thickBot="1">
      <c r="A162" s="21">
        <v>8980</v>
      </c>
      <c r="B162" s="26">
        <v>1.61</v>
      </c>
      <c r="C162" s="23" t="s">
        <v>6</v>
      </c>
      <c r="D162" s="24" t="s">
        <v>17</v>
      </c>
      <c r="E162" s="25" t="s">
        <v>11</v>
      </c>
      <c r="F162" s="70">
        <f t="shared" si="2"/>
        <v>5577.6397515527951</v>
      </c>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row>
    <row r="163" spans="1:38" ht="20" thickBot="1">
      <c r="A163" s="21">
        <v>10540</v>
      </c>
      <c r="B163" s="22">
        <v>1.73</v>
      </c>
      <c r="C163" s="23" t="s">
        <v>6</v>
      </c>
      <c r="D163" s="24" t="s">
        <v>17</v>
      </c>
      <c r="E163" s="25" t="s">
        <v>11</v>
      </c>
      <c r="F163" s="70">
        <f t="shared" si="2"/>
        <v>6092.4855491329481</v>
      </c>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row>
    <row r="164" spans="1:38" ht="20" thickBot="1">
      <c r="A164" s="21">
        <v>13960</v>
      </c>
      <c r="B164" s="22">
        <v>1.8</v>
      </c>
      <c r="C164" s="23" t="s">
        <v>6</v>
      </c>
      <c r="D164" s="24" t="s">
        <v>17</v>
      </c>
      <c r="E164" s="25" t="s">
        <v>11</v>
      </c>
      <c r="F164" s="70">
        <f t="shared" si="2"/>
        <v>7755.5555555555557</v>
      </c>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row>
    <row r="165" spans="1:38" ht="16" thickBot="1">
      <c r="A165" s="21">
        <v>14760</v>
      </c>
      <c r="B165" s="26">
        <v>1.7</v>
      </c>
      <c r="C165" s="23" t="s">
        <v>6</v>
      </c>
      <c r="D165" s="24" t="s">
        <v>17</v>
      </c>
      <c r="E165" s="25" t="s">
        <v>13</v>
      </c>
      <c r="F165" s="70">
        <f t="shared" si="2"/>
        <v>8682.3529411764703</v>
      </c>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row>
    <row r="166" spans="1:38" ht="20" thickBot="1">
      <c r="A166" s="21">
        <v>15460</v>
      </c>
      <c r="B166" s="22">
        <v>1.72</v>
      </c>
      <c r="C166" s="23" t="s">
        <v>6</v>
      </c>
      <c r="D166" s="24" t="s">
        <v>17</v>
      </c>
      <c r="E166" s="25" t="s">
        <v>13</v>
      </c>
      <c r="F166" s="70">
        <f t="shared" si="2"/>
        <v>8988.3720930232557</v>
      </c>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row>
    <row r="167" spans="1:38" ht="20" thickBot="1">
      <c r="A167" s="21">
        <v>18250</v>
      </c>
      <c r="B167" s="22">
        <v>1.8</v>
      </c>
      <c r="C167" s="23" t="s">
        <v>6</v>
      </c>
      <c r="D167" s="24" t="s">
        <v>17</v>
      </c>
      <c r="E167" s="25" t="s">
        <v>13</v>
      </c>
      <c r="F167" s="70">
        <f t="shared" si="2"/>
        <v>10138.888888888889</v>
      </c>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row>
    <row r="168" spans="1:38" ht="20" thickBot="1">
      <c r="A168" s="21">
        <v>15700</v>
      </c>
      <c r="B168" s="22">
        <v>1.6</v>
      </c>
      <c r="C168" s="23" t="s">
        <v>6</v>
      </c>
      <c r="D168" s="24" t="s">
        <v>17</v>
      </c>
      <c r="E168" s="25" t="s">
        <v>12</v>
      </c>
      <c r="F168" s="70">
        <f t="shared" si="2"/>
        <v>9812.5</v>
      </c>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row>
    <row r="169" spans="1:38" ht="20" thickBot="1">
      <c r="A169" s="21">
        <v>15810</v>
      </c>
      <c r="B169" s="22">
        <v>1.7</v>
      </c>
      <c r="C169" s="23" t="s">
        <v>6</v>
      </c>
      <c r="D169" s="24" t="s">
        <v>17</v>
      </c>
      <c r="E169" s="25" t="s">
        <v>12</v>
      </c>
      <c r="F169" s="70">
        <f t="shared" si="2"/>
        <v>9300</v>
      </c>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row>
    <row r="170" spans="1:38" ht="20" thickBot="1">
      <c r="A170" s="21">
        <v>19560</v>
      </c>
      <c r="B170" s="22">
        <v>1.84</v>
      </c>
      <c r="C170" s="23" t="s">
        <v>6</v>
      </c>
      <c r="D170" s="24" t="s">
        <v>17</v>
      </c>
      <c r="E170" s="25" t="s">
        <v>12</v>
      </c>
      <c r="F170" s="70">
        <f t="shared" si="2"/>
        <v>10630.434782608696</v>
      </c>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row>
    <row r="171" spans="1:38" ht="20" thickBot="1">
      <c r="A171" s="21">
        <v>14700</v>
      </c>
      <c r="B171" s="22">
        <v>1.6</v>
      </c>
      <c r="C171" s="23" t="s">
        <v>6</v>
      </c>
      <c r="D171" s="24" t="s">
        <v>17</v>
      </c>
      <c r="E171" s="25" t="s">
        <v>15</v>
      </c>
      <c r="F171" s="70">
        <f t="shared" si="2"/>
        <v>9187.5</v>
      </c>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row>
    <row r="172" spans="1:38" ht="16" thickBot="1">
      <c r="A172" s="21">
        <v>16470</v>
      </c>
      <c r="B172" s="26">
        <v>1.7</v>
      </c>
      <c r="C172" s="23" t="s">
        <v>6</v>
      </c>
      <c r="D172" s="24" t="s">
        <v>17</v>
      </c>
      <c r="E172" s="25" t="s">
        <v>15</v>
      </c>
      <c r="F172" s="70">
        <f t="shared" si="2"/>
        <v>9688.2352941176468</v>
      </c>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row>
    <row r="173" spans="1:38" ht="16" thickBot="1">
      <c r="A173" s="21">
        <v>18860</v>
      </c>
      <c r="B173" s="26">
        <v>1.76</v>
      </c>
      <c r="C173" s="23" t="s">
        <v>6</v>
      </c>
      <c r="D173" s="24" t="s">
        <v>17</v>
      </c>
      <c r="E173" s="25" t="s">
        <v>15</v>
      </c>
      <c r="F173" s="70">
        <f t="shared" si="2"/>
        <v>10715.90909090909</v>
      </c>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row>
    <row r="174" spans="1:38" ht="16" thickBot="1">
      <c r="A174" s="21">
        <v>16230</v>
      </c>
      <c r="B174" s="26">
        <v>1.55</v>
      </c>
      <c r="C174" s="23" t="s">
        <v>6</v>
      </c>
      <c r="D174" s="24" t="s">
        <v>17</v>
      </c>
      <c r="E174" s="25" t="s">
        <v>14</v>
      </c>
      <c r="F174" s="70">
        <f t="shared" si="2"/>
        <v>10470.967741935483</v>
      </c>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row>
    <row r="175" spans="1:38" ht="16" thickBot="1">
      <c r="A175" s="21">
        <v>20550</v>
      </c>
      <c r="B175" s="26">
        <v>1.62</v>
      </c>
      <c r="C175" s="23" t="s">
        <v>6</v>
      </c>
      <c r="D175" s="24" t="s">
        <v>17</v>
      </c>
      <c r="E175" s="25" t="s">
        <v>14</v>
      </c>
      <c r="F175" s="70">
        <f t="shared" si="2"/>
        <v>12685.185185185184</v>
      </c>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row>
    <row r="176" spans="1:38" ht="20" thickBot="1">
      <c r="A176" s="21">
        <v>21430</v>
      </c>
      <c r="B176" s="22">
        <v>1.83</v>
      </c>
      <c r="C176" s="23" t="s">
        <v>6</v>
      </c>
      <c r="D176" s="24" t="s">
        <v>17</v>
      </c>
      <c r="E176" s="25" t="s">
        <v>14</v>
      </c>
      <c r="F176" s="70">
        <f t="shared" si="2"/>
        <v>11710.382513661201</v>
      </c>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row>
    <row r="177" spans="1:38" ht="20" thickBot="1">
      <c r="A177" s="21">
        <v>18490</v>
      </c>
      <c r="B177" s="22">
        <v>1.52</v>
      </c>
      <c r="C177" s="23" t="s">
        <v>6</v>
      </c>
      <c r="D177" s="24" t="s">
        <v>17</v>
      </c>
      <c r="E177" s="25" t="s">
        <v>10</v>
      </c>
      <c r="F177" s="70">
        <f t="shared" si="2"/>
        <v>12164.473684210527</v>
      </c>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row>
    <row r="178" spans="1:38" ht="20" thickBot="1">
      <c r="A178" s="21">
        <v>23420</v>
      </c>
      <c r="B178" s="22">
        <v>1.73</v>
      </c>
      <c r="C178" s="23" t="s">
        <v>6</v>
      </c>
      <c r="D178" s="24" t="s">
        <v>17</v>
      </c>
      <c r="E178" s="25" t="s">
        <v>10</v>
      </c>
      <c r="F178" s="70">
        <f t="shared" si="2"/>
        <v>13537.57225433526</v>
      </c>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row>
    <row r="179" spans="1:38" ht="20" thickBot="1">
      <c r="A179" s="21">
        <v>22140</v>
      </c>
      <c r="B179" s="22">
        <v>1.51</v>
      </c>
      <c r="C179" s="23" t="s">
        <v>6</v>
      </c>
      <c r="D179" s="24" t="s">
        <v>17</v>
      </c>
      <c r="E179" s="25" t="s">
        <v>10</v>
      </c>
      <c r="F179" s="70">
        <f t="shared" si="2"/>
        <v>14662.251655629139</v>
      </c>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row>
    <row r="180" spans="1:38" ht="20" thickBot="1">
      <c r="A180" s="21">
        <v>24240</v>
      </c>
      <c r="B180" s="22">
        <v>1.51</v>
      </c>
      <c r="C180" s="23" t="s">
        <v>6</v>
      </c>
      <c r="D180" s="24" t="s">
        <v>17</v>
      </c>
      <c r="E180" s="25" t="s">
        <v>9</v>
      </c>
      <c r="F180" s="70">
        <f t="shared" si="2"/>
        <v>16052.980132450331</v>
      </c>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row>
    <row r="181" spans="1:38" ht="20" thickBot="1">
      <c r="A181" s="21">
        <v>34150</v>
      </c>
      <c r="B181" s="22">
        <v>1.82</v>
      </c>
      <c r="C181" s="23" t="s">
        <v>6</v>
      </c>
      <c r="D181" s="24" t="s">
        <v>17</v>
      </c>
      <c r="E181" s="25" t="s">
        <v>9</v>
      </c>
      <c r="F181" s="70">
        <f t="shared" si="2"/>
        <v>18763.736263736264</v>
      </c>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row>
    <row r="182" spans="1:38" ht="20" thickBot="1">
      <c r="A182" s="21">
        <v>35110</v>
      </c>
      <c r="B182" s="22">
        <v>1.66</v>
      </c>
      <c r="C182" s="23" t="s">
        <v>6</v>
      </c>
      <c r="D182" s="24" t="s">
        <v>17</v>
      </c>
      <c r="E182" s="25" t="s">
        <v>9</v>
      </c>
      <c r="F182" s="70">
        <f t="shared" si="2"/>
        <v>21150.602409638555</v>
      </c>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row>
    <row r="183" spans="1:38" ht="20" thickBot="1">
      <c r="A183" s="21">
        <v>6220</v>
      </c>
      <c r="B183" s="22">
        <v>1.5</v>
      </c>
      <c r="C183" s="23" t="s">
        <v>6</v>
      </c>
      <c r="D183" s="24" t="s">
        <v>16</v>
      </c>
      <c r="E183" s="25" t="s">
        <v>8</v>
      </c>
      <c r="F183" s="70">
        <f t="shared" si="2"/>
        <v>4146.666666666667</v>
      </c>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row>
    <row r="184" spans="1:38" ht="20" thickBot="1">
      <c r="A184" s="21">
        <v>7040</v>
      </c>
      <c r="B184" s="22">
        <v>1.51</v>
      </c>
      <c r="C184" s="23" t="s">
        <v>6</v>
      </c>
      <c r="D184" s="24" t="s">
        <v>16</v>
      </c>
      <c r="E184" s="25" t="s">
        <v>8</v>
      </c>
      <c r="F184" s="70">
        <f t="shared" si="2"/>
        <v>4662.2516556291393</v>
      </c>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row>
    <row r="185" spans="1:38" ht="20" thickBot="1">
      <c r="A185" s="21">
        <v>7530</v>
      </c>
      <c r="B185" s="22">
        <v>1.61</v>
      </c>
      <c r="C185" s="23" t="s">
        <v>6</v>
      </c>
      <c r="D185" s="24" t="s">
        <v>16</v>
      </c>
      <c r="E185" s="25" t="s">
        <v>8</v>
      </c>
      <c r="F185" s="70">
        <f t="shared" si="2"/>
        <v>4677.0186335403723</v>
      </c>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row>
    <row r="186" spans="1:38" ht="20" thickBot="1">
      <c r="A186" s="21">
        <v>9960</v>
      </c>
      <c r="B186" s="22">
        <v>1.7</v>
      </c>
      <c r="C186" s="23" t="s">
        <v>6</v>
      </c>
      <c r="D186" s="24" t="s">
        <v>16</v>
      </c>
      <c r="E186" s="25" t="s">
        <v>11</v>
      </c>
      <c r="F186" s="70">
        <f t="shared" si="2"/>
        <v>5858.8235294117649</v>
      </c>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row>
    <row r="187" spans="1:38" ht="16" thickBot="1">
      <c r="A187" s="21">
        <v>11970</v>
      </c>
      <c r="B187" s="26">
        <v>1.6</v>
      </c>
      <c r="C187" s="23" t="s">
        <v>6</v>
      </c>
      <c r="D187" s="24" t="s">
        <v>16</v>
      </c>
      <c r="E187" s="25" t="s">
        <v>11</v>
      </c>
      <c r="F187" s="70">
        <f t="shared" si="2"/>
        <v>7481.25</v>
      </c>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row>
    <row r="188" spans="1:38" ht="20" thickBot="1">
      <c r="A188" s="21">
        <v>15460</v>
      </c>
      <c r="B188" s="22">
        <v>1.9</v>
      </c>
      <c r="C188" s="23" t="s">
        <v>6</v>
      </c>
      <c r="D188" s="24" t="s">
        <v>16</v>
      </c>
      <c r="E188" s="25" t="s">
        <v>11</v>
      </c>
      <c r="F188" s="70">
        <f t="shared" si="2"/>
        <v>8136.8421052631584</v>
      </c>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row>
    <row r="189" spans="1:38" ht="20" thickBot="1">
      <c r="A189" s="21">
        <v>14920</v>
      </c>
      <c r="B189" s="22">
        <v>1.73</v>
      </c>
      <c r="C189" s="23" t="s">
        <v>6</v>
      </c>
      <c r="D189" s="24" t="s">
        <v>16</v>
      </c>
      <c r="E189" s="25" t="s">
        <v>13</v>
      </c>
      <c r="F189" s="70">
        <f t="shared" si="2"/>
        <v>8624.2774566473981</v>
      </c>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row>
    <row r="190" spans="1:38" ht="16" thickBot="1">
      <c r="A190" s="21">
        <v>18930</v>
      </c>
      <c r="B190" s="26">
        <v>1.62</v>
      </c>
      <c r="C190" s="23" t="s">
        <v>6</v>
      </c>
      <c r="D190" s="24" t="s">
        <v>16</v>
      </c>
      <c r="E190" s="25" t="s">
        <v>13</v>
      </c>
      <c r="F190" s="70">
        <f t="shared" si="2"/>
        <v>11685.185185185184</v>
      </c>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row>
    <row r="191" spans="1:38" ht="20" thickBot="1">
      <c r="A191" s="21">
        <v>19360</v>
      </c>
      <c r="B191" s="22">
        <v>1.71</v>
      </c>
      <c r="C191" s="23" t="s">
        <v>6</v>
      </c>
      <c r="D191" s="24" t="s">
        <v>16</v>
      </c>
      <c r="E191" s="25" t="s">
        <v>13</v>
      </c>
      <c r="F191" s="70">
        <f t="shared" si="2"/>
        <v>11321.637426900585</v>
      </c>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row>
    <row r="192" spans="1:38" ht="20" thickBot="1">
      <c r="A192" s="21">
        <v>15160</v>
      </c>
      <c r="B192" s="22">
        <v>1.63</v>
      </c>
      <c r="C192" s="23" t="s">
        <v>6</v>
      </c>
      <c r="D192" s="24" t="s">
        <v>16</v>
      </c>
      <c r="E192" s="25" t="s">
        <v>12</v>
      </c>
      <c r="F192" s="70">
        <f t="shared" si="2"/>
        <v>9300.6134969325158</v>
      </c>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row>
    <row r="193" spans="1:38" ht="20" thickBot="1">
      <c r="A193" s="21">
        <v>15470</v>
      </c>
      <c r="B193" s="22">
        <v>1.64</v>
      </c>
      <c r="C193" s="23" t="s">
        <v>6</v>
      </c>
      <c r="D193" s="24" t="s">
        <v>16</v>
      </c>
      <c r="E193" s="25" t="s">
        <v>12</v>
      </c>
      <c r="F193" s="70">
        <f t="shared" si="2"/>
        <v>9432.9268292682937</v>
      </c>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row>
    <row r="194" spans="1:38" ht="20" thickBot="1">
      <c r="A194" s="21">
        <v>16580</v>
      </c>
      <c r="B194" s="22">
        <v>1.73</v>
      </c>
      <c r="C194" s="23" t="s">
        <v>6</v>
      </c>
      <c r="D194" s="24" t="s">
        <v>16</v>
      </c>
      <c r="E194" s="25" t="s">
        <v>12</v>
      </c>
      <c r="F194" s="70">
        <f t="shared" si="2"/>
        <v>9583.815028901734</v>
      </c>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row>
    <row r="195" spans="1:38" ht="20" thickBot="1">
      <c r="A195" s="21">
        <v>14520</v>
      </c>
      <c r="B195" s="22">
        <v>1.6</v>
      </c>
      <c r="C195" s="23" t="s">
        <v>6</v>
      </c>
      <c r="D195" s="24" t="s">
        <v>16</v>
      </c>
      <c r="E195" s="25" t="s">
        <v>15</v>
      </c>
      <c r="F195" s="70">
        <f t="shared" si="2"/>
        <v>9075</v>
      </c>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row>
    <row r="196" spans="1:38" ht="20" thickBot="1">
      <c r="A196" s="21">
        <v>16970</v>
      </c>
      <c r="B196" s="22">
        <v>1.73</v>
      </c>
      <c r="C196" s="23" t="s">
        <v>6</v>
      </c>
      <c r="D196" s="24" t="s">
        <v>16</v>
      </c>
      <c r="E196" s="25" t="s">
        <v>15</v>
      </c>
      <c r="F196" s="70">
        <f t="shared" si="2"/>
        <v>9809.2485549132944</v>
      </c>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row>
    <row r="197" spans="1:38" ht="20" thickBot="1">
      <c r="A197" s="21">
        <v>17570</v>
      </c>
      <c r="B197" s="22">
        <v>1.7</v>
      </c>
      <c r="C197" s="23" t="s">
        <v>6</v>
      </c>
      <c r="D197" s="24" t="s">
        <v>16</v>
      </c>
      <c r="E197" s="25" t="s">
        <v>15</v>
      </c>
      <c r="F197" s="70">
        <f t="shared" ref="F197:F206" si="3">A197/B197</f>
        <v>10335.294117647059</v>
      </c>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row>
    <row r="198" spans="1:38" ht="20" thickBot="1">
      <c r="A198" s="21">
        <v>25120</v>
      </c>
      <c r="B198" s="22">
        <v>1.61</v>
      </c>
      <c r="C198" s="23" t="s">
        <v>6</v>
      </c>
      <c r="D198" s="24" t="s">
        <v>16</v>
      </c>
      <c r="E198" s="25" t="s">
        <v>14</v>
      </c>
      <c r="F198" s="70">
        <f t="shared" si="3"/>
        <v>15602.484472049688</v>
      </c>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row>
    <row r="199" spans="1:38" ht="20" thickBot="1">
      <c r="A199" s="21">
        <v>26700</v>
      </c>
      <c r="B199" s="22">
        <v>1.8</v>
      </c>
      <c r="C199" s="23" t="s">
        <v>6</v>
      </c>
      <c r="D199" s="24" t="s">
        <v>16</v>
      </c>
      <c r="E199" s="25" t="s">
        <v>14</v>
      </c>
      <c r="F199" s="70">
        <f t="shared" si="3"/>
        <v>14833.333333333332</v>
      </c>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row>
    <row r="200" spans="1:38" ht="20" thickBot="1">
      <c r="A200" s="21">
        <v>27700</v>
      </c>
      <c r="B200" s="22">
        <v>1.9</v>
      </c>
      <c r="C200" s="23" t="s">
        <v>6</v>
      </c>
      <c r="D200" s="24" t="s">
        <v>16</v>
      </c>
      <c r="E200" s="25" t="s">
        <v>14</v>
      </c>
      <c r="F200" s="70">
        <f t="shared" si="3"/>
        <v>14578.947368421053</v>
      </c>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row>
    <row r="201" spans="1:38" ht="20" thickBot="1">
      <c r="A201" s="21">
        <v>25600</v>
      </c>
      <c r="B201" s="22">
        <v>1.71</v>
      </c>
      <c r="C201" s="23" t="s">
        <v>6</v>
      </c>
      <c r="D201" s="24" t="s">
        <v>16</v>
      </c>
      <c r="E201" s="25" t="s">
        <v>10</v>
      </c>
      <c r="F201" s="70">
        <f t="shared" si="3"/>
        <v>14970.760233918129</v>
      </c>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row>
    <row r="202" spans="1:38" ht="20" thickBot="1">
      <c r="A202" s="21">
        <v>28160</v>
      </c>
      <c r="B202" s="22">
        <v>1.63</v>
      </c>
      <c r="C202" s="23" t="s">
        <v>6</v>
      </c>
      <c r="D202" s="24" t="s">
        <v>16</v>
      </c>
      <c r="E202" s="25" t="s">
        <v>10</v>
      </c>
      <c r="F202" s="70">
        <f t="shared" si="3"/>
        <v>17276.073619631901</v>
      </c>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row>
    <row r="203" spans="1:38" ht="20" thickBot="1">
      <c r="A203" s="21">
        <v>29530</v>
      </c>
      <c r="B203" s="22">
        <v>1.84</v>
      </c>
      <c r="C203" s="23" t="s">
        <v>6</v>
      </c>
      <c r="D203" s="24" t="s">
        <v>16</v>
      </c>
      <c r="E203" s="25" t="s">
        <v>10</v>
      </c>
      <c r="F203" s="70">
        <f t="shared" si="3"/>
        <v>16048.91304347826</v>
      </c>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row>
    <row r="204" spans="1:38" ht="20" thickBot="1">
      <c r="A204" s="21">
        <v>30750</v>
      </c>
      <c r="B204" s="22">
        <v>1.61</v>
      </c>
      <c r="C204" s="23" t="s">
        <v>6</v>
      </c>
      <c r="D204" s="24" t="s">
        <v>16</v>
      </c>
      <c r="E204" s="25" t="s">
        <v>9</v>
      </c>
      <c r="F204" s="70">
        <f t="shared" si="3"/>
        <v>19099.378881987577</v>
      </c>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row>
    <row r="205" spans="1:38" ht="20" thickBot="1">
      <c r="A205" s="21">
        <v>35060</v>
      </c>
      <c r="B205" s="22">
        <v>1.7</v>
      </c>
      <c r="C205" s="23" t="s">
        <v>6</v>
      </c>
      <c r="D205" s="24" t="s">
        <v>16</v>
      </c>
      <c r="E205" s="25" t="s">
        <v>9</v>
      </c>
      <c r="F205" s="70">
        <f t="shared" si="3"/>
        <v>20623.529411764706</v>
      </c>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row>
    <row r="206" spans="1:38" ht="20" thickBot="1">
      <c r="A206" s="21">
        <v>40020</v>
      </c>
      <c r="B206" s="22">
        <v>1.9</v>
      </c>
      <c r="C206" s="23" t="s">
        <v>6</v>
      </c>
      <c r="D206" s="24" t="s">
        <v>16</v>
      </c>
      <c r="E206" s="25" t="s">
        <v>9</v>
      </c>
      <c r="F206" s="70">
        <f t="shared" si="3"/>
        <v>21063.157894736843</v>
      </c>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row>
    <row r="207" spans="1:38" ht="15" thickBo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row>
    <row r="208" spans="1:38" ht="15" thickBo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row>
    <row r="209" spans="1:38" ht="15" thickBo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row>
    <row r="210" spans="1:38" ht="15" thickBo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row>
    <row r="211" spans="1:38" ht="15" thickBo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row>
    <row r="212" spans="1:38" ht="15" thickBo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row>
    <row r="213" spans="1:38" ht="15" thickBo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row>
    <row r="214" spans="1:38" ht="15" thickBo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row>
    <row r="215" spans="1:38" ht="15" thickBo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row>
    <row r="216" spans="1:38" ht="15" thickBo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row>
    <row r="217" spans="1:38" ht="15" thickBo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row>
    <row r="218" spans="1:38" ht="15" thickBo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row>
    <row r="219" spans="1:38" ht="15" thickBo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row>
    <row r="220" spans="1:38" ht="15" thickBo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row>
    <row r="221" spans="1:38" ht="15" thickBo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row>
    <row r="222" spans="1:38" ht="15" thickBo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row>
    <row r="223" spans="1:38" ht="15" thickBo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row>
    <row r="224" spans="1:38" ht="15" thickBo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row>
    <row r="225" spans="1:38" ht="15" thickBo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row>
    <row r="226" spans="1:38" ht="15" thickBo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row>
    <row r="227" spans="1:38" ht="15" thickBo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row>
    <row r="228" spans="1:38" ht="15" thickBo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row>
    <row r="229" spans="1:38" ht="15" thickBo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row>
    <row r="230" spans="1:38" ht="15" thickBo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row>
    <row r="231" spans="1:38" ht="15" thickBo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row>
    <row r="232" spans="1:38" ht="15" thickBo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row>
    <row r="233" spans="1:38" ht="15" thickBo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row>
    <row r="234" spans="1:38" ht="15" thickBo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row>
    <row r="235" spans="1:38" ht="15" thickBo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row>
    <row r="236" spans="1:38" ht="15" thickBo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row>
    <row r="237" spans="1:38" ht="15" thickBo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row>
    <row r="238" spans="1:38" ht="15" thickBo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row>
    <row r="239" spans="1:38" ht="15" thickBo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row>
    <row r="240" spans="1:38" ht="15" thickBo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row>
    <row r="241" spans="1:38" ht="15" thickBo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row>
    <row r="242" spans="1:38" ht="15" thickBo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row>
    <row r="243" spans="1:38" ht="15" thickBo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row>
    <row r="244" spans="1:38" ht="15" thickBot="1">
      <c r="A244" s="1"/>
      <c r="B244" s="15"/>
      <c r="C244" s="1"/>
      <c r="D244" s="15"/>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row>
    <row r="245" spans="1:38" ht="15" thickBot="1">
      <c r="A245" s="1"/>
      <c r="B245" s="15"/>
      <c r="C245" s="1"/>
      <c r="D245" s="15"/>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row>
    <row r="246" spans="1:38" ht="15" thickBot="1">
      <c r="A246" s="1"/>
      <c r="B246" s="15"/>
      <c r="C246" s="1"/>
      <c r="D246" s="15"/>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row>
    <row r="247" spans="1:38" ht="15" thickBot="1">
      <c r="A247" s="1"/>
      <c r="B247" s="15"/>
      <c r="C247" s="1"/>
      <c r="D247" s="15"/>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row>
    <row r="248" spans="1:38" ht="15" thickBot="1">
      <c r="A248" s="1"/>
      <c r="B248" s="15"/>
      <c r="C248" s="1"/>
      <c r="D248" s="15"/>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row>
    <row r="249" spans="1:38" ht="15" thickBot="1">
      <c r="A249" s="1"/>
      <c r="B249" s="15"/>
      <c r="C249" s="1"/>
      <c r="D249" s="15"/>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row>
    <row r="250" spans="1:38" ht="15" thickBot="1">
      <c r="A250" s="1"/>
      <c r="B250" s="15"/>
      <c r="C250" s="1"/>
      <c r="D250" s="15"/>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row>
    <row r="251" spans="1:38" ht="15" thickBot="1">
      <c r="A251" s="1"/>
      <c r="B251" s="15"/>
      <c r="C251" s="1"/>
      <c r="D251" s="15"/>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row>
    <row r="252" spans="1:38" ht="15" thickBot="1">
      <c r="A252" s="1"/>
      <c r="B252" s="15"/>
      <c r="C252" s="1"/>
      <c r="D252" s="15"/>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row>
    <row r="253" spans="1:38" ht="15" thickBot="1">
      <c r="A253" s="1"/>
      <c r="B253" s="15"/>
      <c r="C253" s="1"/>
      <c r="D253" s="15"/>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row>
    <row r="254" spans="1:38" ht="15" thickBot="1">
      <c r="A254" s="1"/>
      <c r="B254" s="15"/>
      <c r="C254" s="1"/>
      <c r="D254" s="15"/>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row>
    <row r="255" spans="1:38" ht="15" thickBot="1">
      <c r="A255" s="1"/>
      <c r="B255" s="15"/>
      <c r="C255" s="1"/>
      <c r="D255" s="15"/>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row>
    <row r="256" spans="1:38" ht="15" thickBot="1">
      <c r="A256" s="1"/>
      <c r="B256" s="15"/>
      <c r="C256" s="1"/>
      <c r="D256" s="15"/>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row>
    <row r="257" spans="1:38" ht="15" thickBot="1">
      <c r="A257" s="1"/>
      <c r="B257" s="15"/>
      <c r="C257" s="1"/>
      <c r="D257" s="15"/>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row>
    <row r="258" spans="1:38" ht="15" thickBot="1">
      <c r="A258" s="1"/>
      <c r="B258" s="15"/>
      <c r="C258" s="1"/>
      <c r="D258" s="15"/>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row>
    <row r="259" spans="1:38" ht="15" thickBot="1">
      <c r="A259" s="1"/>
      <c r="B259" s="15"/>
      <c r="C259" s="1"/>
      <c r="D259" s="15"/>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row>
    <row r="260" spans="1:38" ht="15" thickBot="1">
      <c r="A260" s="1"/>
      <c r="B260" s="15"/>
      <c r="C260" s="1"/>
      <c r="D260" s="15"/>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row>
    <row r="261" spans="1:38" ht="15" thickBot="1">
      <c r="A261" s="1"/>
      <c r="B261" s="15"/>
      <c r="C261" s="1"/>
      <c r="D261" s="15"/>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row>
    <row r="262" spans="1:38" ht="15" thickBot="1">
      <c r="A262" s="1"/>
      <c r="B262" s="15"/>
      <c r="C262" s="1"/>
      <c r="D262" s="15"/>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row>
    <row r="263" spans="1:38" ht="15" thickBot="1">
      <c r="A263" s="1"/>
      <c r="B263" s="15"/>
      <c r="C263" s="1"/>
      <c r="D263" s="15"/>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row>
    <row r="264" spans="1:38" ht="15" thickBot="1">
      <c r="A264" s="1"/>
      <c r="B264" s="15"/>
      <c r="C264" s="1"/>
      <c r="D264" s="15"/>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row>
    <row r="265" spans="1:38" ht="15" thickBot="1">
      <c r="A265" s="1"/>
      <c r="B265" s="15"/>
      <c r="C265" s="1"/>
      <c r="D265" s="15"/>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row>
    <row r="266" spans="1:38" ht="15" thickBot="1">
      <c r="A266" s="1"/>
      <c r="B266" s="15"/>
      <c r="C266" s="1"/>
      <c r="D266" s="15"/>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row>
    <row r="267" spans="1:38" ht="15" thickBot="1">
      <c r="A267" s="1"/>
      <c r="B267" s="15"/>
      <c r="C267" s="1"/>
      <c r="D267" s="15"/>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row>
    <row r="268" spans="1:38" ht="15" thickBot="1">
      <c r="A268" s="1"/>
      <c r="B268" s="15"/>
      <c r="C268" s="1"/>
      <c r="D268" s="15"/>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row>
    <row r="269" spans="1:38" ht="15" thickBot="1">
      <c r="A269" s="1"/>
      <c r="B269" s="15"/>
      <c r="C269" s="1"/>
      <c r="D269" s="15"/>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row>
    <row r="270" spans="1:38" ht="15" thickBot="1">
      <c r="A270" s="1"/>
      <c r="B270" s="15"/>
      <c r="C270" s="1"/>
      <c r="D270" s="15"/>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row>
    <row r="271" spans="1:38" ht="15" thickBot="1">
      <c r="A271" s="1"/>
      <c r="B271" s="15"/>
      <c r="C271" s="1"/>
      <c r="D271" s="15"/>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row>
    <row r="272" spans="1:38" ht="15" thickBot="1">
      <c r="A272" s="1"/>
      <c r="B272" s="15"/>
      <c r="C272" s="1"/>
      <c r="D272" s="15"/>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row>
    <row r="273" spans="1:38" ht="15" thickBot="1">
      <c r="A273" s="1"/>
      <c r="B273" s="15"/>
      <c r="C273" s="1"/>
      <c r="D273" s="15"/>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row>
    <row r="274" spans="1:38" ht="15" thickBot="1">
      <c r="A274" s="1"/>
      <c r="B274" s="15"/>
      <c r="C274" s="1"/>
      <c r="D274" s="15"/>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row>
    <row r="275" spans="1:38" ht="15" thickBot="1">
      <c r="A275" s="1"/>
      <c r="B275" s="15"/>
      <c r="C275" s="1"/>
      <c r="D275" s="15"/>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row>
    <row r="276" spans="1:38" ht="15" thickBot="1">
      <c r="A276" s="1"/>
      <c r="B276" s="15"/>
      <c r="C276" s="1"/>
      <c r="D276" s="15"/>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row>
    <row r="277" spans="1:38" ht="15" thickBot="1">
      <c r="A277" s="1"/>
      <c r="B277" s="15"/>
      <c r="C277" s="1"/>
      <c r="D277" s="15"/>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row>
    <row r="278" spans="1:38" ht="15" thickBot="1">
      <c r="A278" s="1"/>
      <c r="B278" s="15"/>
      <c r="C278" s="1"/>
      <c r="D278" s="15"/>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row>
    <row r="279" spans="1:38" ht="15" thickBot="1">
      <c r="A279" s="1"/>
      <c r="B279" s="15"/>
      <c r="C279" s="1"/>
      <c r="D279" s="15"/>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row>
    <row r="280" spans="1:38" ht="15" thickBot="1">
      <c r="A280" s="1"/>
      <c r="B280" s="15"/>
      <c r="C280" s="1"/>
      <c r="D280" s="15"/>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row>
    <row r="281" spans="1:38" ht="15" thickBot="1">
      <c r="A281" s="1"/>
      <c r="B281" s="15"/>
      <c r="C281" s="1"/>
      <c r="D281" s="15"/>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row>
    <row r="282" spans="1:38" ht="15" thickBot="1">
      <c r="A282" s="1"/>
      <c r="B282" s="15"/>
      <c r="C282" s="1"/>
      <c r="D282" s="15"/>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row>
    <row r="283" spans="1:38" ht="15" thickBot="1">
      <c r="A283" s="1"/>
      <c r="B283" s="15"/>
      <c r="C283" s="1"/>
      <c r="D283" s="15"/>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row>
    <row r="284" spans="1:38" ht="15" thickBot="1">
      <c r="A284" s="1"/>
      <c r="B284" s="15"/>
      <c r="C284" s="1"/>
      <c r="D284" s="15"/>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row>
    <row r="285" spans="1:38" ht="15" thickBot="1">
      <c r="A285" s="1"/>
      <c r="B285" s="15"/>
      <c r="C285" s="1"/>
      <c r="D285" s="15"/>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row>
    <row r="286" spans="1:38" ht="15" thickBot="1">
      <c r="A286" s="1"/>
      <c r="B286" s="15"/>
      <c r="C286" s="1"/>
      <c r="D286" s="15"/>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row>
    <row r="287" spans="1:38" ht="15" thickBot="1">
      <c r="A287" s="1"/>
      <c r="B287" s="15"/>
      <c r="C287" s="1"/>
      <c r="D287" s="15"/>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row>
    <row r="288" spans="1:38" ht="15" thickBot="1">
      <c r="A288" s="1"/>
      <c r="B288" s="15"/>
      <c r="C288" s="1"/>
      <c r="D288" s="15"/>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row>
    <row r="289" spans="1:38" ht="15" thickBot="1">
      <c r="A289" s="1"/>
      <c r="B289" s="15"/>
      <c r="C289" s="1"/>
      <c r="D289" s="15"/>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row>
    <row r="290" spans="1:38" ht="15" thickBot="1">
      <c r="A290" s="1"/>
      <c r="B290" s="15"/>
      <c r="C290" s="1"/>
      <c r="D290" s="15"/>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row>
    <row r="291" spans="1:38" ht="15" thickBot="1">
      <c r="A291" s="1"/>
      <c r="B291" s="15"/>
      <c r="C291" s="1"/>
      <c r="D291" s="15"/>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row>
    <row r="292" spans="1:38" ht="15" thickBot="1">
      <c r="A292" s="1"/>
      <c r="B292" s="15"/>
      <c r="C292" s="1"/>
      <c r="D292" s="15"/>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row>
    <row r="293" spans="1:38" ht="15" thickBot="1">
      <c r="A293" s="1"/>
      <c r="B293" s="15"/>
      <c r="C293" s="1"/>
      <c r="D293" s="15"/>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row>
    <row r="294" spans="1:38" ht="15" thickBot="1">
      <c r="A294" s="1"/>
      <c r="B294" s="15"/>
      <c r="C294" s="1"/>
      <c r="D294" s="15"/>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row>
    <row r="295" spans="1:38" ht="15" thickBot="1">
      <c r="A295" s="1"/>
      <c r="B295" s="15"/>
      <c r="C295" s="1"/>
      <c r="D295" s="15"/>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row>
    <row r="296" spans="1:38" ht="15" thickBot="1">
      <c r="A296" s="1"/>
      <c r="B296" s="15"/>
      <c r="C296" s="1"/>
      <c r="D296" s="15"/>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row>
    <row r="297" spans="1:38" ht="15" thickBot="1">
      <c r="A297" s="1"/>
      <c r="B297" s="15"/>
      <c r="C297" s="1"/>
      <c r="D297" s="15"/>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row>
    <row r="298" spans="1:38" ht="15" thickBot="1">
      <c r="A298" s="1"/>
      <c r="B298" s="15"/>
      <c r="C298" s="1"/>
      <c r="D298" s="15"/>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row>
    <row r="299" spans="1:38" ht="15" thickBot="1">
      <c r="A299" s="1"/>
      <c r="B299" s="15"/>
      <c r="C299" s="1"/>
      <c r="D299" s="15"/>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row>
    <row r="300" spans="1:38" ht="15" thickBot="1">
      <c r="A300" s="1"/>
      <c r="B300" s="15"/>
      <c r="C300" s="1"/>
      <c r="D300" s="15"/>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row>
    <row r="301" spans="1:38" ht="15" thickBot="1">
      <c r="A301" s="1"/>
      <c r="B301" s="15"/>
      <c r="C301" s="1"/>
      <c r="D301" s="15"/>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row>
    <row r="302" spans="1:38" ht="15" thickBot="1">
      <c r="A302" s="1"/>
      <c r="B302" s="15"/>
      <c r="C302" s="1"/>
      <c r="D302" s="15"/>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row>
    <row r="303" spans="1:38" ht="15" thickBot="1">
      <c r="A303" s="1"/>
      <c r="B303" s="15"/>
      <c r="C303" s="1"/>
      <c r="D303" s="15"/>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row>
    <row r="304" spans="1:38" ht="15" thickBot="1">
      <c r="A304" s="1"/>
      <c r="B304" s="15"/>
      <c r="C304" s="1"/>
      <c r="D304" s="15"/>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row>
    <row r="305" spans="1:38" ht="15" thickBot="1">
      <c r="A305" s="1"/>
      <c r="B305" s="15"/>
      <c r="C305" s="1"/>
      <c r="D305" s="15"/>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row>
    <row r="306" spans="1:38" ht="15" thickBot="1">
      <c r="A306" s="1"/>
      <c r="B306" s="15"/>
      <c r="C306" s="1"/>
      <c r="D306" s="15"/>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row>
    <row r="307" spans="1:38" ht="15" thickBot="1">
      <c r="A307" s="1"/>
      <c r="B307" s="15"/>
      <c r="C307" s="1"/>
      <c r="D307" s="15"/>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row>
    <row r="308" spans="1:38" ht="15" thickBot="1">
      <c r="A308" s="1"/>
      <c r="B308" s="15"/>
      <c r="C308" s="1"/>
      <c r="D308" s="15"/>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row>
    <row r="309" spans="1:38" ht="15" thickBot="1">
      <c r="A309" s="1"/>
      <c r="B309" s="15"/>
      <c r="C309" s="1"/>
      <c r="D309" s="15"/>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row>
    <row r="310" spans="1:38" ht="15" thickBot="1">
      <c r="A310" s="1"/>
      <c r="B310" s="15"/>
      <c r="C310" s="1"/>
      <c r="D310" s="15"/>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row>
    <row r="311" spans="1:38" ht="15" thickBot="1">
      <c r="A311" s="1"/>
      <c r="B311" s="15"/>
      <c r="C311" s="1"/>
      <c r="D311" s="15"/>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row>
    <row r="312" spans="1:38" ht="15" thickBot="1">
      <c r="A312" s="1"/>
      <c r="B312" s="15"/>
      <c r="C312" s="1"/>
      <c r="D312" s="15"/>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row>
    <row r="313" spans="1:38" ht="15" thickBot="1">
      <c r="A313" s="1"/>
      <c r="B313" s="15"/>
      <c r="C313" s="1"/>
      <c r="D313" s="15"/>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row>
    <row r="314" spans="1:38" ht="15" thickBot="1">
      <c r="A314" s="1"/>
      <c r="B314" s="15"/>
      <c r="C314" s="1"/>
      <c r="D314" s="15"/>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row>
    <row r="315" spans="1:38" ht="15" thickBot="1">
      <c r="A315" s="1"/>
      <c r="B315" s="15"/>
      <c r="C315" s="1"/>
      <c r="D315" s="15"/>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row>
    <row r="316" spans="1:38" ht="15" thickBot="1">
      <c r="A316" s="1"/>
      <c r="B316" s="15"/>
      <c r="C316" s="1"/>
      <c r="D316" s="15"/>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row>
    <row r="317" spans="1:38" ht="15" thickBot="1">
      <c r="A317" s="1"/>
      <c r="B317" s="15"/>
      <c r="C317" s="1"/>
      <c r="D317" s="15"/>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row>
    <row r="318" spans="1:38" ht="15" thickBot="1">
      <c r="A318" s="1"/>
      <c r="B318" s="15"/>
      <c r="C318" s="1"/>
      <c r="D318" s="15"/>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row>
    <row r="319" spans="1:38" ht="15" thickBot="1">
      <c r="A319" s="1"/>
      <c r="B319" s="15"/>
      <c r="C319" s="1"/>
      <c r="D319" s="15"/>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row>
    <row r="320" spans="1:38" ht="15" thickBot="1">
      <c r="A320" s="1"/>
      <c r="B320" s="15"/>
      <c r="C320" s="1"/>
      <c r="D320" s="15"/>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row>
    <row r="321" spans="1:38" ht="15" thickBot="1">
      <c r="A321" s="1"/>
      <c r="B321" s="15"/>
      <c r="C321" s="1"/>
      <c r="D321" s="15"/>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row>
    <row r="322" spans="1:38" ht="15" thickBot="1">
      <c r="A322" s="1"/>
      <c r="B322" s="15"/>
      <c r="C322" s="1"/>
      <c r="D322" s="15"/>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row>
    <row r="323" spans="1:38" ht="15" thickBot="1">
      <c r="A323" s="1"/>
      <c r="B323" s="15"/>
      <c r="C323" s="1"/>
      <c r="D323" s="15"/>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row>
    <row r="324" spans="1:38" ht="15" thickBot="1">
      <c r="A324" s="1"/>
      <c r="B324" s="15"/>
      <c r="C324" s="1"/>
      <c r="D324" s="15"/>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row>
    <row r="325" spans="1:38" ht="15" thickBot="1">
      <c r="A325" s="1"/>
      <c r="B325" s="15"/>
      <c r="C325" s="1"/>
      <c r="D325" s="15"/>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row>
    <row r="326" spans="1:38" ht="15" thickBot="1">
      <c r="A326" s="1"/>
      <c r="B326" s="15"/>
      <c r="C326" s="1"/>
      <c r="D326" s="15"/>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row>
    <row r="327" spans="1:38" ht="15" thickBot="1">
      <c r="A327" s="1"/>
      <c r="B327" s="15"/>
      <c r="C327" s="1"/>
      <c r="D327" s="15"/>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row>
    <row r="328" spans="1:38" ht="15" thickBot="1">
      <c r="A328" s="1"/>
      <c r="B328" s="15"/>
      <c r="C328" s="1"/>
      <c r="D328" s="15"/>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row>
    <row r="329" spans="1:38" ht="15" thickBot="1">
      <c r="A329" s="1"/>
      <c r="B329" s="15"/>
      <c r="C329" s="1"/>
      <c r="D329" s="15"/>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row>
    <row r="330" spans="1:38" ht="15" thickBot="1">
      <c r="A330" s="1"/>
      <c r="B330" s="15"/>
      <c r="C330" s="1"/>
      <c r="D330" s="15"/>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row>
    <row r="331" spans="1:38" ht="15" thickBot="1">
      <c r="A331" s="1"/>
      <c r="B331" s="15"/>
      <c r="C331" s="1"/>
      <c r="D331" s="15"/>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row>
    <row r="332" spans="1:38" ht="15" thickBot="1">
      <c r="A332" s="1"/>
      <c r="B332" s="15"/>
      <c r="C332" s="1"/>
      <c r="D332" s="15"/>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row>
    <row r="333" spans="1:38" ht="15" thickBot="1">
      <c r="A333" s="1"/>
      <c r="B333" s="15"/>
      <c r="C333" s="1"/>
      <c r="D333" s="15"/>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row>
    <row r="334" spans="1:38" ht="15" thickBot="1">
      <c r="A334" s="1"/>
      <c r="B334" s="15"/>
      <c r="C334" s="1"/>
      <c r="D334" s="15"/>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row>
    <row r="335" spans="1:38" ht="15" thickBot="1">
      <c r="A335" s="1"/>
      <c r="B335" s="15"/>
      <c r="C335" s="1"/>
      <c r="D335" s="15"/>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row>
    <row r="336" spans="1:38" ht="15" thickBot="1">
      <c r="A336" s="1"/>
      <c r="B336" s="15"/>
      <c r="C336" s="1"/>
      <c r="D336" s="15"/>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row>
    <row r="337" spans="1:38" ht="15" thickBot="1">
      <c r="A337" s="1"/>
      <c r="B337" s="15"/>
      <c r="C337" s="1"/>
      <c r="D337" s="15"/>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row>
    <row r="338" spans="1:38" ht="15" thickBot="1">
      <c r="A338" s="1"/>
      <c r="B338" s="15"/>
      <c r="C338" s="1"/>
      <c r="D338" s="15"/>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row>
    <row r="339" spans="1:38" ht="15" thickBot="1">
      <c r="A339" s="1"/>
      <c r="B339" s="15"/>
      <c r="C339" s="1"/>
      <c r="D339" s="15"/>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row>
    <row r="340" spans="1:38" ht="15" thickBot="1">
      <c r="A340" s="1"/>
      <c r="B340" s="15"/>
      <c r="C340" s="1"/>
      <c r="D340" s="15"/>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row>
    <row r="341" spans="1:38" ht="15" thickBot="1">
      <c r="A341" s="1"/>
      <c r="B341" s="15"/>
      <c r="C341" s="1"/>
      <c r="D341" s="15"/>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row>
    <row r="342" spans="1:38" ht="15" thickBot="1">
      <c r="A342" s="1"/>
      <c r="B342" s="15"/>
      <c r="C342" s="1"/>
      <c r="D342" s="15"/>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row>
    <row r="343" spans="1:38" ht="15" thickBot="1">
      <c r="A343" s="1"/>
      <c r="B343" s="15"/>
      <c r="C343" s="1"/>
      <c r="D343" s="15"/>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row>
    <row r="344" spans="1:38" ht="15" thickBot="1">
      <c r="A344" s="1"/>
      <c r="B344" s="15"/>
      <c r="C344" s="1"/>
      <c r="D344" s="15"/>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row>
    <row r="345" spans="1:38" ht="15" thickBot="1">
      <c r="A345" s="1"/>
      <c r="B345" s="15"/>
      <c r="C345" s="1"/>
      <c r="D345" s="15"/>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row>
    <row r="346" spans="1:38" ht="15" thickBot="1">
      <c r="A346" s="1"/>
      <c r="B346" s="15"/>
      <c r="C346" s="1"/>
      <c r="D346" s="15"/>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row>
    <row r="347" spans="1:38" ht="15" thickBot="1">
      <c r="A347" s="1"/>
      <c r="B347" s="15"/>
      <c r="C347" s="1"/>
      <c r="D347" s="15"/>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row>
    <row r="348" spans="1:38" ht="15" thickBot="1">
      <c r="A348" s="1"/>
      <c r="B348" s="15"/>
      <c r="C348" s="1"/>
      <c r="D348" s="15"/>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row>
    <row r="349" spans="1:38" ht="15" thickBot="1">
      <c r="A349" s="1"/>
      <c r="B349" s="15"/>
      <c r="C349" s="1"/>
      <c r="D349" s="15"/>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row>
    <row r="350" spans="1:38" ht="15" thickBot="1">
      <c r="A350" s="1"/>
      <c r="B350" s="15"/>
      <c r="C350" s="1"/>
      <c r="D350" s="15"/>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row>
    <row r="351" spans="1:38" ht="15" thickBot="1">
      <c r="A351" s="1"/>
      <c r="B351" s="15"/>
      <c r="C351" s="1"/>
      <c r="D351" s="15"/>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row>
    <row r="352" spans="1:38" ht="15" thickBot="1">
      <c r="A352" s="1"/>
      <c r="B352" s="15"/>
      <c r="C352" s="1"/>
      <c r="D352" s="15"/>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row>
    <row r="353" spans="1:38" ht="15" thickBot="1">
      <c r="A353" s="1"/>
      <c r="B353" s="15"/>
      <c r="C353" s="1"/>
      <c r="D353" s="15"/>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row>
    <row r="354" spans="1:38" ht="15" thickBot="1">
      <c r="A354" s="1"/>
      <c r="B354" s="15"/>
      <c r="C354" s="1"/>
      <c r="D354" s="15"/>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row>
    <row r="355" spans="1:38" ht="15" thickBot="1">
      <c r="A355" s="1"/>
      <c r="B355" s="15"/>
      <c r="C355" s="1"/>
      <c r="D355" s="15"/>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row>
    <row r="356" spans="1:38" ht="15" thickBot="1">
      <c r="A356" s="1"/>
      <c r="B356" s="15"/>
      <c r="C356" s="1"/>
      <c r="D356" s="15"/>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row>
    <row r="357" spans="1:38" ht="15" thickBot="1">
      <c r="A357" s="1"/>
      <c r="B357" s="15"/>
      <c r="C357" s="1"/>
      <c r="D357" s="15"/>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row>
    <row r="358" spans="1:38" ht="15" thickBot="1">
      <c r="A358" s="1"/>
      <c r="B358" s="15"/>
      <c r="C358" s="1"/>
      <c r="D358" s="15"/>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row>
    <row r="359" spans="1:38" ht="15" thickBot="1">
      <c r="A359" s="1"/>
      <c r="B359" s="15"/>
      <c r="C359" s="1"/>
      <c r="D359" s="15"/>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row>
    <row r="360" spans="1:38" ht="15" thickBot="1">
      <c r="A360" s="1"/>
      <c r="B360" s="15"/>
      <c r="C360" s="1"/>
      <c r="D360" s="15"/>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row>
    <row r="361" spans="1:38" ht="15" thickBot="1">
      <c r="A361" s="1"/>
      <c r="B361" s="15"/>
      <c r="C361" s="1"/>
      <c r="D361" s="15"/>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row>
    <row r="362" spans="1:38" ht="15" thickBot="1">
      <c r="A362" s="1"/>
      <c r="B362" s="15"/>
      <c r="C362" s="1"/>
      <c r="D362" s="15"/>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row>
    <row r="363" spans="1:38" ht="15" thickBot="1">
      <c r="A363" s="1"/>
      <c r="B363" s="15"/>
      <c r="C363" s="1"/>
      <c r="D363" s="15"/>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row>
    <row r="364" spans="1:38" ht="15" thickBot="1">
      <c r="A364" s="1"/>
      <c r="B364" s="15"/>
      <c r="C364" s="1"/>
      <c r="D364" s="15"/>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row>
    <row r="365" spans="1:38" ht="15" thickBot="1">
      <c r="A365" s="1"/>
      <c r="B365" s="15"/>
      <c r="C365" s="1"/>
      <c r="D365" s="15"/>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row>
    <row r="366" spans="1:38" ht="15" thickBot="1">
      <c r="A366" s="1"/>
      <c r="B366" s="15"/>
      <c r="C366" s="1"/>
      <c r="D366" s="15"/>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row>
    <row r="367" spans="1:38" ht="15" thickBot="1">
      <c r="A367" s="1"/>
      <c r="B367" s="15"/>
      <c r="C367" s="1"/>
      <c r="D367" s="15"/>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row>
    <row r="368" spans="1:38" ht="15" thickBot="1">
      <c r="A368" s="1"/>
      <c r="B368" s="15"/>
      <c r="C368" s="1"/>
      <c r="D368" s="15"/>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row>
    <row r="369" spans="1:38" ht="15" thickBot="1">
      <c r="A369" s="1"/>
      <c r="B369" s="15"/>
      <c r="C369" s="1"/>
      <c r="D369" s="15"/>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row>
    <row r="370" spans="1:38" ht="15" thickBot="1">
      <c r="A370" s="1"/>
      <c r="B370" s="15"/>
      <c r="C370" s="1"/>
      <c r="D370" s="15"/>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row>
    <row r="371" spans="1:38" ht="15" thickBot="1">
      <c r="A371" s="1"/>
      <c r="B371" s="15"/>
      <c r="C371" s="1"/>
      <c r="D371" s="15"/>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row>
    <row r="372" spans="1:38" ht="15" thickBot="1">
      <c r="A372" s="1"/>
      <c r="B372" s="15"/>
      <c r="C372" s="1"/>
      <c r="D372" s="15"/>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row>
    <row r="373" spans="1:38" ht="15" thickBot="1">
      <c r="A373" s="1"/>
      <c r="B373" s="15"/>
      <c r="C373" s="1"/>
      <c r="D373" s="15"/>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row>
    <row r="374" spans="1:38" ht="15" thickBot="1">
      <c r="A374" s="1"/>
      <c r="B374" s="15"/>
      <c r="C374" s="1"/>
      <c r="D374" s="15"/>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row>
    <row r="375" spans="1:38" ht="15" thickBot="1">
      <c r="A375" s="1"/>
      <c r="B375" s="15"/>
      <c r="C375" s="1"/>
      <c r="D375" s="15"/>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row>
    <row r="376" spans="1:38" ht="15" thickBot="1">
      <c r="A376" s="1"/>
      <c r="B376" s="15"/>
      <c r="C376" s="1"/>
      <c r="D376" s="15"/>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row>
    <row r="377" spans="1:38" ht="15" thickBot="1">
      <c r="A377" s="1"/>
      <c r="B377" s="15"/>
      <c r="C377" s="1"/>
      <c r="D377" s="15"/>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row>
    <row r="378" spans="1:38" ht="15" thickBot="1">
      <c r="A378" s="1"/>
      <c r="B378" s="15"/>
      <c r="C378" s="1"/>
      <c r="D378" s="15"/>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row>
    <row r="379" spans="1:38" ht="15" thickBot="1">
      <c r="A379" s="1"/>
      <c r="B379" s="15"/>
      <c r="C379" s="1"/>
      <c r="D379" s="15"/>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row>
    <row r="380" spans="1:38" ht="15" thickBot="1">
      <c r="A380" s="1"/>
      <c r="B380" s="15"/>
      <c r="C380" s="1"/>
      <c r="D380" s="15"/>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row>
    <row r="381" spans="1:38" ht="15" thickBot="1">
      <c r="A381" s="1"/>
      <c r="B381" s="15"/>
      <c r="C381" s="1"/>
      <c r="D381" s="15"/>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row>
    <row r="382" spans="1:38" ht="15" thickBot="1">
      <c r="A382" s="1"/>
      <c r="B382" s="15"/>
      <c r="C382" s="1"/>
      <c r="D382" s="15"/>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row>
    <row r="383" spans="1:38" ht="15" thickBot="1">
      <c r="A383" s="1"/>
      <c r="B383" s="15"/>
      <c r="C383" s="1"/>
      <c r="D383" s="15"/>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row>
    <row r="384" spans="1:38" ht="15" thickBot="1">
      <c r="A384" s="1"/>
      <c r="B384" s="15"/>
      <c r="C384" s="1"/>
      <c r="D384" s="15"/>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row>
    <row r="385" spans="1:38" ht="15" thickBot="1">
      <c r="A385" s="1"/>
      <c r="B385" s="15"/>
      <c r="C385" s="1"/>
      <c r="D385" s="15"/>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row>
    <row r="386" spans="1:38" ht="15" thickBot="1">
      <c r="A386" s="1"/>
      <c r="B386" s="15"/>
      <c r="C386" s="1"/>
      <c r="D386" s="15"/>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row>
    <row r="387" spans="1:38" ht="15" thickBot="1">
      <c r="A387" s="1"/>
      <c r="B387" s="15"/>
      <c r="C387" s="1"/>
      <c r="D387" s="15"/>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row>
    <row r="388" spans="1:38" ht="15" thickBot="1">
      <c r="A388" s="1"/>
      <c r="B388" s="15"/>
      <c r="C388" s="1"/>
      <c r="D388" s="15"/>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row>
    <row r="389" spans="1:38" ht="15" thickBot="1">
      <c r="A389" s="1"/>
      <c r="B389" s="15"/>
      <c r="C389" s="1"/>
      <c r="D389" s="15"/>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row>
    <row r="390" spans="1:38" ht="15" thickBot="1">
      <c r="A390" s="1"/>
      <c r="B390" s="15"/>
      <c r="C390" s="1"/>
      <c r="D390" s="15"/>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row>
    <row r="391" spans="1:38" ht="15" thickBot="1">
      <c r="A391" s="1"/>
      <c r="B391" s="15"/>
      <c r="C391" s="1"/>
      <c r="D391" s="15"/>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row>
    <row r="392" spans="1:38" ht="15" thickBot="1">
      <c r="A392" s="1"/>
      <c r="B392" s="15"/>
      <c r="C392" s="1"/>
      <c r="D392" s="15"/>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row>
    <row r="393" spans="1:38" ht="15" thickBot="1">
      <c r="A393" s="1"/>
      <c r="B393" s="15"/>
      <c r="C393" s="1"/>
      <c r="D393" s="15"/>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row>
    <row r="394" spans="1:38" ht="15" thickBot="1">
      <c r="A394" s="1"/>
      <c r="B394" s="15"/>
      <c r="C394" s="1"/>
      <c r="D394" s="15"/>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row>
    <row r="395" spans="1:38" ht="15" thickBot="1">
      <c r="A395" s="1"/>
      <c r="B395" s="15"/>
      <c r="C395" s="1"/>
      <c r="D395" s="15"/>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row>
    <row r="396" spans="1:38" ht="15" thickBot="1">
      <c r="A396" s="1"/>
      <c r="B396" s="15"/>
      <c r="C396" s="1"/>
      <c r="D396" s="15"/>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row>
    <row r="397" spans="1:38" ht="15" thickBot="1">
      <c r="A397" s="1"/>
      <c r="B397" s="15"/>
      <c r="C397" s="1"/>
      <c r="D397" s="15"/>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row>
    <row r="398" spans="1:38" ht="15" thickBot="1">
      <c r="A398" s="1"/>
      <c r="B398" s="15"/>
      <c r="C398" s="1"/>
      <c r="D398" s="15"/>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row>
    <row r="399" spans="1:38" ht="15" thickBot="1">
      <c r="A399" s="1"/>
      <c r="B399" s="15"/>
      <c r="C399" s="1"/>
      <c r="D399" s="15"/>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row>
    <row r="400" spans="1:38" ht="15" thickBot="1">
      <c r="A400" s="1"/>
      <c r="B400" s="15"/>
      <c r="C400" s="1"/>
      <c r="D400" s="15"/>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row>
    <row r="401" spans="1:38" ht="15" thickBot="1">
      <c r="A401" s="1"/>
      <c r="B401" s="15"/>
      <c r="C401" s="1"/>
      <c r="D401" s="15"/>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row>
    <row r="402" spans="1:38" ht="15" thickBot="1">
      <c r="A402" s="1"/>
      <c r="B402" s="15"/>
      <c r="C402" s="1"/>
      <c r="D402" s="15"/>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row>
    <row r="403" spans="1:38" ht="15" thickBot="1">
      <c r="A403" s="1"/>
      <c r="B403" s="15"/>
      <c r="C403" s="1"/>
      <c r="D403" s="15"/>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row>
    <row r="404" spans="1:38" ht="15" thickBot="1">
      <c r="A404" s="1"/>
      <c r="B404" s="15"/>
      <c r="C404" s="1"/>
      <c r="D404" s="15"/>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row>
    <row r="405" spans="1:38" ht="15" thickBot="1">
      <c r="A405" s="1"/>
      <c r="B405" s="15"/>
      <c r="C405" s="1"/>
      <c r="D405" s="15"/>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row>
    <row r="406" spans="1:38" ht="15" thickBot="1">
      <c r="A406" s="1"/>
      <c r="B406" s="15"/>
      <c r="C406" s="1"/>
      <c r="D406" s="15"/>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row>
    <row r="407" spans="1:38" ht="15" thickBot="1">
      <c r="A407" s="1"/>
      <c r="B407" s="15"/>
      <c r="C407" s="1"/>
      <c r="D407" s="15"/>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row>
    <row r="408" spans="1:38" ht="15" thickBot="1">
      <c r="A408" s="1"/>
      <c r="B408" s="15"/>
      <c r="C408" s="1"/>
      <c r="D408" s="15"/>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row>
    <row r="409" spans="1:38" ht="15" thickBot="1">
      <c r="A409" s="1"/>
      <c r="B409" s="15"/>
      <c r="C409" s="1"/>
      <c r="D409" s="15"/>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row>
    <row r="410" spans="1:38" ht="15" thickBot="1">
      <c r="A410" s="1"/>
      <c r="B410" s="15"/>
      <c r="C410" s="1"/>
      <c r="D410" s="15"/>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row>
    <row r="411" spans="1:38" ht="15" thickBot="1">
      <c r="A411" s="1"/>
      <c r="B411" s="15"/>
      <c r="C411" s="1"/>
      <c r="D411" s="15"/>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row>
    <row r="412" spans="1:38" ht="15" thickBot="1">
      <c r="A412" s="1"/>
      <c r="B412" s="15"/>
      <c r="C412" s="1"/>
      <c r="D412" s="15"/>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row>
    <row r="413" spans="1:38" ht="15" thickBot="1">
      <c r="A413" s="1"/>
      <c r="B413" s="15"/>
      <c r="C413" s="1"/>
      <c r="D413" s="15"/>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row>
    <row r="414" spans="1:38" ht="15" thickBot="1">
      <c r="A414" s="1"/>
      <c r="B414" s="15"/>
      <c r="C414" s="1"/>
      <c r="D414" s="15"/>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row>
    <row r="415" spans="1:38" ht="15" thickBot="1">
      <c r="A415" s="1"/>
      <c r="B415" s="15"/>
      <c r="C415" s="1"/>
      <c r="D415" s="15"/>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row>
    <row r="416" spans="1:38" ht="15" thickBot="1">
      <c r="A416" s="1"/>
      <c r="B416" s="15"/>
      <c r="C416" s="1"/>
      <c r="D416" s="15"/>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row>
    <row r="417" spans="1:38" ht="15" thickBot="1">
      <c r="A417" s="1"/>
      <c r="B417" s="15"/>
      <c r="C417" s="1"/>
      <c r="D417" s="15"/>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row>
    <row r="418" spans="1:38" ht="15" thickBot="1">
      <c r="A418" s="1"/>
      <c r="B418" s="15"/>
      <c r="C418" s="1"/>
      <c r="D418" s="15"/>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row>
    <row r="419" spans="1:38" ht="15" thickBot="1">
      <c r="A419" s="1"/>
      <c r="B419" s="15"/>
      <c r="C419" s="1"/>
      <c r="D419" s="15"/>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row>
    <row r="420" spans="1:38" ht="15" thickBot="1">
      <c r="A420" s="1"/>
      <c r="B420" s="15"/>
      <c r="C420" s="1"/>
      <c r="D420" s="15"/>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row>
    <row r="421" spans="1:38" ht="15" thickBot="1">
      <c r="A421" s="1"/>
      <c r="B421" s="15"/>
      <c r="C421" s="1"/>
      <c r="D421" s="15"/>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row>
    <row r="422" spans="1:38" ht="15" thickBot="1">
      <c r="A422" s="1"/>
      <c r="B422" s="15"/>
      <c r="C422" s="1"/>
      <c r="D422" s="15"/>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row>
    <row r="423" spans="1:38" ht="15" thickBot="1">
      <c r="A423" s="1"/>
      <c r="B423" s="15"/>
      <c r="C423" s="1"/>
      <c r="D423" s="15"/>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row>
    <row r="424" spans="1:38" ht="15" thickBot="1">
      <c r="A424" s="1"/>
      <c r="B424" s="15"/>
      <c r="C424" s="1"/>
      <c r="D424" s="15"/>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row>
    <row r="425" spans="1:38" ht="15" thickBot="1">
      <c r="A425" s="1"/>
      <c r="B425" s="15"/>
      <c r="C425" s="1"/>
      <c r="D425" s="15"/>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row>
    <row r="426" spans="1:38" ht="15" thickBot="1">
      <c r="A426" s="1"/>
      <c r="B426" s="15"/>
      <c r="C426" s="1"/>
      <c r="D426" s="15"/>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row>
    <row r="427" spans="1:38" ht="15" thickBot="1">
      <c r="A427" s="1"/>
      <c r="B427" s="15"/>
      <c r="C427" s="1"/>
      <c r="D427" s="15"/>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row>
    <row r="428" spans="1:38" ht="15" thickBot="1">
      <c r="A428" s="1"/>
      <c r="B428" s="15"/>
      <c r="C428" s="1"/>
      <c r="D428" s="15"/>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row>
    <row r="429" spans="1:38" ht="15" thickBot="1">
      <c r="A429" s="1"/>
      <c r="B429" s="15"/>
      <c r="C429" s="1"/>
      <c r="D429" s="15"/>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row>
    <row r="430" spans="1:38" ht="15" thickBot="1">
      <c r="A430" s="1"/>
      <c r="B430" s="15"/>
      <c r="C430" s="1"/>
      <c r="D430" s="15"/>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row>
    <row r="431" spans="1:38" ht="15" thickBot="1">
      <c r="A431" s="1"/>
      <c r="B431" s="15"/>
      <c r="C431" s="1"/>
      <c r="D431" s="15"/>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row>
    <row r="432" spans="1:38" ht="15" thickBot="1">
      <c r="A432" s="1"/>
      <c r="B432" s="15"/>
      <c r="C432" s="1"/>
      <c r="D432" s="15"/>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row>
    <row r="433" spans="1:38" ht="15" thickBot="1">
      <c r="A433" s="1"/>
      <c r="B433" s="15"/>
      <c r="C433" s="1"/>
      <c r="D433" s="15"/>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row>
    <row r="434" spans="1:38" ht="15" thickBot="1">
      <c r="A434" s="1"/>
      <c r="B434" s="15"/>
      <c r="C434" s="1"/>
      <c r="D434" s="15"/>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row>
    <row r="435" spans="1:38" ht="15" thickBot="1">
      <c r="A435" s="1"/>
      <c r="B435" s="15"/>
      <c r="C435" s="1"/>
      <c r="D435" s="15"/>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row>
    <row r="436" spans="1:38" ht="15" thickBot="1">
      <c r="A436" s="1"/>
      <c r="B436" s="15"/>
      <c r="C436" s="1"/>
      <c r="D436" s="15"/>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row>
    <row r="437" spans="1:38" ht="15" thickBot="1">
      <c r="A437" s="1"/>
      <c r="B437" s="15"/>
      <c r="C437" s="1"/>
      <c r="D437" s="15"/>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row>
    <row r="438" spans="1:38" ht="15" thickBot="1">
      <c r="A438" s="1"/>
      <c r="B438" s="15"/>
      <c r="C438" s="1"/>
      <c r="D438" s="15"/>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row>
    <row r="439" spans="1:38" ht="15" thickBot="1">
      <c r="A439" s="1"/>
      <c r="B439" s="15"/>
      <c r="C439" s="1"/>
      <c r="D439" s="15"/>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row>
    <row r="440" spans="1:38" ht="15" thickBot="1">
      <c r="A440" s="1"/>
      <c r="B440" s="15"/>
      <c r="C440" s="1"/>
      <c r="D440" s="15"/>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row>
    <row r="441" spans="1:38" ht="15" thickBot="1">
      <c r="A441" s="1"/>
      <c r="B441" s="15"/>
      <c r="C441" s="1"/>
      <c r="D441" s="15"/>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row>
    <row r="442" spans="1:38" ht="15" thickBot="1">
      <c r="A442" s="1"/>
      <c r="B442" s="15"/>
      <c r="C442" s="1"/>
      <c r="D442" s="15"/>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row>
    <row r="443" spans="1:38" ht="15" thickBot="1">
      <c r="A443" s="1"/>
      <c r="B443" s="15"/>
      <c r="C443" s="1"/>
      <c r="D443" s="15"/>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row>
    <row r="444" spans="1:38" ht="15" thickBot="1">
      <c r="A444" s="1"/>
      <c r="B444" s="15"/>
      <c r="C444" s="1"/>
      <c r="D444" s="15"/>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row>
    <row r="445" spans="1:38" ht="15" thickBot="1">
      <c r="A445" s="1"/>
      <c r="B445" s="15"/>
      <c r="C445" s="1"/>
      <c r="D445" s="15"/>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row>
    <row r="446" spans="1:38" ht="15" thickBot="1">
      <c r="A446" s="1"/>
      <c r="B446" s="15"/>
      <c r="C446" s="1"/>
      <c r="D446" s="15"/>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row>
    <row r="447" spans="1:38" ht="15" thickBot="1">
      <c r="A447" s="1"/>
      <c r="B447" s="15"/>
      <c r="C447" s="1"/>
      <c r="D447" s="15"/>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row>
    <row r="448" spans="1:38" ht="15" thickBot="1">
      <c r="A448" s="1"/>
      <c r="B448" s="15"/>
      <c r="C448" s="1"/>
      <c r="D448" s="15"/>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row>
    <row r="449" spans="1:38" ht="15" thickBot="1">
      <c r="A449" s="1"/>
      <c r="B449" s="15"/>
      <c r="C449" s="1"/>
      <c r="D449" s="15"/>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row>
    <row r="450" spans="1:38" ht="15" thickBot="1">
      <c r="A450" s="1"/>
      <c r="B450" s="15"/>
      <c r="C450" s="1"/>
      <c r="D450" s="15"/>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row>
    <row r="451" spans="1:38" ht="15" thickBot="1">
      <c r="A451" s="1"/>
      <c r="B451" s="15"/>
      <c r="C451" s="1"/>
      <c r="D451" s="15"/>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row>
    <row r="452" spans="1:38" ht="15" thickBot="1">
      <c r="A452" s="1"/>
      <c r="B452" s="15"/>
      <c r="C452" s="1"/>
      <c r="D452" s="15"/>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row>
    <row r="453" spans="1:38" ht="15" thickBot="1">
      <c r="A453" s="1"/>
      <c r="B453" s="15"/>
      <c r="C453" s="1"/>
      <c r="D453" s="15"/>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row>
    <row r="454" spans="1:38" ht="15" thickBot="1">
      <c r="A454" s="1"/>
      <c r="B454" s="15"/>
      <c r="C454" s="1"/>
      <c r="D454" s="15"/>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row>
    <row r="455" spans="1:38" ht="15" thickBot="1">
      <c r="A455" s="1"/>
      <c r="B455" s="15"/>
      <c r="C455" s="1"/>
      <c r="D455" s="15"/>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row>
    <row r="456" spans="1:38" ht="15" thickBot="1">
      <c r="A456" s="1"/>
      <c r="B456" s="15"/>
      <c r="C456" s="1"/>
      <c r="D456" s="15"/>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row>
    <row r="457" spans="1:38" ht="15" thickBot="1">
      <c r="A457" s="1"/>
      <c r="B457" s="15"/>
      <c r="C457" s="1"/>
      <c r="D457" s="15"/>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row>
    <row r="458" spans="1:38" ht="15" thickBot="1">
      <c r="A458" s="1"/>
      <c r="B458" s="15"/>
      <c r="C458" s="1"/>
      <c r="D458" s="15"/>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row>
    <row r="459" spans="1:38" ht="15" thickBot="1">
      <c r="A459" s="1"/>
      <c r="B459" s="15"/>
      <c r="C459" s="1"/>
      <c r="D459" s="15"/>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row>
    <row r="460" spans="1:38" ht="15" thickBot="1">
      <c r="A460" s="1"/>
      <c r="B460" s="15"/>
      <c r="C460" s="1"/>
      <c r="D460" s="15"/>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row>
    <row r="461" spans="1:38" ht="15" thickBot="1">
      <c r="A461" s="1"/>
      <c r="B461" s="15"/>
      <c r="C461" s="1"/>
      <c r="D461" s="15"/>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row>
    <row r="462" spans="1:38" ht="15" thickBot="1">
      <c r="A462" s="1"/>
      <c r="B462" s="15"/>
      <c r="C462" s="1"/>
      <c r="D462" s="15"/>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row>
    <row r="463" spans="1:38" ht="15" thickBot="1">
      <c r="A463" s="1"/>
      <c r="B463" s="15"/>
      <c r="C463" s="1"/>
      <c r="D463" s="15"/>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row>
    <row r="464" spans="1:38" ht="15" thickBot="1">
      <c r="A464" s="1"/>
      <c r="B464" s="15"/>
      <c r="C464" s="1"/>
      <c r="D464" s="15"/>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row>
    <row r="465" spans="1:38" ht="15" thickBot="1">
      <c r="A465" s="1"/>
      <c r="B465" s="15"/>
      <c r="C465" s="1"/>
      <c r="D465" s="15"/>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row>
    <row r="466" spans="1:38" ht="15" thickBot="1">
      <c r="A466" s="1"/>
      <c r="B466" s="15"/>
      <c r="C466" s="1"/>
      <c r="D466" s="15"/>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row>
    <row r="467" spans="1:38" ht="15" thickBot="1">
      <c r="A467" s="1"/>
      <c r="B467" s="15"/>
      <c r="C467" s="1"/>
      <c r="D467" s="15"/>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row>
    <row r="468" spans="1:38" ht="15" thickBot="1">
      <c r="A468" s="1"/>
      <c r="B468" s="15"/>
      <c r="C468" s="1"/>
      <c r="D468" s="15"/>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row>
    <row r="469" spans="1:38" ht="15" thickBot="1">
      <c r="A469" s="1"/>
      <c r="B469" s="15"/>
      <c r="C469" s="1"/>
      <c r="D469" s="15"/>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row>
    <row r="470" spans="1:38" ht="15" thickBot="1">
      <c r="A470" s="1"/>
      <c r="B470" s="15"/>
      <c r="C470" s="1"/>
      <c r="D470" s="15"/>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row>
    <row r="471" spans="1:38" ht="15" thickBot="1">
      <c r="A471" s="1"/>
      <c r="B471" s="15"/>
      <c r="C471" s="1"/>
      <c r="D471" s="15"/>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row>
    <row r="472" spans="1:38" ht="15" thickBot="1">
      <c r="A472" s="1"/>
      <c r="B472" s="15"/>
      <c r="C472" s="1"/>
      <c r="D472" s="15"/>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row>
    <row r="473" spans="1:38" ht="15" thickBot="1">
      <c r="A473" s="1"/>
      <c r="B473" s="15"/>
      <c r="C473" s="1"/>
      <c r="D473" s="15"/>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row>
    <row r="474" spans="1:38" ht="15" thickBot="1">
      <c r="A474" s="1"/>
      <c r="B474" s="15"/>
      <c r="C474" s="1"/>
      <c r="D474" s="15"/>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row>
    <row r="475" spans="1:38" ht="15" thickBot="1">
      <c r="A475" s="1"/>
      <c r="B475" s="15"/>
      <c r="C475" s="1"/>
      <c r="D475" s="15"/>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row>
    <row r="476" spans="1:38" ht="15" thickBot="1">
      <c r="A476" s="1"/>
      <c r="B476" s="15"/>
      <c r="C476" s="1"/>
      <c r="D476" s="15"/>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row>
    <row r="477" spans="1:38" ht="15" thickBot="1">
      <c r="A477" s="1"/>
      <c r="B477" s="15"/>
      <c r="C477" s="1"/>
      <c r="D477" s="15"/>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row>
    <row r="478" spans="1:38" ht="15" thickBot="1">
      <c r="A478" s="1"/>
      <c r="B478" s="15"/>
      <c r="C478" s="1"/>
      <c r="D478" s="15"/>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row>
    <row r="479" spans="1:38" ht="15" thickBot="1">
      <c r="A479" s="1"/>
      <c r="B479" s="15"/>
      <c r="C479" s="1"/>
      <c r="D479" s="15"/>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row>
    <row r="480" spans="1:38" ht="15" thickBot="1">
      <c r="A480" s="1"/>
      <c r="B480" s="15"/>
      <c r="C480" s="1"/>
      <c r="D480" s="15"/>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row>
    <row r="481" spans="1:38" ht="15" thickBot="1">
      <c r="A481" s="1"/>
      <c r="B481" s="15"/>
      <c r="C481" s="1"/>
      <c r="D481" s="15"/>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row>
    <row r="482" spans="1:38" ht="15" thickBot="1">
      <c r="A482" s="1"/>
      <c r="B482" s="15"/>
      <c r="C482" s="1"/>
      <c r="D482" s="15"/>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row>
    <row r="483" spans="1:38" ht="15" thickBot="1">
      <c r="A483" s="1"/>
      <c r="B483" s="15"/>
      <c r="C483" s="1"/>
      <c r="D483" s="15"/>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row>
    <row r="484" spans="1:38" ht="15" thickBot="1">
      <c r="A484" s="1"/>
      <c r="B484" s="15"/>
      <c r="C484" s="1"/>
      <c r="D484" s="15"/>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row>
    <row r="485" spans="1:38" ht="15" thickBot="1">
      <c r="A485" s="1"/>
      <c r="B485" s="15"/>
      <c r="C485" s="1"/>
      <c r="D485" s="15"/>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row>
    <row r="486" spans="1:38" ht="15" thickBot="1">
      <c r="A486" s="1"/>
      <c r="B486" s="15"/>
      <c r="C486" s="1"/>
      <c r="D486" s="15"/>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row>
    <row r="487" spans="1:38" ht="15" thickBot="1">
      <c r="A487" s="1"/>
      <c r="B487" s="15"/>
      <c r="C487" s="1"/>
      <c r="D487" s="15"/>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row>
    <row r="488" spans="1:38" ht="15" thickBot="1">
      <c r="A488" s="1"/>
      <c r="B488" s="15"/>
      <c r="C488" s="1"/>
      <c r="D488" s="15"/>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row>
    <row r="489" spans="1:38" ht="15" thickBot="1">
      <c r="A489" s="1"/>
      <c r="B489" s="15"/>
      <c r="C489" s="1"/>
      <c r="D489" s="15"/>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row>
    <row r="490" spans="1:38" ht="15" thickBot="1">
      <c r="A490" s="1"/>
      <c r="B490" s="15"/>
      <c r="C490" s="1"/>
      <c r="D490" s="15"/>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row>
    <row r="491" spans="1:38" ht="15" thickBot="1">
      <c r="A491" s="1"/>
      <c r="B491" s="15"/>
      <c r="C491" s="1"/>
      <c r="D491" s="15"/>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row>
    <row r="492" spans="1:38" ht="15" thickBot="1">
      <c r="A492" s="1"/>
      <c r="B492" s="15"/>
      <c r="C492" s="1"/>
      <c r="D492" s="15"/>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row>
    <row r="493" spans="1:38" ht="15" thickBot="1">
      <c r="A493" s="1"/>
      <c r="B493" s="15"/>
      <c r="C493" s="1"/>
      <c r="D493" s="15"/>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row>
    <row r="494" spans="1:38" ht="15" thickBot="1">
      <c r="A494" s="1"/>
      <c r="B494" s="15"/>
      <c r="C494" s="1"/>
      <c r="D494" s="15"/>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row>
    <row r="495" spans="1:38" ht="15" thickBo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row>
    <row r="496" spans="1:38" ht="15" thickBo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row>
    <row r="497" spans="1:38" ht="15" thickBo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row>
    <row r="498" spans="1:38" ht="15" thickBo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row>
    <row r="499" spans="1:38" ht="15" thickBo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row>
    <row r="500" spans="1:38" ht="15" thickBo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row>
    <row r="501" spans="1:38" ht="15" thickBo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row>
    <row r="502" spans="1:38" ht="15" thickBo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row>
    <row r="503" spans="1:38" ht="15" thickBo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row>
    <row r="504" spans="1:38" ht="15" thickBo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row>
    <row r="505" spans="1:38" ht="15" thickBo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row>
    <row r="506" spans="1:38" ht="15" thickBo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row>
    <row r="507" spans="1:38" ht="15" thickBo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row>
    <row r="508" spans="1:38" ht="15" thickBo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row>
    <row r="509" spans="1:38" ht="15" thickBo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row>
    <row r="510" spans="1:38" ht="15" thickBo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row>
    <row r="511" spans="1:38" ht="15" thickBo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row>
    <row r="512" spans="1:38" ht="15" thickBo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row>
    <row r="513" spans="1:38" ht="15" thickBo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row>
    <row r="514" spans="1:38" ht="15" thickBo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row>
    <row r="515" spans="1:38" ht="15" thickBo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row>
    <row r="516" spans="1:38" ht="15" thickBo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row>
    <row r="517" spans="1:38" ht="15" thickBo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row>
    <row r="518" spans="1:38" ht="15" thickBo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row>
    <row r="519" spans="1:38" ht="15" thickBo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row>
    <row r="520" spans="1:38" ht="15" thickBo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row>
    <row r="521" spans="1:38" ht="15" thickBo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row>
    <row r="522" spans="1:38" ht="15" thickBo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row>
    <row r="523" spans="1:38" ht="15" thickBo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row>
    <row r="524" spans="1:38" ht="15" thickBo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row>
    <row r="525" spans="1:38" ht="15" thickBo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row>
    <row r="526" spans="1:38" ht="15" thickBo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row>
    <row r="527" spans="1:38" ht="15" thickBo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row>
    <row r="528" spans="1:38" ht="15" thickBo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row>
    <row r="529" spans="1:38" ht="15" thickBo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row>
    <row r="530" spans="1:38" ht="15" thickBo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row>
    <row r="531" spans="1:38" ht="15" thickBo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row>
    <row r="532" spans="1:38" ht="15" thickBo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row>
    <row r="533" spans="1:38" ht="15" thickBo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row>
    <row r="534" spans="1:38" ht="15" thickBo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row>
    <row r="535" spans="1:38" ht="15" thickBo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row>
    <row r="536" spans="1:38" ht="15" thickBo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row>
    <row r="537" spans="1:38" ht="15" thickBo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row>
    <row r="538" spans="1:38" ht="15" thickBo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row>
    <row r="539" spans="1:38" ht="15" thickBo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row>
    <row r="540" spans="1:38" ht="15" thickBo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row>
    <row r="541" spans="1:38" ht="15" thickBo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row>
    <row r="542" spans="1:38" ht="15" thickBo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row>
    <row r="543" spans="1:38" ht="15" thickBo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row>
    <row r="544" spans="1:38" ht="15" thickBo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row>
    <row r="545" spans="1:38" ht="15" thickBo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row>
    <row r="546" spans="1:38" ht="15" thickBo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row>
    <row r="547" spans="1:38" ht="15" thickBo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row>
    <row r="548" spans="1:38" ht="15" thickBo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row>
    <row r="549" spans="1:38" ht="15" thickBo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row>
    <row r="550" spans="1:38" ht="15" thickBo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row>
    <row r="551" spans="1:38" ht="15" thickBo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row>
    <row r="552" spans="1:38" ht="15" thickBo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row>
    <row r="553" spans="1:38" ht="15" thickBo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row>
    <row r="554" spans="1:38" ht="15" thickBo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row>
    <row r="555" spans="1:38" ht="15" thickBo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row>
    <row r="556" spans="1:38" ht="15" thickBo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row>
    <row r="557" spans="1:38" ht="15" thickBo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row>
    <row r="558" spans="1:38" ht="15" thickBo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row>
    <row r="559" spans="1:38" ht="15" thickBo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row>
    <row r="560" spans="1:38" ht="15" thickBo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row>
    <row r="561" spans="1:38" ht="15" thickBo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row>
    <row r="562" spans="1:38" ht="15" thickBo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row>
    <row r="563" spans="1:38" ht="15" thickBo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row>
    <row r="564" spans="1:38" ht="15" thickBo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row>
    <row r="565" spans="1:38" ht="15" thickBo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row>
    <row r="566" spans="1:38" ht="15" thickBo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row>
    <row r="567" spans="1:38" ht="15" thickBo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row>
    <row r="568" spans="1:38" ht="15" thickBo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row>
    <row r="569" spans="1:38" ht="15" thickBo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row>
    <row r="570" spans="1:38" ht="15" thickBo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row>
    <row r="571" spans="1:38" ht="15" thickBo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row>
    <row r="572" spans="1:38" ht="15" thickBo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row>
    <row r="573" spans="1:38" ht="15" thickBo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row>
    <row r="574" spans="1:38" ht="15" thickBo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row>
    <row r="575" spans="1:38" ht="15" thickBo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row>
    <row r="576" spans="1:38" ht="15" thickBo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row>
    <row r="577" spans="1:38" ht="15" thickBo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row>
    <row r="578" spans="1:38" ht="15" thickBo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row>
    <row r="579" spans="1:38" ht="15" thickBo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row>
    <row r="580" spans="1:38" ht="15" thickBo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row>
    <row r="581" spans="1:38" ht="15" thickBo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row>
    <row r="582" spans="1:38" ht="15" thickBo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row>
    <row r="583" spans="1:38" ht="15" thickBo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row>
    <row r="584" spans="1:38" ht="15" thickBo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row>
    <row r="585" spans="1:38" ht="15" thickBo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row>
    <row r="586" spans="1:38" ht="15" thickBo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row>
    <row r="587" spans="1:38" ht="15" thickBo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row>
    <row r="588" spans="1:38" ht="15" thickBo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row>
    <row r="589" spans="1:38" ht="15" thickBo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row>
    <row r="590" spans="1:38" ht="15" thickBo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row>
    <row r="591" spans="1:38" ht="15" thickBo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row>
    <row r="592" spans="1:38" ht="15" thickBo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row>
    <row r="593" spans="1:38" ht="15" thickBo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row>
    <row r="594" spans="1:38" ht="15" thickBo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row>
    <row r="595" spans="1:38" ht="15" thickBo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row>
    <row r="596" spans="1:38" ht="15" thickBo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row>
    <row r="597" spans="1:38" ht="15" thickBo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row>
    <row r="598" spans="1:38" ht="15" thickBo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row>
    <row r="599" spans="1:38" ht="15" thickBo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row>
    <row r="600" spans="1:38" ht="15" thickBo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row>
    <row r="601" spans="1:38" ht="15" thickBo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row>
    <row r="602" spans="1:38" ht="15" thickBo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row>
    <row r="603" spans="1:38" ht="15" thickBo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row>
    <row r="604" spans="1:38" ht="15" thickBo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row>
    <row r="605" spans="1:38" ht="15" thickBo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row>
    <row r="606" spans="1:38" ht="15" thickBo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row>
    <row r="607" spans="1:38" ht="15" thickBo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row>
    <row r="608" spans="1:38" ht="15" thickBo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row>
    <row r="609" spans="1:38" ht="15" thickBo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row>
    <row r="610" spans="1:38" ht="15" thickBo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row>
    <row r="611" spans="1:38" ht="15" thickBo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row>
    <row r="612" spans="1:38" ht="15" thickBo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row>
    <row r="613" spans="1:38" ht="15" thickBo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row>
    <row r="614" spans="1:38" ht="15" thickBo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row>
    <row r="615" spans="1:38" ht="15" thickBo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row>
    <row r="616" spans="1:38" ht="15" thickBo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row>
    <row r="617" spans="1:38" ht="15" thickBo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row>
    <row r="618" spans="1:38" ht="15" thickBo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row>
    <row r="619" spans="1:38" ht="15" thickBo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row>
    <row r="620" spans="1:38" ht="15" thickBo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row>
    <row r="621" spans="1:38" ht="15" thickBo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row>
    <row r="622" spans="1:38" ht="15" thickBo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row>
    <row r="623" spans="1:38" ht="15" thickBo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row>
    <row r="624" spans="1:38" ht="15" thickBo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row>
    <row r="625" spans="1:38" ht="15" thickBo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row>
    <row r="626" spans="1:38" ht="15" thickBo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row>
    <row r="627" spans="1:38" ht="15" thickBo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row>
    <row r="628" spans="1:38" ht="15" thickBo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row>
    <row r="629" spans="1:38" ht="15" thickBo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row>
    <row r="630" spans="1:38" ht="15" thickBo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row>
    <row r="631" spans="1:38" ht="15" thickBo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row>
    <row r="632" spans="1:38" ht="15" thickBo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row>
    <row r="633" spans="1:38" ht="15" thickBo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row>
    <row r="634" spans="1:38" ht="15" thickBo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row>
    <row r="635" spans="1:38" ht="15" thickBo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row>
    <row r="636" spans="1:38" ht="15" thickBo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row>
    <row r="637" spans="1:38" ht="15" thickBo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row>
    <row r="638" spans="1:38" ht="15" thickBo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row>
    <row r="639" spans="1:38" ht="15" thickBo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row>
    <row r="640" spans="1:38" ht="15" thickBo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row>
    <row r="641" spans="1:38" ht="15" thickBo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row>
    <row r="642" spans="1:38" ht="15" thickBo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row>
    <row r="643" spans="1:38" ht="15" thickBo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row>
    <row r="644" spans="1:38" ht="15" thickBo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row>
    <row r="645" spans="1:38" ht="15" thickBo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row>
    <row r="646" spans="1:38" ht="15" thickBo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row>
    <row r="647" spans="1:38" ht="15" thickBo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row>
    <row r="648" spans="1:38" ht="15" thickBo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row>
    <row r="649" spans="1:38" ht="15" thickBo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row>
    <row r="650" spans="1:38" ht="15" thickBo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row>
    <row r="651" spans="1:38" ht="15" thickBo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row>
    <row r="652" spans="1:38" ht="15" thickBo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row>
    <row r="653" spans="1:38" ht="15" thickBo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row>
    <row r="654" spans="1:38" ht="15" thickBo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row>
    <row r="655" spans="1:38" ht="15" thickBo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row>
    <row r="656" spans="1:38" ht="15" thickBo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row>
    <row r="657" spans="1:38" ht="15" thickBo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row>
    <row r="658" spans="1:38" ht="15" thickBo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row>
    <row r="659" spans="1:38" ht="15" thickBo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row>
    <row r="660" spans="1:38" ht="15" thickBo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row>
    <row r="661" spans="1:38" ht="15" thickBo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row>
    <row r="662" spans="1:38" ht="15" thickBo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row>
    <row r="663" spans="1:38" ht="15" thickBo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row>
    <row r="664" spans="1:38" ht="15" thickBo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row>
    <row r="665" spans="1:38" ht="15" thickBo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row>
    <row r="666" spans="1:38" ht="15" thickBo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row>
    <row r="667" spans="1:38" ht="15" thickBo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row>
    <row r="668" spans="1:38" ht="15" thickBo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row>
    <row r="669" spans="1:38" ht="15" thickBo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row>
    <row r="670" spans="1:38" ht="15" thickBo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row>
    <row r="671" spans="1:38" ht="15" thickBo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row>
    <row r="672" spans="1:38" ht="15" thickBo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row>
    <row r="673" spans="1:38" ht="15" thickBo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row>
    <row r="674" spans="1:38" ht="15" thickBo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row>
    <row r="675" spans="1:38" ht="15" thickBo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row>
    <row r="676" spans="1:38" ht="15" thickBo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row>
    <row r="677" spans="1:38" ht="15" thickBo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row>
    <row r="678" spans="1:38" ht="15" thickBo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row>
    <row r="679" spans="1:38" ht="15" thickBo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row>
    <row r="680" spans="1:38" ht="15" thickBo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row>
    <row r="681" spans="1:38" ht="15" thickBo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row>
    <row r="682" spans="1:38" ht="15" thickBo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row>
    <row r="683" spans="1:38" ht="15" thickBo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row>
    <row r="684" spans="1:38" ht="15" thickBo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row>
    <row r="685" spans="1:38" ht="15" thickBo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row>
    <row r="686" spans="1:38" ht="15" thickBo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row>
    <row r="687" spans="1:38" ht="15" thickBo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row>
    <row r="688" spans="1:38" ht="15" thickBo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row>
    <row r="689" spans="1:38" ht="15" thickBo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row>
    <row r="690" spans="1:38" ht="15" thickBo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row>
    <row r="691" spans="1:38" ht="15" thickBo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row>
    <row r="692" spans="1:38" ht="15" thickBo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row>
    <row r="693" spans="1:38" ht="15" thickBo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row>
    <row r="694" spans="1:38" ht="15" thickBo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row>
    <row r="695" spans="1:38" ht="15" thickBo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row>
    <row r="696" spans="1:38" ht="15" thickBo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row>
    <row r="697" spans="1:38" ht="15" thickBo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row>
    <row r="698" spans="1:38" ht="15" thickBo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row>
    <row r="699" spans="1:38" ht="15" thickBo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row>
    <row r="700" spans="1:38" ht="15" thickBo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row>
    <row r="701" spans="1:38" ht="15" thickBo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row>
    <row r="702" spans="1:38" ht="15" thickBo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row>
    <row r="703" spans="1:38" ht="15" thickBo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row>
    <row r="704" spans="1:38" ht="15" thickBo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row>
    <row r="705" spans="1:38" ht="15" thickBo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row>
    <row r="706" spans="1:38" ht="15" thickBo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row>
    <row r="707" spans="1:38" ht="15" thickBo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row>
    <row r="708" spans="1:38" ht="15" thickBo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row>
    <row r="709" spans="1:38" ht="15" thickBo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row>
    <row r="710" spans="1:38" ht="15" thickBo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row>
    <row r="711" spans="1:38" ht="15" thickBo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row>
    <row r="712" spans="1:38" ht="15" thickBo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row>
    <row r="713" spans="1:38" ht="15" thickBo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row>
    <row r="714" spans="1:38" ht="15" thickBo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row>
    <row r="715" spans="1:38" ht="15" thickBo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row>
    <row r="716" spans="1:38" ht="15" thickBo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row>
    <row r="717" spans="1:38" ht="15" thickBo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row>
    <row r="718" spans="1:38" ht="15" thickBo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row>
    <row r="719" spans="1:38" ht="15" thickBo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row>
    <row r="720" spans="1:38" ht="15" thickBo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row>
    <row r="721" spans="1:38" ht="15" thickBo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row>
    <row r="722" spans="1:38" ht="15" thickBo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row>
    <row r="723" spans="1:38" ht="15" thickBo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row>
    <row r="724" spans="1:38" ht="15" thickBo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row>
    <row r="725" spans="1:38" ht="15" thickBo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row>
    <row r="726" spans="1:38" ht="15" thickBo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row>
    <row r="727" spans="1:38" ht="15" thickBo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row>
    <row r="728" spans="1:38" ht="15" thickBo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row>
    <row r="729" spans="1:38" ht="15" thickBo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row>
    <row r="730" spans="1:38" ht="15" thickBo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row>
    <row r="731" spans="1:38" ht="15" thickBo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row>
    <row r="732" spans="1:38" ht="15" thickBo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row>
    <row r="733" spans="1:38" ht="15" thickBo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row>
    <row r="734" spans="1:38" ht="15" thickBo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row>
    <row r="735" spans="1:38" ht="15" thickBo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row>
    <row r="736" spans="1:38" ht="15" thickBo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row>
    <row r="737" spans="1:38" ht="15" thickBo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row>
    <row r="738" spans="1:38" ht="15" thickBo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row>
    <row r="739" spans="1:38" ht="15" thickBo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row>
    <row r="740" spans="1:38" ht="15" thickBo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row>
    <row r="741" spans="1:38" ht="15" thickBo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row>
    <row r="742" spans="1:38" ht="15" thickBo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row>
    <row r="743" spans="1:38" ht="15" thickBo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row>
    <row r="744" spans="1:38" ht="15" thickBo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row>
    <row r="745" spans="1:38" ht="15" thickBo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row>
    <row r="746" spans="1:38" ht="15" thickBo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row>
    <row r="747" spans="1:38" ht="15" thickBo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row>
    <row r="748" spans="1:38" ht="15" thickBo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row>
    <row r="749" spans="1:38" ht="15" thickBo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row>
    <row r="750" spans="1:38" ht="15" thickBo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row>
    <row r="751" spans="1:38" ht="15" thickBo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row>
    <row r="752" spans="1:38" ht="15" thickBo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row>
    <row r="753" spans="1:38" ht="15" thickBo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row>
    <row r="754" spans="1:38" ht="15" thickBo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row>
    <row r="755" spans="1:38" ht="15" thickBo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row>
    <row r="756" spans="1:38" ht="15" thickBo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row>
    <row r="757" spans="1:38" ht="15" thickBo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row>
    <row r="758" spans="1:38" ht="15" thickBo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row>
    <row r="759" spans="1:38" ht="15" thickBo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row>
    <row r="760" spans="1:38" ht="15" thickBo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row>
    <row r="761" spans="1:38" ht="15" thickBo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row>
    <row r="762" spans="1:38" ht="15" thickBo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row>
    <row r="763" spans="1:38" ht="15" thickBo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row>
    <row r="764" spans="1:38" ht="15" thickBo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row>
    <row r="765" spans="1:38" ht="15" thickBo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row>
    <row r="766" spans="1:38" ht="15" thickBo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row>
    <row r="767" spans="1:38" ht="15" thickBo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row>
    <row r="768" spans="1:38" ht="15" thickBo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row>
    <row r="769" spans="1:38" ht="15" thickBo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row>
    <row r="770" spans="1:38" ht="15" thickBo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row>
    <row r="771" spans="1:38" ht="15" thickBo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row>
    <row r="772" spans="1:38" ht="15" thickBo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row>
    <row r="773" spans="1:38" ht="15" thickBo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row>
    <row r="774" spans="1:38" ht="15" thickBo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row>
    <row r="775" spans="1:38" ht="15" thickBo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row>
    <row r="776" spans="1:38" ht="15" thickBo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row>
    <row r="777" spans="1:38" ht="15" thickBo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row>
    <row r="778" spans="1:38" ht="15" thickBo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row>
    <row r="779" spans="1:38" ht="15" thickBo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row>
    <row r="780" spans="1:38" ht="15" thickBo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row>
    <row r="781" spans="1:38" ht="15" thickBo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row>
    <row r="782" spans="1:38" ht="15" thickBo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row>
    <row r="783" spans="1:38" ht="15" thickBo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row>
    <row r="784" spans="1:38" ht="15" thickBo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row>
    <row r="785" spans="1:38" ht="15" thickBo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row>
    <row r="786" spans="1:38" ht="15" thickBo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row>
    <row r="787" spans="1:38" ht="15" thickBo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row>
    <row r="788" spans="1:38" ht="15" thickBo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row>
    <row r="789" spans="1:38" ht="15" thickBo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row>
    <row r="790" spans="1:38" ht="15" thickBo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row>
    <row r="791" spans="1:38" ht="15" thickBo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row>
    <row r="792" spans="1:38" ht="15" thickBo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row>
    <row r="793" spans="1:38" ht="15" thickBo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row>
    <row r="794" spans="1:38" ht="15" thickBo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row>
    <row r="795" spans="1:38" ht="15" thickBo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row>
    <row r="796" spans="1:38" ht="15" thickBo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row>
    <row r="797" spans="1:38" ht="15" thickBo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row>
    <row r="798" spans="1:38" ht="15" thickBo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row>
    <row r="799" spans="1:38" ht="15" thickBo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row>
    <row r="800" spans="1:38" ht="15" thickBo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row>
    <row r="801" spans="1:38" ht="15" thickBo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row>
    <row r="802" spans="1:38" ht="15" thickBo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row>
    <row r="803" spans="1:38" ht="15" thickBo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row>
    <row r="804" spans="1:38" ht="15" thickBo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row>
    <row r="805" spans="1:38" ht="15" thickBo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row>
    <row r="806" spans="1:38" ht="15" thickBo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row>
    <row r="807" spans="1:38" ht="15" thickBo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row>
    <row r="808" spans="1:38" ht="15" thickBo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row>
    <row r="809" spans="1:38" ht="15" thickBo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row>
    <row r="810" spans="1:38" ht="15" thickBo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row>
    <row r="811" spans="1:38" ht="15" thickBo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row>
    <row r="812" spans="1:38" ht="15" thickBo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row>
    <row r="813" spans="1:38" ht="15" thickBo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row>
    <row r="814" spans="1:38" ht="15" thickBo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row>
    <row r="815" spans="1:38" ht="15" thickBo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row>
    <row r="816" spans="1:38" ht="15" thickBo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row>
    <row r="817" spans="1:38" ht="15" thickBo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row>
    <row r="818" spans="1:38" ht="15" thickBo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row>
    <row r="819" spans="1:38" ht="15" thickBo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row>
    <row r="820" spans="1:38" ht="15" thickBo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row>
    <row r="821" spans="1:38" ht="15" thickBo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row>
    <row r="822" spans="1:38" ht="15" thickBo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row>
    <row r="823" spans="1:38" ht="15" thickBo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row>
    <row r="824" spans="1:38" ht="15" thickBo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row>
    <row r="825" spans="1:38" ht="15" thickBo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row>
    <row r="826" spans="1:38" ht="15" thickBo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row>
    <row r="827" spans="1:38" ht="15" thickBo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row>
    <row r="828" spans="1:38" ht="15" thickBo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row>
    <row r="829" spans="1:38" ht="15" thickBo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row>
    <row r="830" spans="1:38" ht="15" thickBo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row>
    <row r="831" spans="1:38" ht="15" thickBo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row>
    <row r="832" spans="1:38" ht="15" thickBo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row>
    <row r="833" spans="1:38" ht="15" thickBo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row>
    <row r="834" spans="1:38" ht="15" thickBo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row>
    <row r="835" spans="1:38" ht="15" thickBo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row>
    <row r="836" spans="1:38" ht="15" thickBo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row>
    <row r="837" spans="1:38" ht="15" thickBo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row>
    <row r="838" spans="1:38" ht="15" thickBo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row>
    <row r="839" spans="1:38" ht="15" thickBo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row>
    <row r="840" spans="1:38" ht="15" thickBo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row>
    <row r="841" spans="1:38" ht="15" thickBo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row>
    <row r="842" spans="1:38" ht="15" thickBo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row>
    <row r="843" spans="1:38" ht="15" thickBo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row>
    <row r="844" spans="1:38" ht="15" thickBo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row>
    <row r="845" spans="1:38" ht="15" thickBo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row>
    <row r="846" spans="1:38" ht="15" thickBo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row>
    <row r="847" spans="1:38" ht="15" thickBo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row>
    <row r="848" spans="1:38" ht="15" thickBo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row>
    <row r="849" spans="1:38" ht="15" thickBo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row>
    <row r="850" spans="1:38" ht="15" thickBo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row>
    <row r="851" spans="1:38" ht="15" thickBo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row>
    <row r="852" spans="1:38" ht="15" thickBo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row>
    <row r="853" spans="1:38" ht="15" thickBo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row>
    <row r="854" spans="1:38" ht="15" thickBo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row>
    <row r="855" spans="1:38" ht="15" thickBo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row>
    <row r="856" spans="1:38" ht="15" thickBo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row>
    <row r="857" spans="1:38" ht="15" thickBo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row>
    <row r="858" spans="1:38" ht="15" thickBo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row>
    <row r="859" spans="1:38" ht="15" thickBo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row>
    <row r="860" spans="1:38" ht="15" thickBo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row>
    <row r="861" spans="1:38" ht="15" thickBo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row>
    <row r="862" spans="1:38" ht="15" thickBo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row>
    <row r="863" spans="1:38" ht="15" thickBo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row>
    <row r="864" spans="1:38" ht="15" thickBo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row>
    <row r="865" spans="1:38" ht="15" thickBo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row>
    <row r="866" spans="1:38" ht="15" thickBo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row>
    <row r="867" spans="1:38" ht="15" thickBo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row>
    <row r="868" spans="1:38" ht="15" thickBo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row>
    <row r="869" spans="1:38" ht="15" thickBo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row>
    <row r="870" spans="1:38" ht="15" thickBo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row>
    <row r="871" spans="1:38" ht="15" thickBo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row>
    <row r="872" spans="1:38" ht="15" thickBo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row>
    <row r="873" spans="1:38" ht="15" thickBo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row>
    <row r="874" spans="1:38" ht="15" thickBo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row>
    <row r="875" spans="1:38" ht="15" thickBo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row>
    <row r="876" spans="1:38" ht="15" thickBo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row>
    <row r="877" spans="1:38" ht="15" thickBo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row>
    <row r="878" spans="1:38" ht="15" thickBo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row>
    <row r="879" spans="1:38" ht="15" thickBo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row>
    <row r="880" spans="1:38" ht="15" thickBo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row>
    <row r="881" spans="1:38" ht="15" thickBo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row>
    <row r="882" spans="1:38" ht="15" thickBo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row>
    <row r="883" spans="1:38" ht="15" thickBo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row>
    <row r="884" spans="1:38" ht="15" thickBo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row>
    <row r="885" spans="1:38" ht="15" thickBo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row>
    <row r="886" spans="1:38" ht="15" thickBo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row>
    <row r="887" spans="1:38" ht="15" thickBo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row>
    <row r="888" spans="1:38" ht="15" thickBo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row>
    <row r="889" spans="1:38" ht="15" thickBo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row>
    <row r="890" spans="1:38" ht="15" thickBo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row>
    <row r="891" spans="1:38" ht="15" thickBo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row>
    <row r="892" spans="1:38" ht="15" thickBo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row>
    <row r="893" spans="1:38" ht="15" thickBo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row>
    <row r="894" spans="1:38" ht="15" thickBo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row>
    <row r="895" spans="1:38" ht="15" thickBo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row>
    <row r="896" spans="1:38" ht="15" thickBo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row>
    <row r="897" spans="1:38" ht="15" thickBo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row>
    <row r="898" spans="1:38" ht="15" thickBo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row>
    <row r="899" spans="1:38" ht="15" thickBo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row>
    <row r="900" spans="1:38" ht="15" thickBo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row>
    <row r="901" spans="1:38" ht="15" thickBo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row>
    <row r="902" spans="1:38" ht="15" thickBo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row>
    <row r="903" spans="1:38" ht="15" thickBo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row>
    <row r="904" spans="1:38" ht="15" thickBo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row>
    <row r="905" spans="1:38" ht="15" thickBo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row>
    <row r="906" spans="1:38" ht="15" thickBo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row>
    <row r="907" spans="1:38" ht="15" thickBo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row>
    <row r="908" spans="1:38" ht="15" thickBo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row>
    <row r="909" spans="1:38" ht="15" thickBo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row>
    <row r="910" spans="1:38" ht="15" thickBo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row>
    <row r="911" spans="1:38" ht="15" thickBo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row>
    <row r="912" spans="1:38" ht="15" thickBo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row>
    <row r="913" spans="1:38" ht="15" thickBo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row>
    <row r="914" spans="1:38" ht="15" thickBo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row>
    <row r="915" spans="1:38" ht="15" thickBo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row>
    <row r="916" spans="1:38" ht="15" thickBo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row>
    <row r="917" spans="1:38" ht="15" thickBo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row>
    <row r="918" spans="1:38" ht="15" thickBo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row>
    <row r="919" spans="1:38" ht="15" thickBo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row>
    <row r="920" spans="1:38" ht="15" thickBo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row>
    <row r="921" spans="1:38" ht="15" thickBo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row>
    <row r="922" spans="1:38" ht="15" thickBo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row>
    <row r="923" spans="1:38" ht="15" thickBo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row>
    <row r="924" spans="1:38" ht="15" thickBo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row>
    <row r="925" spans="1:38" ht="15" thickBo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row>
    <row r="926" spans="1:38" ht="15" thickBo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row>
    <row r="927" spans="1:38" ht="15" thickBo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row>
    <row r="928" spans="1:38" ht="15" thickBo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row>
    <row r="929" spans="1:38" ht="15" thickBo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row>
    <row r="930" spans="1:38" ht="15" thickBo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row>
    <row r="931" spans="1:38" ht="15" thickBo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row>
    <row r="932" spans="1:38" ht="15" thickBo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row>
    <row r="933" spans="1:38" ht="15" thickBo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row>
    <row r="934" spans="1:38" ht="15" thickBo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row>
    <row r="935" spans="1:38" ht="15" thickBo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row>
    <row r="936" spans="1:38" ht="15" thickBo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row>
    <row r="937" spans="1:38" ht="15" thickBo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row>
    <row r="938" spans="1:38" ht="15" thickBo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row>
    <row r="939" spans="1:38" ht="15" thickBo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row>
    <row r="940" spans="1:38" ht="15" thickBo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row>
    <row r="941" spans="1:38" ht="15" thickBo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row>
    <row r="942" spans="1:38" ht="15" thickBo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row>
    <row r="943" spans="1:38" ht="15" thickBo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row>
    <row r="944" spans="1:38" ht="15" thickBo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row>
    <row r="945" spans="1:38" ht="15" thickBo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row>
    <row r="946" spans="1:38" ht="15" thickBo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row>
    <row r="947" spans="1:38" ht="15" thickBo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row>
    <row r="948" spans="1:38" ht="15" thickBo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row>
    <row r="949" spans="1:38" ht="15" thickBo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row>
    <row r="950" spans="1:38" ht="15" thickBo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row>
    <row r="951" spans="1:38" ht="15" thickBo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row>
    <row r="952" spans="1:38" ht="15" thickBo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row>
    <row r="953" spans="1:38" ht="15" thickBo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row>
    <row r="954" spans="1:38" ht="15" thickBo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row>
    <row r="955" spans="1:38" ht="15" thickBo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row>
    <row r="956" spans="1:38" ht="15" thickBo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row>
    <row r="957" spans="1:38" ht="15" thickBo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row>
    <row r="958" spans="1:38" ht="15" thickBo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row>
    <row r="959" spans="1:38" ht="15" thickBo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row>
    <row r="960" spans="1:38" ht="15" thickBo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row>
    <row r="961" spans="1:38" ht="15" thickBo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row>
    <row r="962" spans="1:38" ht="15" thickBo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row>
    <row r="963" spans="1:38" ht="15" thickBo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row>
    <row r="964" spans="1:38" ht="15" thickBo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row>
    <row r="965" spans="1:38" ht="15" thickBo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row>
    <row r="966" spans="1:38" ht="15" thickBo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row>
  </sheetData>
  <mergeCells count="3">
    <mergeCell ref="A1:F1"/>
    <mergeCell ref="A2:F2"/>
    <mergeCell ref="H2:J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B89C5-8F50-4375-BF74-4D8086634524}">
  <dimension ref="A1:Y1001"/>
  <sheetViews>
    <sheetView zoomScale="68" workbookViewId="0">
      <selection activeCell="I4" sqref="I4:R19"/>
    </sheetView>
  </sheetViews>
  <sheetFormatPr defaultColWidth="8.90625" defaultRowHeight="13"/>
  <cols>
    <col min="1" max="1" width="13.08984375" style="33" customWidth="1"/>
    <col min="2" max="2" width="13.90625" style="33" customWidth="1"/>
    <col min="3" max="3" width="13.1796875" style="33" customWidth="1"/>
    <col min="4" max="4" width="11.81640625" style="33" customWidth="1"/>
    <col min="5" max="5" width="12.36328125" style="33" customWidth="1"/>
    <col min="6" max="6" width="14" style="33" customWidth="1"/>
    <col min="7" max="8" width="8.90625" style="33"/>
    <col min="9" max="9" width="18.453125" style="33" bestFit="1" customWidth="1"/>
    <col min="10" max="10" width="17.36328125" style="33" bestFit="1" customWidth="1"/>
    <col min="11" max="18" width="13.08984375" style="33" bestFit="1" customWidth="1"/>
    <col min="19" max="16384" width="8.90625" style="33"/>
  </cols>
  <sheetData>
    <row r="1" spans="1:25" ht="44" customHeight="1" thickBot="1">
      <c r="A1" s="122" t="s">
        <v>74</v>
      </c>
      <c r="B1" s="123"/>
      <c r="C1" s="123"/>
      <c r="D1" s="123"/>
      <c r="E1" s="123"/>
      <c r="F1" s="124"/>
      <c r="G1" s="1"/>
      <c r="H1" s="1"/>
      <c r="I1" s="1"/>
      <c r="J1" s="1"/>
      <c r="K1" s="1"/>
      <c r="L1" s="1"/>
      <c r="M1" s="1"/>
      <c r="N1" s="1"/>
      <c r="O1" s="1"/>
      <c r="P1" s="1"/>
      <c r="Q1" s="1"/>
      <c r="R1" s="1"/>
      <c r="S1" s="1"/>
      <c r="T1" s="1"/>
      <c r="U1" s="1"/>
      <c r="V1" s="1"/>
      <c r="W1" s="1"/>
      <c r="X1" s="1"/>
      <c r="Y1" s="1"/>
    </row>
    <row r="2" spans="1:25" ht="31.25" customHeight="1" thickBot="1">
      <c r="A2" s="110" t="s">
        <v>79</v>
      </c>
      <c r="B2" s="111"/>
      <c r="C2" s="111"/>
      <c r="D2" s="111"/>
      <c r="E2" s="111"/>
      <c r="F2" s="112"/>
      <c r="G2" s="1"/>
      <c r="H2" s="15"/>
      <c r="I2" s="15"/>
      <c r="J2" s="15"/>
      <c r="K2" s="15"/>
      <c r="L2" s="15"/>
      <c r="M2" s="15"/>
      <c r="N2" s="15"/>
      <c r="O2" s="15"/>
      <c r="P2" s="15"/>
      <c r="Q2" s="1"/>
      <c r="R2" s="1"/>
      <c r="S2" s="1"/>
      <c r="T2" s="1"/>
      <c r="U2" s="1"/>
      <c r="V2" s="1"/>
      <c r="W2" s="1"/>
      <c r="X2" s="1"/>
      <c r="Y2" s="1"/>
    </row>
    <row r="3" spans="1:25" ht="16" thickBot="1">
      <c r="A3" s="35" t="s">
        <v>0</v>
      </c>
      <c r="B3" s="36" t="s">
        <v>1</v>
      </c>
      <c r="C3" s="37" t="s">
        <v>2</v>
      </c>
      <c r="D3" s="37" t="s">
        <v>3</v>
      </c>
      <c r="E3" s="37" t="s">
        <v>4</v>
      </c>
      <c r="F3" s="37" t="s">
        <v>5</v>
      </c>
      <c r="G3" s="1"/>
      <c r="H3" s="15"/>
      <c r="I3" s="151"/>
      <c r="J3" s="151"/>
      <c r="K3" s="151"/>
      <c r="L3" s="151"/>
      <c r="M3" s="151"/>
      <c r="N3" s="151"/>
      <c r="O3" s="151"/>
      <c r="P3" s="151"/>
      <c r="Q3" s="152"/>
      <c r="R3" s="152"/>
      <c r="S3" s="1"/>
      <c r="T3" s="1"/>
      <c r="U3" s="1"/>
      <c r="V3" s="1"/>
      <c r="W3" s="1"/>
      <c r="X3" s="1"/>
      <c r="Y3" s="1"/>
    </row>
    <row r="4" spans="1:25" ht="16" thickBot="1">
      <c r="A4" s="16">
        <v>904</v>
      </c>
      <c r="B4" s="10">
        <v>1.63</v>
      </c>
      <c r="C4" s="7" t="s">
        <v>6</v>
      </c>
      <c r="D4" s="8" t="s">
        <v>7</v>
      </c>
      <c r="E4" s="9" t="s">
        <v>8</v>
      </c>
      <c r="F4" s="71">
        <v>554.60122699999999</v>
      </c>
      <c r="G4" s="1"/>
      <c r="H4" s="148"/>
      <c r="I4" s="154"/>
      <c r="J4" s="154"/>
      <c r="K4" s="154"/>
      <c r="L4" s="154"/>
      <c r="M4" s="154"/>
      <c r="N4" s="154"/>
      <c r="O4" s="154"/>
      <c r="P4" s="154"/>
      <c r="Q4" s="154"/>
      <c r="R4" s="154"/>
      <c r="S4" s="150"/>
      <c r="T4" s="1"/>
      <c r="U4" s="1"/>
      <c r="V4" s="1"/>
      <c r="W4" s="1"/>
      <c r="X4" s="1"/>
      <c r="Y4" s="1"/>
    </row>
    <row r="5" spans="1:25" ht="16" thickBot="1">
      <c r="A5" s="16">
        <v>986</v>
      </c>
      <c r="B5" s="10">
        <v>1.78</v>
      </c>
      <c r="C5" s="7" t="s">
        <v>6</v>
      </c>
      <c r="D5" s="8" t="s">
        <v>7</v>
      </c>
      <c r="E5" s="9" t="s">
        <v>8</v>
      </c>
      <c r="F5" s="71">
        <v>553.93258430000003</v>
      </c>
      <c r="G5" s="1"/>
      <c r="H5" s="148"/>
      <c r="I5" s="154"/>
      <c r="J5" s="154"/>
      <c r="K5" s="154"/>
      <c r="L5" s="154"/>
      <c r="M5" s="154"/>
      <c r="N5" s="154"/>
      <c r="O5" s="154"/>
      <c r="P5" s="154"/>
      <c r="Q5" s="154"/>
      <c r="R5" s="154"/>
      <c r="S5" s="150"/>
      <c r="T5" s="1"/>
      <c r="U5" s="1"/>
      <c r="V5" s="1"/>
      <c r="W5" s="1"/>
      <c r="X5" s="1"/>
      <c r="Y5" s="1"/>
    </row>
    <row r="6" spans="1:25" ht="16" thickBot="1">
      <c r="A6" s="16">
        <v>1014</v>
      </c>
      <c r="B6" s="10">
        <v>1.83</v>
      </c>
      <c r="C6" s="7" t="s">
        <v>6</v>
      </c>
      <c r="D6" s="8" t="s">
        <v>7</v>
      </c>
      <c r="E6" s="7" t="s">
        <v>8</v>
      </c>
      <c r="F6" s="71">
        <v>554.09836069999994</v>
      </c>
      <c r="G6" s="1"/>
      <c r="H6" s="148"/>
      <c r="I6" s="154"/>
      <c r="J6" s="154"/>
      <c r="K6" s="154"/>
      <c r="L6" s="154"/>
      <c r="M6" s="154"/>
      <c r="N6" s="154"/>
      <c r="O6" s="154"/>
      <c r="P6" s="154"/>
      <c r="Q6" s="154"/>
      <c r="R6" s="154"/>
      <c r="S6" s="150"/>
      <c r="T6" s="1"/>
      <c r="U6" s="1"/>
      <c r="V6" s="1"/>
      <c r="W6" s="1"/>
      <c r="X6" s="1"/>
      <c r="Y6" s="1"/>
    </row>
    <row r="7" spans="1:25" ht="16" thickBot="1">
      <c r="A7" s="16">
        <v>943</v>
      </c>
      <c r="B7" s="10">
        <v>1.56</v>
      </c>
      <c r="C7" s="7" t="s">
        <v>6</v>
      </c>
      <c r="D7" s="8" t="s">
        <v>7</v>
      </c>
      <c r="E7" s="7" t="s">
        <v>11</v>
      </c>
      <c r="F7" s="71">
        <v>604.48717950000002</v>
      </c>
      <c r="G7" s="1"/>
      <c r="H7" s="148"/>
      <c r="I7" s="154"/>
      <c r="J7" s="154"/>
      <c r="K7" s="154"/>
      <c r="L7" s="154"/>
      <c r="M7" s="154"/>
      <c r="N7" s="154"/>
      <c r="O7" s="154"/>
      <c r="P7" s="154"/>
      <c r="Q7" s="154"/>
      <c r="R7" s="154"/>
      <c r="S7" s="150"/>
      <c r="T7" s="1"/>
      <c r="U7" s="1"/>
      <c r="V7" s="1"/>
      <c r="W7" s="1"/>
      <c r="X7" s="1"/>
      <c r="Y7" s="1"/>
    </row>
    <row r="8" spans="1:25" ht="16" thickBot="1">
      <c r="A8" s="16">
        <v>1028</v>
      </c>
      <c r="B8" s="10">
        <v>1.7</v>
      </c>
      <c r="C8" s="7" t="s">
        <v>6</v>
      </c>
      <c r="D8" s="8" t="s">
        <v>7</v>
      </c>
      <c r="E8" s="7" t="s">
        <v>11</v>
      </c>
      <c r="F8" s="71">
        <v>604.70588239999995</v>
      </c>
      <c r="G8" s="1"/>
      <c r="H8" s="148"/>
      <c r="I8" s="154"/>
      <c r="J8" s="154"/>
      <c r="K8" s="154"/>
      <c r="L8" s="154"/>
      <c r="M8" s="154"/>
      <c r="N8" s="154"/>
      <c r="O8" s="154"/>
      <c r="P8" s="154"/>
      <c r="Q8" s="154"/>
      <c r="R8" s="154"/>
      <c r="S8" s="150"/>
      <c r="T8" s="1"/>
      <c r="U8" s="1"/>
      <c r="V8" s="1"/>
      <c r="W8" s="1"/>
      <c r="X8" s="1"/>
      <c r="Y8" s="1"/>
    </row>
    <row r="9" spans="1:25" ht="16" thickBot="1">
      <c r="A9" s="16">
        <v>1083</v>
      </c>
      <c r="B9" s="10">
        <v>1.79</v>
      </c>
      <c r="C9" s="7" t="s">
        <v>6</v>
      </c>
      <c r="D9" s="8" t="s">
        <v>7</v>
      </c>
      <c r="E9" s="7" t="s">
        <v>11</v>
      </c>
      <c r="F9" s="71">
        <v>605.02793299999996</v>
      </c>
      <c r="G9" s="1"/>
      <c r="H9" s="148"/>
      <c r="I9" s="154"/>
      <c r="J9" s="154"/>
      <c r="K9" s="154"/>
      <c r="L9" s="154"/>
      <c r="M9" s="154"/>
      <c r="N9" s="154"/>
      <c r="O9" s="154"/>
      <c r="P9" s="154"/>
      <c r="Q9" s="154"/>
      <c r="R9" s="154"/>
      <c r="S9" s="150"/>
      <c r="T9" s="1"/>
      <c r="U9" s="1"/>
      <c r="V9" s="1"/>
      <c r="W9" s="1"/>
      <c r="X9" s="1"/>
      <c r="Y9" s="1"/>
    </row>
    <row r="10" spans="1:25" ht="16" thickBot="1">
      <c r="A10" s="16">
        <v>1019</v>
      </c>
      <c r="B10" s="10">
        <v>1.54</v>
      </c>
      <c r="C10" s="7" t="s">
        <v>6</v>
      </c>
      <c r="D10" s="8" t="s">
        <v>7</v>
      </c>
      <c r="E10" s="7" t="s">
        <v>13</v>
      </c>
      <c r="F10" s="71">
        <v>661.68831169999999</v>
      </c>
      <c r="G10" s="1"/>
      <c r="H10" s="148"/>
      <c r="I10" s="154"/>
      <c r="J10" s="154"/>
      <c r="K10" s="154"/>
      <c r="L10" s="154"/>
      <c r="M10" s="154"/>
      <c r="N10" s="154"/>
      <c r="O10" s="154"/>
      <c r="P10" s="154"/>
      <c r="Q10" s="154"/>
      <c r="R10" s="154"/>
      <c r="S10" s="150"/>
      <c r="T10" s="1"/>
      <c r="U10" s="1"/>
      <c r="V10" s="1"/>
      <c r="W10" s="1"/>
      <c r="X10" s="1"/>
      <c r="Y10" s="1"/>
    </row>
    <row r="11" spans="1:25" ht="16" thickBot="1">
      <c r="A11" s="16">
        <v>1010</v>
      </c>
      <c r="B11" s="10">
        <v>1.7</v>
      </c>
      <c r="C11" s="7" t="s">
        <v>6</v>
      </c>
      <c r="D11" s="8" t="s">
        <v>7</v>
      </c>
      <c r="E11" s="7" t="s">
        <v>13</v>
      </c>
      <c r="F11" s="71">
        <v>594.1176471</v>
      </c>
      <c r="G11" s="1"/>
      <c r="H11" s="148"/>
      <c r="I11" s="154"/>
      <c r="J11" s="154"/>
      <c r="K11" s="154"/>
      <c r="L11" s="154"/>
      <c r="M11" s="154"/>
      <c r="N11" s="154"/>
      <c r="O11" s="154"/>
      <c r="P11" s="154"/>
      <c r="Q11" s="154"/>
      <c r="R11" s="154"/>
      <c r="S11" s="150"/>
      <c r="T11" s="1"/>
      <c r="U11" s="1"/>
      <c r="V11" s="1"/>
      <c r="W11" s="1"/>
      <c r="X11" s="1"/>
      <c r="Y11" s="1"/>
    </row>
    <row r="12" spans="1:25" ht="16" thickBot="1">
      <c r="A12" s="16">
        <v>1005</v>
      </c>
      <c r="B12" s="10">
        <v>1.52</v>
      </c>
      <c r="C12" s="7" t="s">
        <v>6</v>
      </c>
      <c r="D12" s="8" t="s">
        <v>7</v>
      </c>
      <c r="E12" s="7" t="s">
        <v>13</v>
      </c>
      <c r="F12" s="71">
        <v>661.18421049999995</v>
      </c>
      <c r="G12" s="1"/>
      <c r="H12" s="148"/>
      <c r="I12" s="154"/>
      <c r="J12" s="154"/>
      <c r="K12" s="154"/>
      <c r="L12" s="154"/>
      <c r="M12" s="154"/>
      <c r="N12" s="154"/>
      <c r="O12" s="154"/>
      <c r="P12" s="154"/>
      <c r="Q12" s="154"/>
      <c r="R12" s="154"/>
      <c r="S12" s="150"/>
      <c r="T12" s="1"/>
      <c r="U12" s="1"/>
      <c r="V12" s="1"/>
      <c r="W12" s="1"/>
      <c r="X12" s="1"/>
      <c r="Y12" s="1"/>
    </row>
    <row r="13" spans="1:25" ht="16" thickBot="1">
      <c r="A13" s="16">
        <v>1096</v>
      </c>
      <c r="B13" s="10">
        <v>1.52</v>
      </c>
      <c r="C13" s="7" t="s">
        <v>6</v>
      </c>
      <c r="D13" s="8" t="s">
        <v>7</v>
      </c>
      <c r="E13" s="7" t="s">
        <v>12</v>
      </c>
      <c r="F13" s="71">
        <v>721.05263160000004</v>
      </c>
      <c r="G13" s="1"/>
      <c r="H13" s="149"/>
      <c r="I13" s="154"/>
      <c r="J13" s="154"/>
      <c r="K13" s="154"/>
      <c r="L13" s="154"/>
      <c r="M13" s="154"/>
      <c r="N13" s="154"/>
      <c r="O13" s="154"/>
      <c r="P13" s="154"/>
      <c r="Q13" s="154"/>
      <c r="R13" s="154"/>
      <c r="S13" s="150"/>
      <c r="T13" s="1"/>
      <c r="U13" s="1"/>
      <c r="V13" s="1"/>
      <c r="W13" s="1"/>
      <c r="X13" s="1"/>
      <c r="Y13" s="1"/>
    </row>
    <row r="14" spans="1:25" ht="16" thickBot="1">
      <c r="A14" s="16">
        <v>1418</v>
      </c>
      <c r="B14" s="10">
        <v>1.79</v>
      </c>
      <c r="C14" s="7" t="s">
        <v>6</v>
      </c>
      <c r="D14" s="8" t="s">
        <v>7</v>
      </c>
      <c r="E14" s="7" t="s">
        <v>12</v>
      </c>
      <c r="F14" s="71">
        <v>792.17877090000002</v>
      </c>
      <c r="G14" s="1"/>
      <c r="H14" s="149"/>
      <c r="I14" s="154"/>
      <c r="J14" s="154"/>
      <c r="K14" s="154"/>
      <c r="L14" s="154"/>
      <c r="M14" s="154"/>
      <c r="N14" s="154"/>
      <c r="O14" s="154"/>
      <c r="P14" s="154"/>
      <c r="Q14" s="154"/>
      <c r="R14" s="155"/>
      <c r="S14" s="150"/>
      <c r="T14" s="1"/>
      <c r="U14" s="1"/>
      <c r="V14" s="1"/>
      <c r="W14" s="1"/>
      <c r="X14" s="1"/>
      <c r="Y14" s="1"/>
    </row>
    <row r="15" spans="1:25" ht="16" thickBot="1">
      <c r="A15" s="16">
        <v>1162</v>
      </c>
      <c r="B15" s="10">
        <v>1.61</v>
      </c>
      <c r="C15" s="7" t="s">
        <v>6</v>
      </c>
      <c r="D15" s="8" t="s">
        <v>7</v>
      </c>
      <c r="E15" s="7" t="s">
        <v>12</v>
      </c>
      <c r="F15" s="71">
        <v>721.73913040000002</v>
      </c>
      <c r="G15" s="1"/>
      <c r="H15" s="149"/>
      <c r="I15" s="154"/>
      <c r="J15" s="154"/>
      <c r="K15" s="154"/>
      <c r="L15" s="155"/>
      <c r="M15" s="155"/>
      <c r="N15" s="155"/>
      <c r="O15" s="155"/>
      <c r="P15" s="155"/>
      <c r="Q15" s="155"/>
      <c r="R15" s="155"/>
      <c r="S15" s="150"/>
      <c r="T15" s="1"/>
      <c r="U15" s="1"/>
      <c r="V15" s="1"/>
      <c r="W15" s="1"/>
      <c r="X15" s="1"/>
      <c r="Y15" s="1"/>
    </row>
    <row r="16" spans="1:25" ht="16" thickBot="1">
      <c r="A16" s="16">
        <v>4064</v>
      </c>
      <c r="B16" s="10">
        <v>1.69</v>
      </c>
      <c r="C16" s="7" t="s">
        <v>6</v>
      </c>
      <c r="D16" s="8" t="s">
        <v>7</v>
      </c>
      <c r="E16" s="7" t="s">
        <v>15</v>
      </c>
      <c r="F16" s="71">
        <v>2404.7337280000002</v>
      </c>
      <c r="G16" s="1"/>
      <c r="H16" s="149"/>
      <c r="I16" s="154"/>
      <c r="J16" s="154"/>
      <c r="K16" s="154"/>
      <c r="L16" s="155"/>
      <c r="M16" s="155"/>
      <c r="N16" s="155"/>
      <c r="O16" s="155"/>
      <c r="P16" s="155"/>
      <c r="Q16" s="155"/>
      <c r="R16" s="155"/>
      <c r="S16" s="150"/>
      <c r="T16" s="1"/>
      <c r="U16" s="1"/>
      <c r="V16" s="1"/>
      <c r="W16" s="1"/>
      <c r="X16" s="1"/>
      <c r="Y16" s="1"/>
    </row>
    <row r="17" spans="1:25" ht="16" thickBot="1">
      <c r="A17" s="16">
        <v>1374</v>
      </c>
      <c r="B17" s="10">
        <v>1.76</v>
      </c>
      <c r="C17" s="7" t="s">
        <v>6</v>
      </c>
      <c r="D17" s="8" t="s">
        <v>7</v>
      </c>
      <c r="E17" s="7" t="s">
        <v>15</v>
      </c>
      <c r="F17" s="71">
        <v>780.68181819999995</v>
      </c>
      <c r="G17" s="1"/>
      <c r="H17" s="149"/>
      <c r="I17" s="154"/>
      <c r="J17" s="154"/>
      <c r="K17" s="154"/>
      <c r="L17" s="155"/>
      <c r="M17" s="155"/>
      <c r="N17" s="155"/>
      <c r="O17" s="155"/>
      <c r="P17" s="155"/>
      <c r="Q17" s="155"/>
      <c r="R17" s="155"/>
      <c r="S17" s="150"/>
      <c r="T17" s="1"/>
      <c r="U17" s="1"/>
      <c r="V17" s="1"/>
      <c r="W17" s="1"/>
      <c r="X17" s="1"/>
      <c r="Y17" s="1"/>
    </row>
    <row r="18" spans="1:25" ht="16" thickBot="1">
      <c r="A18" s="16">
        <v>1219</v>
      </c>
      <c r="B18" s="10">
        <v>1.56</v>
      </c>
      <c r="C18" s="7" t="s">
        <v>6</v>
      </c>
      <c r="D18" s="8" t="s">
        <v>7</v>
      </c>
      <c r="E18" s="7" t="s">
        <v>15</v>
      </c>
      <c r="F18" s="71">
        <v>781.41025639999998</v>
      </c>
      <c r="G18" s="1"/>
      <c r="H18" s="149"/>
      <c r="I18" s="154"/>
      <c r="J18" s="154"/>
      <c r="K18" s="154"/>
      <c r="L18" s="155"/>
      <c r="M18" s="155"/>
      <c r="N18" s="155"/>
      <c r="O18" s="155"/>
      <c r="P18" s="155"/>
      <c r="Q18" s="155"/>
      <c r="R18" s="155"/>
      <c r="S18" s="150"/>
      <c r="T18" s="1"/>
      <c r="U18" s="1"/>
      <c r="V18" s="1"/>
      <c r="W18" s="1"/>
      <c r="X18" s="1"/>
      <c r="Y18" s="1"/>
    </row>
    <row r="19" spans="1:25" ht="16" thickBot="1">
      <c r="A19" s="16">
        <v>1690</v>
      </c>
      <c r="B19" s="10">
        <v>1.7</v>
      </c>
      <c r="C19" s="7" t="s">
        <v>6</v>
      </c>
      <c r="D19" s="8" t="s">
        <v>22</v>
      </c>
      <c r="E19" s="7" t="s">
        <v>8</v>
      </c>
      <c r="F19" s="71">
        <v>994.1176471</v>
      </c>
      <c r="G19" s="1"/>
      <c r="H19" s="149"/>
      <c r="I19" s="154"/>
      <c r="J19" s="154"/>
      <c r="K19" s="154"/>
      <c r="L19" s="155"/>
      <c r="M19" s="155"/>
      <c r="N19" s="155"/>
      <c r="O19" s="155"/>
      <c r="P19" s="155"/>
      <c r="Q19" s="155"/>
      <c r="R19" s="155"/>
      <c r="S19" s="150"/>
      <c r="T19" s="1"/>
      <c r="U19" s="1"/>
      <c r="V19" s="1"/>
      <c r="W19" s="1"/>
      <c r="X19" s="1"/>
      <c r="Y19" s="1"/>
    </row>
    <row r="20" spans="1:25" ht="16" thickBot="1">
      <c r="A20" s="16">
        <v>1710</v>
      </c>
      <c r="B20" s="10">
        <v>1.72</v>
      </c>
      <c r="C20" s="7" t="s">
        <v>6</v>
      </c>
      <c r="D20" s="8" t="s">
        <v>22</v>
      </c>
      <c r="E20" s="9" t="s">
        <v>8</v>
      </c>
      <c r="F20" s="71">
        <v>994.18604649999997</v>
      </c>
      <c r="G20" s="1"/>
      <c r="H20" s="1"/>
      <c r="I20"/>
      <c r="J20"/>
      <c r="K20"/>
      <c r="L20" s="153"/>
      <c r="M20" s="153"/>
      <c r="N20" s="153"/>
      <c r="O20" s="153"/>
      <c r="P20" s="153"/>
      <c r="Q20" s="153"/>
      <c r="R20" s="153"/>
      <c r="S20" s="1"/>
      <c r="T20" s="1"/>
      <c r="U20" s="1"/>
      <c r="V20" s="1"/>
      <c r="W20" s="1"/>
      <c r="X20" s="1"/>
      <c r="Y20" s="1"/>
    </row>
    <row r="21" spans="1:25" ht="16" thickBot="1">
      <c r="A21" s="16">
        <v>1790</v>
      </c>
      <c r="B21" s="10">
        <v>1.8</v>
      </c>
      <c r="C21" s="7" t="s">
        <v>6</v>
      </c>
      <c r="D21" s="8" t="s">
        <v>22</v>
      </c>
      <c r="E21" s="7" t="s">
        <v>8</v>
      </c>
      <c r="F21" s="71">
        <v>994.44444439999995</v>
      </c>
      <c r="G21" s="1"/>
      <c r="H21" s="1"/>
      <c r="I21"/>
      <c r="J21"/>
      <c r="K21"/>
      <c r="L21" s="1"/>
      <c r="M21" s="1"/>
      <c r="N21" s="1"/>
      <c r="O21" s="1"/>
      <c r="P21" s="1"/>
      <c r="Q21" s="1"/>
      <c r="R21" s="1"/>
      <c r="S21" s="1"/>
      <c r="T21" s="1"/>
      <c r="U21" s="1"/>
      <c r="V21" s="1"/>
      <c r="W21" s="1"/>
      <c r="X21" s="1"/>
      <c r="Y21" s="1"/>
    </row>
    <row r="22" spans="1:25" ht="16" thickBot="1">
      <c r="A22" s="16">
        <v>1500</v>
      </c>
      <c r="B22" s="10">
        <v>1.5</v>
      </c>
      <c r="C22" s="7" t="s">
        <v>6</v>
      </c>
      <c r="D22" s="8" t="s">
        <v>22</v>
      </c>
      <c r="E22" s="7" t="s">
        <v>11</v>
      </c>
      <c r="F22" s="71">
        <v>1000</v>
      </c>
      <c r="G22" s="1"/>
      <c r="H22" s="1"/>
      <c r="I22" s="1"/>
      <c r="J22" s="1"/>
      <c r="K22" s="1"/>
      <c r="L22" s="1"/>
      <c r="M22" s="1"/>
      <c r="N22" s="1"/>
      <c r="O22" s="1"/>
      <c r="P22" s="1"/>
      <c r="Q22" s="1"/>
      <c r="R22" s="1"/>
      <c r="S22" s="1"/>
      <c r="T22" s="1"/>
      <c r="U22" s="1"/>
      <c r="V22" s="1"/>
      <c r="W22" s="1"/>
      <c r="X22" s="1"/>
      <c r="Y22" s="1"/>
    </row>
    <row r="23" spans="1:25" ht="16" thickBot="1">
      <c r="A23" s="16">
        <v>1740</v>
      </c>
      <c r="B23" s="10">
        <v>1.72</v>
      </c>
      <c r="C23" s="7" t="s">
        <v>6</v>
      </c>
      <c r="D23" s="8" t="s">
        <v>22</v>
      </c>
      <c r="E23" s="7" t="s">
        <v>11</v>
      </c>
      <c r="F23" s="71">
        <v>1011.6279070000001</v>
      </c>
      <c r="G23" s="1"/>
      <c r="H23" s="1"/>
      <c r="I23" s="1"/>
      <c r="J23" s="1"/>
      <c r="K23" s="1"/>
      <c r="L23" s="1"/>
      <c r="M23" s="1"/>
      <c r="N23" s="1"/>
      <c r="O23" s="1"/>
      <c r="P23" s="1"/>
      <c r="Q23" s="1"/>
      <c r="R23" s="1"/>
      <c r="S23" s="1"/>
      <c r="T23" s="1"/>
      <c r="U23" s="1"/>
      <c r="V23" s="1"/>
      <c r="W23" s="1"/>
      <c r="X23" s="1"/>
      <c r="Y23" s="1"/>
    </row>
    <row r="24" spans="1:25" ht="16" thickBot="1">
      <c r="A24" s="16">
        <v>1600</v>
      </c>
      <c r="B24" s="10">
        <v>1.6</v>
      </c>
      <c r="C24" s="7" t="s">
        <v>6</v>
      </c>
      <c r="D24" s="8" t="s">
        <v>22</v>
      </c>
      <c r="E24" s="7" t="s">
        <v>11</v>
      </c>
      <c r="F24" s="71">
        <v>1000</v>
      </c>
      <c r="G24" s="1"/>
      <c r="H24" s="1"/>
      <c r="I24" s="1"/>
      <c r="J24" s="1"/>
      <c r="K24" s="1"/>
      <c r="L24" s="1"/>
      <c r="M24" s="1"/>
      <c r="N24" s="1"/>
      <c r="O24" s="1"/>
      <c r="P24" s="1"/>
      <c r="Q24" s="1"/>
      <c r="R24" s="1"/>
      <c r="S24" s="1"/>
      <c r="T24" s="1"/>
      <c r="U24" s="1"/>
      <c r="V24" s="1"/>
      <c r="W24" s="1"/>
      <c r="X24" s="1"/>
    </row>
    <row r="25" spans="1:25" ht="16" thickBot="1">
      <c r="A25" s="16">
        <v>1620</v>
      </c>
      <c r="B25" s="10">
        <v>1.59</v>
      </c>
      <c r="C25" s="7" t="s">
        <v>6</v>
      </c>
      <c r="D25" s="8" t="s">
        <v>22</v>
      </c>
      <c r="E25" s="7" t="s">
        <v>13</v>
      </c>
      <c r="F25" s="71">
        <v>1018.867925</v>
      </c>
      <c r="G25" s="1"/>
      <c r="H25" s="1"/>
      <c r="I25" s="31"/>
      <c r="J25" s="1"/>
      <c r="K25" s="1"/>
      <c r="L25" s="1"/>
      <c r="M25" s="1"/>
      <c r="N25" s="1"/>
      <c r="O25" s="1"/>
      <c r="P25" s="1"/>
      <c r="Q25" s="1"/>
      <c r="R25" s="1"/>
      <c r="S25" s="1"/>
      <c r="T25" s="1"/>
      <c r="U25" s="1"/>
      <c r="V25" s="1"/>
      <c r="W25" s="1"/>
      <c r="X25" s="1"/>
      <c r="Y25" s="1"/>
    </row>
    <row r="26" spans="1:25" ht="16" thickBot="1">
      <c r="A26" s="16">
        <v>1920</v>
      </c>
      <c r="B26" s="10">
        <v>1.82</v>
      </c>
      <c r="C26" s="7" t="s">
        <v>6</v>
      </c>
      <c r="D26" s="8" t="s">
        <v>22</v>
      </c>
      <c r="E26" s="7" t="s">
        <v>13</v>
      </c>
      <c r="F26" s="71">
        <v>1054.9450549999999</v>
      </c>
      <c r="G26" s="1"/>
      <c r="H26" s="1"/>
      <c r="I26" s="1"/>
      <c r="J26" s="1"/>
      <c r="K26" s="1"/>
      <c r="L26" s="1"/>
      <c r="M26" s="1"/>
      <c r="N26" s="1"/>
      <c r="O26" s="1"/>
      <c r="P26" s="1"/>
      <c r="Q26" s="1"/>
      <c r="R26" s="1"/>
      <c r="S26" s="1"/>
      <c r="T26" s="1"/>
      <c r="U26" s="1"/>
      <c r="V26" s="1"/>
      <c r="W26" s="1"/>
      <c r="X26" s="1"/>
      <c r="Y26" s="1"/>
    </row>
    <row r="27" spans="1:25" ht="16" thickBot="1">
      <c r="A27" s="16">
        <v>1760</v>
      </c>
      <c r="B27" s="10">
        <v>1.71</v>
      </c>
      <c r="C27" s="7" t="s">
        <v>6</v>
      </c>
      <c r="D27" s="8" t="s">
        <v>22</v>
      </c>
      <c r="E27" s="7" t="s">
        <v>13</v>
      </c>
      <c r="F27" s="71">
        <v>1029.2397659999999</v>
      </c>
      <c r="G27" s="1"/>
      <c r="H27" s="1"/>
      <c r="I27" s="1"/>
      <c r="J27" s="1"/>
      <c r="K27" s="1"/>
      <c r="L27" s="1"/>
      <c r="M27" s="1"/>
      <c r="N27" s="1"/>
      <c r="O27" s="1"/>
      <c r="P27" s="1"/>
      <c r="Q27" s="1"/>
      <c r="R27" s="1"/>
      <c r="S27" s="1"/>
      <c r="T27" s="1"/>
      <c r="U27" s="1"/>
      <c r="V27" s="1"/>
      <c r="W27" s="1"/>
      <c r="X27" s="1"/>
      <c r="Y27" s="1"/>
    </row>
    <row r="28" spans="1:25" ht="16" thickBot="1">
      <c r="A28" s="16">
        <v>1500</v>
      </c>
      <c r="B28" s="10">
        <v>1.51</v>
      </c>
      <c r="C28" s="7" t="s">
        <v>6</v>
      </c>
      <c r="D28" s="8" t="s">
        <v>22</v>
      </c>
      <c r="E28" s="7" t="s">
        <v>12</v>
      </c>
      <c r="F28" s="71">
        <v>993.37748339999996</v>
      </c>
      <c r="G28" s="1"/>
      <c r="H28" s="1"/>
      <c r="I28" s="1"/>
      <c r="J28" s="1"/>
      <c r="K28" s="1"/>
      <c r="L28" s="1"/>
      <c r="M28" s="1"/>
      <c r="N28" s="1"/>
      <c r="O28" s="1"/>
      <c r="P28" s="1"/>
      <c r="Q28" s="1"/>
      <c r="R28" s="1"/>
      <c r="S28" s="1"/>
      <c r="T28" s="1"/>
      <c r="U28" s="1"/>
      <c r="V28" s="1"/>
      <c r="W28" s="1"/>
      <c r="X28" s="1"/>
      <c r="Y28" s="1"/>
    </row>
    <row r="29" spans="1:25" ht="16" thickBot="1">
      <c r="A29" s="16">
        <v>1830</v>
      </c>
      <c r="B29" s="10">
        <v>1.78</v>
      </c>
      <c r="C29" s="7" t="s">
        <v>6</v>
      </c>
      <c r="D29" s="8" t="s">
        <v>22</v>
      </c>
      <c r="E29" s="7" t="s">
        <v>12</v>
      </c>
      <c r="F29" s="71">
        <v>1028.089888</v>
      </c>
      <c r="G29" s="1"/>
      <c r="H29" s="1"/>
      <c r="I29" s="1"/>
      <c r="J29" s="1"/>
      <c r="K29" s="1"/>
      <c r="L29" s="1"/>
      <c r="M29" s="1"/>
      <c r="N29" s="1"/>
      <c r="O29" s="1"/>
      <c r="P29" s="1"/>
      <c r="Q29" s="1"/>
      <c r="R29" s="1"/>
      <c r="S29" s="1"/>
      <c r="T29" s="1"/>
      <c r="U29" s="1"/>
      <c r="V29" s="1"/>
      <c r="W29" s="1"/>
      <c r="X29" s="1"/>
      <c r="Y29" s="1"/>
    </row>
    <row r="30" spans="1:25" ht="16" thickBot="1">
      <c r="A30" s="16">
        <v>1680</v>
      </c>
      <c r="B30" s="10">
        <v>1.68</v>
      </c>
      <c r="C30" s="7" t="s">
        <v>6</v>
      </c>
      <c r="D30" s="8" t="s">
        <v>22</v>
      </c>
      <c r="E30" s="7" t="s">
        <v>12</v>
      </c>
      <c r="F30" s="71">
        <v>1000</v>
      </c>
      <c r="G30" s="1"/>
      <c r="H30" s="1"/>
      <c r="I30" s="1"/>
      <c r="J30" s="1"/>
      <c r="K30" s="1"/>
      <c r="L30" s="1"/>
      <c r="M30" s="1"/>
      <c r="N30" s="1"/>
      <c r="O30" s="1"/>
      <c r="P30" s="1"/>
      <c r="Q30" s="1"/>
      <c r="R30" s="1"/>
      <c r="S30" s="1"/>
      <c r="T30" s="1"/>
      <c r="U30" s="1"/>
      <c r="V30" s="1"/>
      <c r="W30" s="1"/>
      <c r="X30" s="1"/>
      <c r="Y30" s="1"/>
    </row>
    <row r="31" spans="1:25" ht="16" thickBot="1">
      <c r="A31" s="16">
        <v>1930</v>
      </c>
      <c r="B31" s="10">
        <v>1.75</v>
      </c>
      <c r="C31" s="7" t="s">
        <v>6</v>
      </c>
      <c r="D31" s="8" t="s">
        <v>22</v>
      </c>
      <c r="E31" s="7" t="s">
        <v>15</v>
      </c>
      <c r="F31" s="71">
        <v>1102.857143</v>
      </c>
      <c r="G31" s="1"/>
      <c r="H31" s="1"/>
      <c r="I31" s="1"/>
      <c r="J31" s="1"/>
      <c r="K31" s="1"/>
      <c r="L31" s="1"/>
      <c r="M31" s="1"/>
      <c r="N31" s="1"/>
      <c r="O31" s="1"/>
      <c r="P31" s="1"/>
      <c r="Q31" s="1"/>
      <c r="R31" s="1"/>
      <c r="S31" s="1"/>
      <c r="T31" s="1"/>
      <c r="U31" s="1"/>
      <c r="V31" s="1"/>
      <c r="W31" s="1"/>
      <c r="X31" s="1"/>
      <c r="Y31" s="1"/>
    </row>
    <row r="32" spans="1:25" ht="16" thickBot="1">
      <c r="A32" s="16">
        <v>1520</v>
      </c>
      <c r="B32" s="10">
        <v>1.5</v>
      </c>
      <c r="C32" s="7" t="s">
        <v>6</v>
      </c>
      <c r="D32" s="8" t="s">
        <v>22</v>
      </c>
      <c r="E32" s="7" t="s">
        <v>15</v>
      </c>
      <c r="F32" s="71">
        <v>1013.333333</v>
      </c>
      <c r="G32" s="1"/>
      <c r="H32" s="1"/>
      <c r="I32" s="1"/>
      <c r="J32" s="1"/>
      <c r="K32" s="1"/>
      <c r="L32" s="1"/>
      <c r="M32" s="1"/>
      <c r="N32" s="1"/>
      <c r="O32" s="1"/>
      <c r="P32" s="1"/>
      <c r="Q32" s="1"/>
      <c r="R32" s="1"/>
      <c r="S32" s="1"/>
      <c r="T32" s="1"/>
      <c r="U32" s="1"/>
      <c r="V32" s="1"/>
      <c r="W32" s="1"/>
      <c r="X32" s="1"/>
      <c r="Y32" s="1"/>
    </row>
    <row r="33" spans="1:25" ht="16" thickBot="1">
      <c r="A33" s="16">
        <v>1740</v>
      </c>
      <c r="B33" s="10">
        <v>1.6</v>
      </c>
      <c r="C33" s="7" t="s">
        <v>6</v>
      </c>
      <c r="D33" s="8" t="s">
        <v>22</v>
      </c>
      <c r="E33" s="7" t="s">
        <v>15</v>
      </c>
      <c r="F33" s="71">
        <v>1087.5</v>
      </c>
      <c r="G33" s="1"/>
      <c r="H33" s="1"/>
      <c r="I33" s="1"/>
      <c r="J33" s="1"/>
      <c r="K33" s="1"/>
      <c r="L33" s="1"/>
      <c r="M33" s="1"/>
      <c r="N33" s="1"/>
      <c r="O33" s="1"/>
      <c r="P33" s="1"/>
      <c r="Q33" s="1"/>
      <c r="R33" s="1"/>
      <c r="S33" s="1"/>
      <c r="T33" s="1"/>
      <c r="U33" s="1"/>
      <c r="V33" s="1"/>
      <c r="W33" s="1"/>
      <c r="X33" s="1"/>
      <c r="Y33" s="1"/>
    </row>
    <row r="34" spans="1:25" ht="16" thickBot="1">
      <c r="A34" s="16">
        <v>2010</v>
      </c>
      <c r="B34" s="10">
        <v>1.65</v>
      </c>
      <c r="C34" s="7" t="s">
        <v>6</v>
      </c>
      <c r="D34" s="8" t="s">
        <v>22</v>
      </c>
      <c r="E34" s="7" t="s">
        <v>14</v>
      </c>
      <c r="F34" s="71">
        <v>1218.181818</v>
      </c>
      <c r="G34" s="1"/>
      <c r="H34" s="1"/>
      <c r="I34" s="1"/>
      <c r="J34" s="1"/>
      <c r="K34" s="1"/>
      <c r="L34" s="1"/>
      <c r="M34" s="1"/>
      <c r="N34" s="1"/>
      <c r="O34" s="1"/>
      <c r="P34" s="1"/>
      <c r="Q34" s="1"/>
      <c r="R34" s="1"/>
      <c r="S34" s="1"/>
      <c r="T34" s="1"/>
      <c r="U34" s="1"/>
      <c r="V34" s="1"/>
      <c r="W34" s="1"/>
      <c r="X34" s="1"/>
      <c r="Y34" s="1"/>
    </row>
    <row r="35" spans="1:25" ht="16" thickBot="1">
      <c r="A35" s="16">
        <v>1840</v>
      </c>
      <c r="B35" s="10">
        <v>1.5</v>
      </c>
      <c r="C35" s="7" t="s">
        <v>6</v>
      </c>
      <c r="D35" s="8" t="s">
        <v>22</v>
      </c>
      <c r="E35" s="7" t="s">
        <v>14</v>
      </c>
      <c r="F35" s="71">
        <v>1226.666667</v>
      </c>
      <c r="G35" s="1"/>
      <c r="H35" s="1"/>
      <c r="I35" s="1"/>
      <c r="J35" s="1"/>
      <c r="K35" s="1"/>
      <c r="L35" s="1"/>
      <c r="M35" s="1"/>
      <c r="N35" s="1"/>
      <c r="O35" s="1"/>
      <c r="P35" s="1"/>
      <c r="Q35" s="1"/>
      <c r="R35" s="1"/>
      <c r="S35" s="1"/>
      <c r="T35" s="1"/>
      <c r="U35" s="1"/>
      <c r="V35" s="1"/>
      <c r="W35" s="1"/>
      <c r="X35" s="1"/>
      <c r="Y35" s="1"/>
    </row>
    <row r="36" spans="1:25" ht="16" thickBot="1">
      <c r="A36" s="16">
        <v>1040</v>
      </c>
      <c r="B36" s="10">
        <v>1.61</v>
      </c>
      <c r="C36" s="7" t="s">
        <v>6</v>
      </c>
      <c r="D36" s="8" t="s">
        <v>22</v>
      </c>
      <c r="E36" s="7" t="s">
        <v>14</v>
      </c>
      <c r="F36" s="71">
        <v>645.96273289999999</v>
      </c>
      <c r="G36" s="1"/>
      <c r="H36" s="1"/>
      <c r="I36" s="1"/>
      <c r="J36" s="1"/>
      <c r="K36" s="1"/>
      <c r="L36" s="1"/>
      <c r="M36" s="1"/>
      <c r="N36" s="1"/>
      <c r="O36" s="1"/>
      <c r="P36" s="1"/>
      <c r="Q36" s="1"/>
      <c r="R36" s="1"/>
      <c r="S36" s="1"/>
      <c r="T36" s="1"/>
      <c r="U36" s="1"/>
      <c r="V36" s="1"/>
      <c r="W36" s="1"/>
      <c r="X36" s="1"/>
      <c r="Y36" s="1"/>
    </row>
    <row r="37" spans="1:25" ht="16" thickBot="1">
      <c r="A37" s="16">
        <v>1500</v>
      </c>
      <c r="B37" s="10">
        <v>1.5</v>
      </c>
      <c r="C37" s="7" t="s">
        <v>6</v>
      </c>
      <c r="D37" s="32" t="s">
        <v>21</v>
      </c>
      <c r="E37" s="32" t="s">
        <v>8</v>
      </c>
      <c r="F37" s="71">
        <v>1000</v>
      </c>
      <c r="G37" s="1"/>
      <c r="H37" s="1"/>
      <c r="I37" s="1"/>
      <c r="J37" s="1"/>
      <c r="K37" s="1"/>
      <c r="L37" s="1"/>
      <c r="M37" s="1"/>
      <c r="N37" s="1"/>
      <c r="O37" s="1"/>
      <c r="P37" s="1"/>
      <c r="Q37" s="1"/>
      <c r="R37" s="1"/>
      <c r="S37" s="1"/>
      <c r="T37" s="1"/>
      <c r="U37" s="1"/>
      <c r="V37" s="1"/>
      <c r="W37" s="1"/>
      <c r="X37" s="1"/>
      <c r="Y37" s="1"/>
    </row>
    <row r="38" spans="1:25" ht="16" thickBot="1">
      <c r="A38" s="16">
        <v>1600</v>
      </c>
      <c r="B38" s="10">
        <v>1.6</v>
      </c>
      <c r="C38" s="7" t="s">
        <v>6</v>
      </c>
      <c r="D38" s="32" t="s">
        <v>21</v>
      </c>
      <c r="E38" s="32" t="s">
        <v>8</v>
      </c>
      <c r="F38" s="71">
        <v>1000</v>
      </c>
      <c r="G38" s="1"/>
      <c r="H38" s="1"/>
      <c r="I38" s="1"/>
      <c r="J38" s="1"/>
      <c r="K38" s="1"/>
      <c r="L38" s="1"/>
      <c r="M38" s="1"/>
      <c r="N38" s="1"/>
      <c r="O38" s="1"/>
      <c r="P38" s="1"/>
      <c r="Q38" s="1"/>
      <c r="R38" s="1"/>
      <c r="S38" s="1"/>
      <c r="T38" s="1"/>
      <c r="U38" s="1"/>
      <c r="V38" s="1"/>
      <c r="W38" s="1"/>
      <c r="X38" s="1"/>
      <c r="Y38" s="1"/>
    </row>
    <row r="39" spans="1:25" ht="16" thickBot="1">
      <c r="A39" s="16">
        <v>2000</v>
      </c>
      <c r="B39" s="10">
        <v>1.8</v>
      </c>
      <c r="C39" s="7" t="s">
        <v>6</v>
      </c>
      <c r="D39" s="32" t="s">
        <v>21</v>
      </c>
      <c r="E39" s="32" t="s">
        <v>8</v>
      </c>
      <c r="F39" s="71">
        <v>1111.0999999999999</v>
      </c>
      <c r="G39" s="1"/>
      <c r="H39" s="1"/>
      <c r="I39" s="1"/>
      <c r="J39" s="1"/>
      <c r="K39" s="1"/>
      <c r="L39" s="1"/>
      <c r="M39" s="1"/>
      <c r="N39" s="1"/>
      <c r="O39" s="1"/>
      <c r="P39" s="1"/>
      <c r="Q39" s="1"/>
      <c r="R39" s="1"/>
      <c r="S39" s="1"/>
      <c r="T39" s="1"/>
      <c r="U39" s="1"/>
      <c r="V39" s="1"/>
      <c r="W39" s="1"/>
      <c r="X39" s="1"/>
      <c r="Y39" s="1"/>
    </row>
    <row r="40" spans="1:25" ht="16" thickBot="1">
      <c r="A40" s="16">
        <v>1560</v>
      </c>
      <c r="B40" s="10">
        <v>1.5</v>
      </c>
      <c r="C40" s="7" t="s">
        <v>6</v>
      </c>
      <c r="D40" s="32" t="s">
        <v>21</v>
      </c>
      <c r="E40" s="32" t="s">
        <v>11</v>
      </c>
      <c r="F40" s="71">
        <v>1040</v>
      </c>
      <c r="G40" s="1"/>
      <c r="H40" s="1"/>
      <c r="I40" s="1"/>
      <c r="J40" s="1"/>
      <c r="K40" s="1"/>
      <c r="L40" s="1"/>
      <c r="M40" s="1"/>
      <c r="N40" s="1"/>
      <c r="O40" s="1"/>
      <c r="P40" s="1"/>
      <c r="Q40" s="1"/>
      <c r="R40" s="1"/>
      <c r="S40" s="1"/>
      <c r="T40" s="1"/>
      <c r="U40" s="1"/>
      <c r="V40" s="1"/>
      <c r="W40" s="1"/>
      <c r="X40" s="1"/>
      <c r="Y40" s="1"/>
    </row>
    <row r="41" spans="1:25" ht="16" thickBot="1">
      <c r="A41" s="16">
        <v>1560</v>
      </c>
      <c r="B41" s="10">
        <v>1.51</v>
      </c>
      <c r="C41" s="7" t="s">
        <v>6</v>
      </c>
      <c r="D41" s="32" t="s">
        <v>21</v>
      </c>
      <c r="E41" s="32" t="s">
        <v>11</v>
      </c>
      <c r="F41" s="71">
        <v>1033.0999999999999</v>
      </c>
      <c r="G41" s="1"/>
      <c r="H41" s="1"/>
      <c r="I41" s="1"/>
      <c r="J41" s="1"/>
      <c r="K41" s="1"/>
      <c r="L41" s="1"/>
      <c r="M41" s="1"/>
      <c r="N41" s="1"/>
      <c r="O41" s="1"/>
      <c r="P41" s="1"/>
      <c r="Q41" s="1"/>
      <c r="R41" s="1"/>
      <c r="S41" s="1"/>
      <c r="T41" s="1"/>
      <c r="U41" s="1"/>
      <c r="V41" s="1"/>
      <c r="W41" s="1"/>
      <c r="X41" s="1"/>
      <c r="Y41" s="1"/>
    </row>
    <row r="42" spans="1:25" ht="16" thickBot="1">
      <c r="A42" s="16">
        <v>2200</v>
      </c>
      <c r="B42" s="10">
        <v>1.99</v>
      </c>
      <c r="C42" s="7" t="s">
        <v>6</v>
      </c>
      <c r="D42" s="32" t="s">
        <v>21</v>
      </c>
      <c r="E42" s="32" t="s">
        <v>11</v>
      </c>
      <c r="F42" s="71">
        <v>1105.5</v>
      </c>
      <c r="G42" s="1"/>
      <c r="H42" s="1"/>
      <c r="I42" s="1"/>
      <c r="J42" s="1"/>
      <c r="K42" s="1"/>
      <c r="L42" s="1"/>
      <c r="M42" s="1"/>
      <c r="N42" s="1"/>
      <c r="O42" s="1"/>
      <c r="P42" s="1"/>
      <c r="Q42" s="1"/>
      <c r="R42" s="1"/>
      <c r="S42" s="1"/>
      <c r="T42" s="1"/>
      <c r="U42" s="1"/>
      <c r="V42" s="1"/>
      <c r="W42" s="1"/>
      <c r="X42" s="1"/>
      <c r="Y42" s="1"/>
    </row>
    <row r="43" spans="1:25" ht="16" thickBot="1">
      <c r="A43" s="16">
        <v>1770</v>
      </c>
      <c r="B43" s="10">
        <v>1.55</v>
      </c>
      <c r="C43" s="7" t="s">
        <v>6</v>
      </c>
      <c r="D43" s="32" t="s">
        <v>21</v>
      </c>
      <c r="E43" s="32" t="s">
        <v>13</v>
      </c>
      <c r="F43" s="71">
        <v>1141.9000000000001</v>
      </c>
      <c r="G43" s="1"/>
      <c r="H43" s="1"/>
      <c r="I43" s="1"/>
      <c r="J43" s="1"/>
      <c r="K43" s="1"/>
      <c r="L43" s="1"/>
      <c r="M43" s="1"/>
      <c r="N43" s="1"/>
      <c r="O43" s="1"/>
      <c r="P43" s="1"/>
      <c r="Q43" s="1"/>
      <c r="R43" s="1"/>
      <c r="S43" s="1"/>
      <c r="T43" s="1"/>
      <c r="U43" s="1"/>
      <c r="V43" s="1"/>
      <c r="W43" s="1"/>
      <c r="X43" s="1"/>
      <c r="Y43" s="1"/>
    </row>
    <row r="44" spans="1:25" ht="16" thickBot="1">
      <c r="A44" s="16">
        <v>2010</v>
      </c>
      <c r="B44" s="10">
        <v>1.7</v>
      </c>
      <c r="C44" s="7" t="s">
        <v>6</v>
      </c>
      <c r="D44" s="32" t="s">
        <v>21</v>
      </c>
      <c r="E44" s="32" t="s">
        <v>13</v>
      </c>
      <c r="F44" s="71">
        <v>1182.4000000000001</v>
      </c>
      <c r="G44" s="1"/>
      <c r="H44" s="1"/>
      <c r="I44" s="1"/>
      <c r="J44" s="1"/>
      <c r="K44" s="1"/>
      <c r="L44" s="1"/>
      <c r="M44" s="1"/>
      <c r="N44" s="1"/>
      <c r="O44" s="1"/>
      <c r="P44" s="1"/>
      <c r="Q44" s="1"/>
      <c r="R44" s="1"/>
      <c r="S44" s="1"/>
      <c r="T44" s="1"/>
      <c r="U44" s="1"/>
      <c r="V44" s="1"/>
      <c r="W44" s="1"/>
      <c r="X44" s="1"/>
      <c r="Y44" s="1"/>
    </row>
    <row r="45" spans="1:25" ht="16" thickBot="1">
      <c r="A45" s="16">
        <v>2390</v>
      </c>
      <c r="B45" s="10">
        <v>1.96</v>
      </c>
      <c r="C45" s="7" t="s">
        <v>6</v>
      </c>
      <c r="D45" s="32" t="s">
        <v>21</v>
      </c>
      <c r="E45" s="32" t="s">
        <v>13</v>
      </c>
      <c r="F45" s="71">
        <v>1219.4000000000001</v>
      </c>
      <c r="G45" s="1"/>
      <c r="H45" s="1"/>
      <c r="I45" s="1"/>
      <c r="J45" s="1"/>
      <c r="K45" s="1"/>
      <c r="L45" s="1"/>
      <c r="M45" s="1"/>
      <c r="N45" s="1"/>
      <c r="O45" s="1"/>
      <c r="P45" s="1"/>
      <c r="Q45" s="1"/>
      <c r="R45" s="1"/>
      <c r="S45" s="1"/>
      <c r="T45" s="1"/>
      <c r="U45" s="1"/>
      <c r="V45" s="1"/>
      <c r="W45" s="1"/>
      <c r="X45" s="1"/>
      <c r="Y45" s="1"/>
    </row>
    <row r="46" spans="1:25" ht="16" thickBot="1">
      <c r="A46" s="16">
        <v>1820</v>
      </c>
      <c r="B46" s="10">
        <v>1.5</v>
      </c>
      <c r="C46" s="7" t="s">
        <v>6</v>
      </c>
      <c r="D46" s="32" t="s">
        <v>21</v>
      </c>
      <c r="E46" s="32" t="s">
        <v>12</v>
      </c>
      <c r="F46" s="71">
        <v>1213.3</v>
      </c>
      <c r="G46" s="1"/>
      <c r="H46" s="1"/>
      <c r="I46" s="1"/>
      <c r="J46" s="1"/>
      <c r="K46" s="1"/>
      <c r="L46" s="1"/>
      <c r="M46" s="1"/>
      <c r="N46" s="1"/>
      <c r="O46" s="1"/>
      <c r="P46" s="1"/>
      <c r="Q46" s="1"/>
      <c r="R46" s="1"/>
      <c r="S46" s="1"/>
      <c r="T46" s="1"/>
      <c r="U46" s="1"/>
      <c r="V46" s="1"/>
      <c r="W46" s="1"/>
      <c r="X46" s="1"/>
      <c r="Y46" s="1"/>
    </row>
    <row r="47" spans="1:25" ht="16" thickBot="1">
      <c r="A47" s="16">
        <v>2000</v>
      </c>
      <c r="B47" s="10">
        <v>1.65</v>
      </c>
      <c r="C47" s="7" t="s">
        <v>6</v>
      </c>
      <c r="D47" s="32" t="s">
        <v>21</v>
      </c>
      <c r="E47" s="32" t="s">
        <v>12</v>
      </c>
      <c r="F47" s="71">
        <v>1212.0999999999999</v>
      </c>
      <c r="G47" s="1"/>
      <c r="H47" s="1"/>
      <c r="I47" s="1"/>
      <c r="J47" s="1"/>
      <c r="K47" s="1"/>
      <c r="L47" s="1"/>
      <c r="M47" s="1"/>
      <c r="N47" s="1"/>
      <c r="O47" s="1"/>
      <c r="P47" s="1"/>
      <c r="Q47" s="1"/>
      <c r="R47" s="1"/>
      <c r="S47" s="1"/>
      <c r="T47" s="1"/>
      <c r="U47" s="1"/>
      <c r="V47" s="1"/>
      <c r="W47" s="1"/>
      <c r="X47" s="1"/>
      <c r="Y47" s="1"/>
    </row>
    <row r="48" spans="1:25" ht="16" thickBot="1">
      <c r="A48" s="16">
        <v>2820</v>
      </c>
      <c r="B48" s="10">
        <v>1.93</v>
      </c>
      <c r="C48" s="7" t="s">
        <v>6</v>
      </c>
      <c r="D48" s="32" t="s">
        <v>21</v>
      </c>
      <c r="E48" s="32" t="s">
        <v>12</v>
      </c>
      <c r="F48" s="71">
        <v>1461.1</v>
      </c>
      <c r="G48" s="1"/>
      <c r="H48" s="1"/>
      <c r="I48" s="1"/>
      <c r="J48" s="1"/>
      <c r="K48" s="1"/>
      <c r="L48" s="1"/>
      <c r="M48" s="1"/>
      <c r="N48" s="1"/>
      <c r="O48" s="1"/>
      <c r="P48" s="1"/>
      <c r="Q48" s="1"/>
      <c r="R48" s="1"/>
      <c r="S48" s="1"/>
      <c r="T48" s="1"/>
      <c r="U48" s="1"/>
      <c r="V48" s="1"/>
      <c r="W48" s="1"/>
      <c r="X48" s="1"/>
      <c r="Y48" s="1"/>
    </row>
    <row r="49" spans="1:25" ht="16" thickBot="1">
      <c r="A49" s="16">
        <v>2000</v>
      </c>
      <c r="B49" s="10">
        <v>1.5</v>
      </c>
      <c r="C49" s="7" t="s">
        <v>6</v>
      </c>
      <c r="D49" s="32" t="s">
        <v>21</v>
      </c>
      <c r="E49" s="32" t="s">
        <v>15</v>
      </c>
      <c r="F49" s="71">
        <v>1333.3</v>
      </c>
      <c r="G49" s="1"/>
      <c r="H49" s="1"/>
      <c r="I49" s="1"/>
      <c r="J49" s="1"/>
      <c r="K49" s="1"/>
      <c r="L49" s="1"/>
      <c r="M49" s="1"/>
      <c r="N49" s="1"/>
      <c r="O49" s="1"/>
      <c r="P49" s="1"/>
      <c r="Q49" s="1"/>
      <c r="R49" s="1"/>
      <c r="S49" s="1"/>
      <c r="T49" s="1"/>
      <c r="U49" s="1"/>
      <c r="V49" s="1"/>
      <c r="W49" s="1"/>
      <c r="X49" s="1"/>
      <c r="Y49" s="1"/>
    </row>
    <row r="50" spans="1:25" ht="16" thickBot="1">
      <c r="A50" s="16">
        <v>2370</v>
      </c>
      <c r="B50" s="10">
        <v>1.74</v>
      </c>
      <c r="C50" s="7" t="s">
        <v>6</v>
      </c>
      <c r="D50" s="32" t="s">
        <v>21</v>
      </c>
      <c r="E50" s="32" t="s">
        <v>15</v>
      </c>
      <c r="F50" s="71">
        <v>1362.1</v>
      </c>
      <c r="G50" s="1"/>
      <c r="H50" s="1"/>
      <c r="I50" s="1"/>
      <c r="J50" s="1"/>
      <c r="K50" s="1"/>
      <c r="L50" s="1"/>
      <c r="M50" s="1"/>
      <c r="N50" s="1"/>
      <c r="O50" s="1"/>
      <c r="P50" s="1"/>
      <c r="Q50" s="1"/>
      <c r="R50" s="1"/>
      <c r="S50" s="1"/>
      <c r="T50" s="1"/>
      <c r="U50" s="1"/>
      <c r="V50" s="1"/>
      <c r="W50" s="1"/>
      <c r="X50" s="1"/>
      <c r="Y50" s="1"/>
    </row>
    <row r="51" spans="1:25" ht="16" thickBot="1">
      <c r="A51" s="16">
        <v>2590</v>
      </c>
      <c r="B51" s="10">
        <v>1.9</v>
      </c>
      <c r="C51" s="7" t="s">
        <v>6</v>
      </c>
      <c r="D51" s="32" t="s">
        <v>21</v>
      </c>
      <c r="E51" s="32" t="s">
        <v>15</v>
      </c>
      <c r="F51" s="71">
        <v>1363.2</v>
      </c>
      <c r="G51" s="1"/>
      <c r="H51" s="1"/>
      <c r="I51" s="1"/>
      <c r="J51" s="1"/>
      <c r="K51" s="1"/>
      <c r="L51" s="1"/>
      <c r="M51" s="1"/>
      <c r="N51" s="1"/>
      <c r="O51" s="1"/>
      <c r="P51" s="1"/>
      <c r="Q51" s="1"/>
      <c r="R51" s="1"/>
      <c r="S51" s="1"/>
      <c r="T51" s="1"/>
      <c r="U51" s="1"/>
      <c r="V51" s="1"/>
      <c r="W51" s="1"/>
      <c r="X51" s="1"/>
      <c r="Y51" s="1"/>
    </row>
    <row r="52" spans="1:25" ht="16" thickBot="1">
      <c r="A52" s="16">
        <v>2550</v>
      </c>
      <c r="B52" s="10">
        <v>1.7</v>
      </c>
      <c r="C52" s="7" t="s">
        <v>6</v>
      </c>
      <c r="D52" s="32" t="s">
        <v>21</v>
      </c>
      <c r="E52" s="32" t="s">
        <v>14</v>
      </c>
      <c r="F52" s="71">
        <v>1500</v>
      </c>
      <c r="G52" s="1"/>
      <c r="H52" s="1"/>
      <c r="I52" s="1"/>
      <c r="J52" s="1"/>
      <c r="K52" s="1"/>
      <c r="L52" s="1"/>
      <c r="M52" s="1"/>
      <c r="N52" s="1"/>
      <c r="O52" s="1"/>
      <c r="P52" s="1"/>
      <c r="Q52" s="1"/>
      <c r="R52" s="1"/>
      <c r="S52" s="1"/>
      <c r="T52" s="1"/>
      <c r="U52" s="1"/>
      <c r="V52" s="1"/>
      <c r="W52" s="1"/>
      <c r="X52" s="1"/>
      <c r="Y52" s="1"/>
    </row>
    <row r="53" spans="1:25" ht="16" thickBot="1">
      <c r="A53" s="16">
        <v>2190</v>
      </c>
      <c r="B53" s="10">
        <v>1.57</v>
      </c>
      <c r="C53" s="7" t="s">
        <v>6</v>
      </c>
      <c r="D53" s="32" t="s">
        <v>21</v>
      </c>
      <c r="E53" s="32" t="s">
        <v>14</v>
      </c>
      <c r="F53" s="71">
        <v>1394.9</v>
      </c>
      <c r="G53" s="1"/>
      <c r="H53" s="1"/>
      <c r="I53" s="1"/>
      <c r="J53" s="1"/>
      <c r="K53" s="1"/>
      <c r="L53" s="1"/>
      <c r="M53" s="1"/>
      <c r="N53" s="1"/>
      <c r="O53" s="1"/>
      <c r="P53" s="1"/>
      <c r="Q53" s="1"/>
      <c r="R53" s="1"/>
      <c r="S53" s="1"/>
      <c r="T53" s="1"/>
      <c r="U53" s="1"/>
      <c r="V53" s="1"/>
      <c r="W53" s="1"/>
      <c r="X53" s="1"/>
      <c r="Y53" s="1"/>
    </row>
    <row r="54" spans="1:25" ht="16" thickBot="1">
      <c r="A54" s="16">
        <v>1630</v>
      </c>
      <c r="B54" s="10">
        <v>1.58</v>
      </c>
      <c r="C54" s="7" t="s">
        <v>6</v>
      </c>
      <c r="D54" s="32" t="s">
        <v>20</v>
      </c>
      <c r="E54" s="32" t="s">
        <v>8</v>
      </c>
      <c r="F54" s="71">
        <v>1031.5999999999999</v>
      </c>
      <c r="G54" s="1"/>
      <c r="H54" s="1"/>
      <c r="I54" s="1"/>
      <c r="J54" s="1"/>
      <c r="K54" s="1"/>
      <c r="L54" s="1"/>
      <c r="M54" s="1"/>
      <c r="N54" s="1"/>
      <c r="O54" s="1"/>
      <c r="P54" s="1"/>
      <c r="Q54" s="1"/>
      <c r="R54" s="1"/>
      <c r="S54" s="1"/>
      <c r="T54" s="1"/>
      <c r="U54" s="1"/>
      <c r="V54" s="1"/>
      <c r="W54" s="1"/>
      <c r="X54" s="1"/>
      <c r="Y54" s="1"/>
    </row>
    <row r="55" spans="1:25" ht="16" thickBot="1">
      <c r="A55" s="16">
        <v>1720</v>
      </c>
      <c r="B55" s="10">
        <v>1.67</v>
      </c>
      <c r="C55" s="7" t="s">
        <v>6</v>
      </c>
      <c r="D55" s="32" t="s">
        <v>20</v>
      </c>
      <c r="E55" s="32" t="s">
        <v>8</v>
      </c>
      <c r="F55" s="71">
        <v>1029.9000000000001</v>
      </c>
      <c r="G55" s="1"/>
      <c r="H55" s="1"/>
      <c r="I55" s="1"/>
      <c r="J55" s="1"/>
      <c r="K55" s="1"/>
      <c r="L55" s="1"/>
      <c r="M55" s="1"/>
      <c r="N55" s="1"/>
      <c r="O55" s="1"/>
      <c r="P55" s="1"/>
      <c r="Q55" s="1"/>
      <c r="R55" s="1"/>
      <c r="S55" s="1"/>
      <c r="T55" s="1"/>
      <c r="U55" s="1"/>
      <c r="V55" s="1"/>
      <c r="W55" s="1"/>
      <c r="X55" s="1"/>
      <c r="Y55" s="1"/>
    </row>
    <row r="56" spans="1:25" ht="16" thickBot="1">
      <c r="A56" s="16">
        <v>2050</v>
      </c>
      <c r="B56" s="10">
        <v>1.96</v>
      </c>
      <c r="C56" s="7" t="s">
        <v>6</v>
      </c>
      <c r="D56" s="32" t="s">
        <v>20</v>
      </c>
      <c r="E56" s="32" t="s">
        <v>8</v>
      </c>
      <c r="F56" s="71">
        <v>1045.9000000000001</v>
      </c>
      <c r="G56" s="1"/>
      <c r="H56" s="1"/>
      <c r="I56" s="1"/>
      <c r="J56" s="1"/>
      <c r="K56" s="1"/>
      <c r="L56" s="1"/>
      <c r="M56" s="1"/>
      <c r="N56" s="1"/>
      <c r="O56" s="1"/>
      <c r="P56" s="1"/>
      <c r="Q56" s="1"/>
      <c r="R56" s="1"/>
      <c r="S56" s="1"/>
      <c r="T56" s="1"/>
      <c r="U56" s="1"/>
      <c r="V56" s="1"/>
      <c r="W56" s="1"/>
      <c r="X56" s="1"/>
      <c r="Y56" s="1"/>
    </row>
    <row r="57" spans="1:25" ht="16" thickBot="1">
      <c r="A57" s="16">
        <v>1980</v>
      </c>
      <c r="B57" s="10">
        <v>1.66</v>
      </c>
      <c r="C57" s="7" t="s">
        <v>6</v>
      </c>
      <c r="D57" s="32" t="s">
        <v>20</v>
      </c>
      <c r="E57" s="32" t="s">
        <v>11</v>
      </c>
      <c r="F57" s="71">
        <v>1192.8</v>
      </c>
      <c r="G57" s="1"/>
      <c r="H57" s="1"/>
      <c r="I57" s="1"/>
      <c r="J57" s="1"/>
      <c r="K57" s="1"/>
      <c r="L57" s="1"/>
      <c r="M57" s="1"/>
      <c r="N57" s="1"/>
      <c r="O57" s="1"/>
      <c r="P57" s="1"/>
      <c r="Q57" s="1"/>
      <c r="R57" s="1"/>
      <c r="S57" s="1"/>
      <c r="T57" s="1"/>
      <c r="U57" s="1"/>
      <c r="V57" s="1"/>
      <c r="W57" s="1"/>
      <c r="X57" s="1"/>
      <c r="Y57" s="1"/>
    </row>
    <row r="58" spans="1:25" ht="16" thickBot="1">
      <c r="A58" s="16">
        <v>2260</v>
      </c>
      <c r="B58" s="10">
        <v>1.73</v>
      </c>
      <c r="C58" s="7" t="s">
        <v>6</v>
      </c>
      <c r="D58" s="32" t="s">
        <v>20</v>
      </c>
      <c r="E58" s="32" t="s">
        <v>11</v>
      </c>
      <c r="F58" s="71">
        <v>1306.4000000000001</v>
      </c>
      <c r="G58" s="1"/>
      <c r="H58" s="1"/>
      <c r="I58" s="1"/>
      <c r="J58" s="1"/>
      <c r="K58" s="1"/>
      <c r="L58" s="1"/>
      <c r="M58" s="1"/>
      <c r="N58" s="1"/>
      <c r="O58" s="1"/>
      <c r="P58" s="1"/>
      <c r="Q58" s="1"/>
      <c r="R58" s="1"/>
      <c r="S58" s="1"/>
      <c r="T58" s="1"/>
      <c r="U58" s="1"/>
      <c r="V58" s="1"/>
      <c r="W58" s="1"/>
      <c r="X58" s="1"/>
      <c r="Y58" s="1"/>
    </row>
    <row r="59" spans="1:25" ht="16" thickBot="1">
      <c r="A59" s="16">
        <v>2360</v>
      </c>
      <c r="B59" s="10">
        <v>1.84</v>
      </c>
      <c r="C59" s="7" t="s">
        <v>6</v>
      </c>
      <c r="D59" s="32" t="s">
        <v>20</v>
      </c>
      <c r="E59" s="32" t="s">
        <v>11</v>
      </c>
      <c r="F59" s="71">
        <v>1282.5999999999999</v>
      </c>
      <c r="G59" s="1"/>
      <c r="H59" s="1"/>
      <c r="I59" s="1"/>
      <c r="J59" s="1"/>
      <c r="K59" s="1"/>
      <c r="L59" s="1"/>
      <c r="M59" s="1"/>
      <c r="N59" s="1"/>
      <c r="O59" s="1"/>
      <c r="P59" s="1"/>
      <c r="Q59" s="1"/>
      <c r="R59" s="1"/>
      <c r="S59" s="1"/>
      <c r="T59" s="1"/>
      <c r="U59" s="1"/>
      <c r="V59" s="1"/>
      <c r="W59" s="1"/>
      <c r="X59" s="1"/>
      <c r="Y59" s="1"/>
    </row>
    <row r="60" spans="1:25" ht="16" thickBot="1">
      <c r="A60" s="16">
        <v>1770</v>
      </c>
      <c r="B60" s="10">
        <v>1.5</v>
      </c>
      <c r="C60" s="7" t="s">
        <v>6</v>
      </c>
      <c r="D60" s="32" t="s">
        <v>20</v>
      </c>
      <c r="E60" s="32" t="s">
        <v>13</v>
      </c>
      <c r="F60" s="71">
        <v>1180</v>
      </c>
      <c r="G60" s="1"/>
      <c r="H60" s="1"/>
      <c r="I60" s="1"/>
      <c r="J60" s="1"/>
      <c r="K60" s="1"/>
      <c r="L60" s="1"/>
      <c r="M60" s="1"/>
      <c r="N60" s="1"/>
      <c r="O60" s="1"/>
      <c r="P60" s="1"/>
      <c r="Q60" s="1"/>
      <c r="R60" s="1"/>
      <c r="S60" s="1"/>
      <c r="T60" s="1"/>
      <c r="U60" s="1"/>
      <c r="V60" s="1"/>
      <c r="W60" s="1"/>
      <c r="X60" s="1"/>
      <c r="Y60" s="1"/>
    </row>
    <row r="61" spans="1:25" ht="16" thickBot="1">
      <c r="A61" s="16">
        <v>2190</v>
      </c>
      <c r="B61" s="10">
        <v>1.75</v>
      </c>
      <c r="C61" s="7" t="s">
        <v>6</v>
      </c>
      <c r="D61" s="32" t="s">
        <v>20</v>
      </c>
      <c r="E61" s="32" t="s">
        <v>13</v>
      </c>
      <c r="F61" s="71">
        <v>1251.4000000000001</v>
      </c>
      <c r="G61" s="1"/>
      <c r="H61" s="1"/>
      <c r="I61" s="1"/>
      <c r="J61" s="1"/>
      <c r="K61" s="1"/>
      <c r="L61" s="1"/>
      <c r="M61" s="1"/>
      <c r="N61" s="1"/>
      <c r="O61" s="1"/>
      <c r="P61" s="1"/>
      <c r="Q61" s="1"/>
      <c r="R61" s="1"/>
      <c r="S61" s="1"/>
      <c r="T61" s="1"/>
      <c r="U61" s="1"/>
      <c r="V61" s="1"/>
      <c r="W61" s="1"/>
      <c r="X61" s="1"/>
      <c r="Y61" s="1"/>
    </row>
    <row r="62" spans="1:25" ht="16" thickBot="1">
      <c r="A62" s="16">
        <v>2620</v>
      </c>
      <c r="B62" s="10">
        <v>1.91</v>
      </c>
      <c r="C62" s="7" t="s">
        <v>6</v>
      </c>
      <c r="D62" s="32" t="s">
        <v>20</v>
      </c>
      <c r="E62" s="32" t="s">
        <v>13</v>
      </c>
      <c r="F62" s="71">
        <v>1371.7</v>
      </c>
      <c r="G62" s="1"/>
      <c r="H62" s="1"/>
      <c r="I62" s="1"/>
      <c r="J62" s="1"/>
      <c r="K62" s="1"/>
      <c r="L62" s="1"/>
      <c r="M62" s="1"/>
      <c r="N62" s="1"/>
      <c r="O62" s="1"/>
      <c r="P62" s="1"/>
      <c r="Q62" s="1"/>
      <c r="R62" s="1"/>
      <c r="S62" s="1"/>
      <c r="T62" s="1"/>
      <c r="U62" s="1"/>
      <c r="V62" s="1"/>
      <c r="W62" s="1"/>
      <c r="X62" s="1"/>
      <c r="Y62" s="1"/>
    </row>
    <row r="63" spans="1:25" ht="16" thickBot="1">
      <c r="A63" s="16">
        <v>2160</v>
      </c>
      <c r="B63" s="10">
        <v>1.61</v>
      </c>
      <c r="C63" s="7" t="s">
        <v>6</v>
      </c>
      <c r="D63" s="32" t="s">
        <v>20</v>
      </c>
      <c r="E63" s="32" t="s">
        <v>12</v>
      </c>
      <c r="F63" s="71">
        <v>1341.6</v>
      </c>
      <c r="G63" s="1"/>
      <c r="H63" s="1"/>
      <c r="I63" s="1"/>
      <c r="J63" s="1"/>
      <c r="K63" s="1"/>
      <c r="L63" s="1"/>
      <c r="M63" s="1"/>
      <c r="N63" s="1"/>
      <c r="O63" s="1"/>
      <c r="P63" s="1"/>
      <c r="Q63" s="1"/>
      <c r="R63" s="1"/>
      <c r="S63" s="1"/>
      <c r="T63" s="1"/>
      <c r="U63" s="1"/>
      <c r="V63" s="1"/>
      <c r="W63" s="1"/>
      <c r="X63" s="1"/>
      <c r="Y63" s="1"/>
    </row>
    <row r="64" spans="1:25" ht="16" thickBot="1">
      <c r="A64" s="16">
        <v>2550</v>
      </c>
      <c r="B64" s="10">
        <v>1.8</v>
      </c>
      <c r="C64" s="7" t="s">
        <v>6</v>
      </c>
      <c r="D64" s="32" t="s">
        <v>20</v>
      </c>
      <c r="E64" s="32" t="s">
        <v>12</v>
      </c>
      <c r="F64" s="71">
        <v>1416.7</v>
      </c>
      <c r="G64" s="1"/>
      <c r="H64" s="1"/>
      <c r="I64" s="1"/>
      <c r="J64" s="1"/>
      <c r="K64" s="1"/>
      <c r="L64" s="1"/>
      <c r="M64" s="1"/>
      <c r="N64" s="1"/>
      <c r="O64" s="1"/>
      <c r="P64" s="1"/>
      <c r="Q64" s="1"/>
      <c r="R64" s="1"/>
      <c r="S64" s="1"/>
      <c r="T64" s="1"/>
      <c r="U64" s="1"/>
      <c r="V64" s="1"/>
      <c r="W64" s="1"/>
      <c r="X64" s="1"/>
      <c r="Y64" s="1"/>
    </row>
    <row r="65" spans="1:25" ht="16" thickBot="1">
      <c r="A65" s="16">
        <v>2920</v>
      </c>
      <c r="B65" s="10">
        <v>1.98</v>
      </c>
      <c r="C65" s="7" t="s">
        <v>6</v>
      </c>
      <c r="D65" s="32" t="s">
        <v>20</v>
      </c>
      <c r="E65" s="32" t="s">
        <v>12</v>
      </c>
      <c r="F65" s="71">
        <v>1474.7</v>
      </c>
      <c r="G65" s="1"/>
      <c r="H65" s="1"/>
      <c r="I65" s="1"/>
      <c r="J65" s="1"/>
      <c r="K65" s="1"/>
      <c r="L65" s="1"/>
      <c r="M65" s="1"/>
      <c r="N65" s="1"/>
      <c r="O65" s="1"/>
      <c r="P65" s="1"/>
      <c r="Q65" s="1"/>
      <c r="R65" s="1"/>
      <c r="S65" s="1"/>
      <c r="T65" s="1"/>
      <c r="U65" s="1"/>
      <c r="V65" s="1"/>
      <c r="W65" s="1"/>
      <c r="X65" s="1"/>
      <c r="Y65" s="1"/>
    </row>
    <row r="66" spans="1:25" ht="16" thickBot="1">
      <c r="A66" s="16">
        <v>2170</v>
      </c>
      <c r="B66" s="10">
        <v>1.53</v>
      </c>
      <c r="C66" s="7" t="s">
        <v>6</v>
      </c>
      <c r="D66" s="32" t="s">
        <v>20</v>
      </c>
      <c r="E66" s="32" t="s">
        <v>15</v>
      </c>
      <c r="F66" s="71">
        <v>1418.3</v>
      </c>
      <c r="G66" s="1"/>
      <c r="H66" s="1"/>
      <c r="I66" s="1"/>
      <c r="J66" s="1"/>
      <c r="K66" s="1"/>
      <c r="L66" s="1"/>
      <c r="M66" s="1"/>
      <c r="N66" s="1"/>
      <c r="O66" s="1"/>
      <c r="P66" s="1"/>
      <c r="Q66" s="1"/>
      <c r="R66" s="1"/>
      <c r="S66" s="1"/>
      <c r="T66" s="1"/>
      <c r="U66" s="1"/>
      <c r="V66" s="1"/>
      <c r="W66" s="1"/>
      <c r="X66" s="1"/>
      <c r="Y66" s="1"/>
    </row>
    <row r="67" spans="1:25" ht="16" thickBot="1">
      <c r="A67" s="16">
        <v>2730</v>
      </c>
      <c r="B67" s="10">
        <v>1.78</v>
      </c>
      <c r="C67" s="7" t="s">
        <v>6</v>
      </c>
      <c r="D67" s="32" t="s">
        <v>20</v>
      </c>
      <c r="E67" s="32" t="s">
        <v>15</v>
      </c>
      <c r="F67" s="71">
        <v>1533.7</v>
      </c>
      <c r="G67" s="1"/>
      <c r="H67" s="1"/>
      <c r="I67" s="1"/>
      <c r="J67" s="1"/>
      <c r="K67" s="1"/>
      <c r="L67" s="1"/>
      <c r="M67" s="1"/>
      <c r="N67" s="1"/>
      <c r="O67" s="1"/>
      <c r="P67" s="1"/>
      <c r="Q67" s="1"/>
      <c r="R67" s="1"/>
      <c r="S67" s="1"/>
      <c r="T67" s="1"/>
      <c r="U67" s="1"/>
      <c r="V67" s="1"/>
      <c r="W67" s="1"/>
      <c r="X67" s="1"/>
      <c r="Y67" s="1"/>
    </row>
    <row r="68" spans="1:25" ht="16" thickBot="1">
      <c r="A68" s="16">
        <v>3080</v>
      </c>
      <c r="B68" s="10">
        <v>1.91</v>
      </c>
      <c r="C68" s="7" t="s">
        <v>6</v>
      </c>
      <c r="D68" s="32" t="s">
        <v>20</v>
      </c>
      <c r="E68" s="32" t="s">
        <v>15</v>
      </c>
      <c r="F68" s="71">
        <v>1612.6</v>
      </c>
      <c r="G68" s="1"/>
      <c r="H68" s="1"/>
      <c r="I68" s="1"/>
      <c r="J68" s="1"/>
      <c r="K68" s="1"/>
      <c r="L68" s="1"/>
      <c r="M68" s="1"/>
      <c r="N68" s="1"/>
      <c r="O68" s="1"/>
      <c r="P68" s="1"/>
      <c r="Q68" s="1"/>
      <c r="R68" s="1"/>
      <c r="S68" s="1"/>
      <c r="T68" s="1"/>
      <c r="U68" s="1"/>
      <c r="V68" s="1"/>
      <c r="W68" s="1"/>
      <c r="X68" s="1"/>
      <c r="Y68" s="1"/>
    </row>
    <row r="69" spans="1:25" ht="16" thickBot="1">
      <c r="A69" s="16">
        <v>2790</v>
      </c>
      <c r="B69" s="10">
        <v>1.59</v>
      </c>
      <c r="C69" s="7" t="s">
        <v>6</v>
      </c>
      <c r="D69" s="32" t="s">
        <v>20</v>
      </c>
      <c r="E69" s="32" t="s">
        <v>14</v>
      </c>
      <c r="F69" s="71">
        <v>1754.7</v>
      </c>
      <c r="G69" s="1"/>
      <c r="H69" s="1"/>
      <c r="I69" s="1"/>
      <c r="J69" s="1"/>
      <c r="K69" s="1"/>
      <c r="L69" s="1"/>
      <c r="M69" s="1"/>
      <c r="N69" s="1"/>
      <c r="O69" s="1"/>
      <c r="P69" s="1"/>
      <c r="Q69" s="1"/>
      <c r="R69" s="1"/>
      <c r="S69" s="1"/>
      <c r="T69" s="1"/>
      <c r="U69" s="1"/>
      <c r="V69" s="1"/>
      <c r="W69" s="1"/>
      <c r="X69" s="1"/>
      <c r="Y69" s="1"/>
    </row>
    <row r="70" spans="1:25" ht="16" thickBot="1">
      <c r="A70" s="16">
        <v>3260</v>
      </c>
      <c r="B70" s="10">
        <v>1.71</v>
      </c>
      <c r="C70" s="7" t="s">
        <v>6</v>
      </c>
      <c r="D70" s="32" t="s">
        <v>20</v>
      </c>
      <c r="E70" s="32" t="s">
        <v>14</v>
      </c>
      <c r="F70" s="71">
        <v>1906.4</v>
      </c>
      <c r="G70" s="1"/>
      <c r="H70" s="1"/>
      <c r="I70" s="1"/>
      <c r="J70" s="1"/>
      <c r="K70" s="1"/>
      <c r="L70" s="1"/>
      <c r="M70" s="1"/>
      <c r="N70" s="1"/>
      <c r="O70" s="1"/>
      <c r="P70" s="1"/>
      <c r="Q70" s="1"/>
      <c r="R70" s="1"/>
      <c r="S70" s="1"/>
      <c r="T70" s="1"/>
      <c r="U70" s="1"/>
      <c r="V70" s="1"/>
      <c r="W70" s="1"/>
      <c r="X70" s="1"/>
      <c r="Y70" s="1"/>
    </row>
    <row r="71" spans="1:25" ht="16" thickBot="1">
      <c r="A71" s="16">
        <v>3620</v>
      </c>
      <c r="B71" s="10">
        <v>1.9</v>
      </c>
      <c r="C71" s="7" t="s">
        <v>6</v>
      </c>
      <c r="D71" s="32" t="s">
        <v>20</v>
      </c>
      <c r="E71" s="32" t="s">
        <v>14</v>
      </c>
      <c r="F71" s="71">
        <v>1905.3</v>
      </c>
      <c r="G71" s="1"/>
      <c r="H71" s="1"/>
      <c r="I71" s="1"/>
      <c r="J71" s="1"/>
      <c r="K71" s="1"/>
      <c r="L71" s="1"/>
      <c r="M71" s="1"/>
      <c r="N71" s="1"/>
      <c r="O71" s="1"/>
      <c r="P71" s="1"/>
      <c r="Q71" s="1"/>
      <c r="R71" s="1"/>
      <c r="S71" s="1"/>
      <c r="T71" s="1"/>
      <c r="U71" s="1"/>
      <c r="V71" s="1"/>
      <c r="W71" s="1"/>
      <c r="X71" s="1"/>
      <c r="Y71" s="1"/>
    </row>
    <row r="72" spans="1:25" ht="16" thickBot="1">
      <c r="A72" s="16">
        <v>1490</v>
      </c>
      <c r="B72" s="10">
        <v>1.54</v>
      </c>
      <c r="C72" s="7" t="s">
        <v>6</v>
      </c>
      <c r="D72" s="32" t="s">
        <v>19</v>
      </c>
      <c r="E72" s="32" t="s">
        <v>8</v>
      </c>
      <c r="F72" s="71">
        <v>967.5</v>
      </c>
      <c r="G72" s="1"/>
      <c r="H72" s="1"/>
      <c r="I72" s="1"/>
      <c r="J72" s="1"/>
      <c r="K72" s="1"/>
      <c r="L72" s="1"/>
      <c r="M72" s="1"/>
      <c r="N72" s="1"/>
      <c r="O72" s="1"/>
      <c r="P72" s="1"/>
      <c r="Q72" s="1"/>
      <c r="R72" s="1"/>
      <c r="S72" s="1"/>
      <c r="T72" s="1"/>
      <c r="U72" s="1"/>
      <c r="V72" s="1"/>
      <c r="W72" s="1"/>
      <c r="X72" s="1"/>
      <c r="Y72" s="1"/>
    </row>
    <row r="73" spans="1:25" ht="16" thickBot="1">
      <c r="A73" s="16">
        <v>1500</v>
      </c>
      <c r="B73" s="10">
        <v>1.55</v>
      </c>
      <c r="C73" s="7" t="s">
        <v>6</v>
      </c>
      <c r="D73" s="32" t="s">
        <v>19</v>
      </c>
      <c r="E73" s="32" t="s">
        <v>8</v>
      </c>
      <c r="F73" s="71">
        <v>967.7</v>
      </c>
      <c r="G73" s="1"/>
      <c r="H73" s="1"/>
      <c r="I73" s="1"/>
      <c r="J73" s="1"/>
      <c r="K73" s="1"/>
      <c r="L73" s="1"/>
      <c r="M73" s="1"/>
      <c r="N73" s="1"/>
      <c r="O73" s="1"/>
      <c r="P73" s="1"/>
      <c r="Q73" s="1"/>
      <c r="R73" s="1"/>
      <c r="S73" s="1"/>
      <c r="T73" s="1"/>
      <c r="U73" s="1"/>
      <c r="V73" s="1"/>
      <c r="W73" s="1"/>
      <c r="X73" s="1"/>
      <c r="Y73" s="1"/>
    </row>
    <row r="74" spans="1:25" ht="16" thickBot="1">
      <c r="A74" s="16">
        <v>1510</v>
      </c>
      <c r="B74" s="10">
        <v>1.56</v>
      </c>
      <c r="C74" s="7" t="s">
        <v>6</v>
      </c>
      <c r="D74" s="32" t="s">
        <v>19</v>
      </c>
      <c r="E74" s="32" t="s">
        <v>8</v>
      </c>
      <c r="F74" s="71">
        <v>967.9</v>
      </c>
      <c r="G74" s="1"/>
      <c r="H74" s="1"/>
      <c r="I74" s="1"/>
      <c r="J74" s="1"/>
      <c r="K74" s="1"/>
      <c r="L74" s="1"/>
      <c r="M74" s="1"/>
      <c r="N74" s="1"/>
      <c r="O74" s="1"/>
      <c r="P74" s="1"/>
      <c r="Q74" s="1"/>
      <c r="R74" s="1"/>
      <c r="S74" s="1"/>
      <c r="T74" s="1"/>
      <c r="U74" s="1"/>
      <c r="V74" s="1"/>
      <c r="W74" s="1"/>
      <c r="X74" s="1"/>
      <c r="Y74" s="1"/>
    </row>
    <row r="75" spans="1:25" ht="16" thickBot="1">
      <c r="A75" s="16">
        <v>1710</v>
      </c>
      <c r="B75" s="10">
        <v>1.51</v>
      </c>
      <c r="C75" s="7" t="s">
        <v>6</v>
      </c>
      <c r="D75" s="32" t="s">
        <v>19</v>
      </c>
      <c r="E75" s="32" t="s">
        <v>11</v>
      </c>
      <c r="F75" s="71">
        <v>1132.5</v>
      </c>
      <c r="G75" s="1"/>
      <c r="H75" s="1"/>
      <c r="I75" s="1"/>
      <c r="J75" s="1"/>
      <c r="K75" s="1"/>
      <c r="L75" s="1"/>
      <c r="M75" s="1"/>
      <c r="N75" s="1"/>
      <c r="O75" s="1"/>
      <c r="P75" s="1"/>
      <c r="Q75" s="1"/>
      <c r="R75" s="1"/>
      <c r="S75" s="1"/>
      <c r="T75" s="1"/>
      <c r="U75" s="1"/>
      <c r="V75" s="1"/>
      <c r="W75" s="1"/>
      <c r="X75" s="1"/>
      <c r="Y75" s="1"/>
    </row>
    <row r="76" spans="1:25" ht="16" thickBot="1">
      <c r="A76" s="16">
        <v>2110</v>
      </c>
      <c r="B76" s="10">
        <v>1.59</v>
      </c>
      <c r="C76" s="7" t="s">
        <v>6</v>
      </c>
      <c r="D76" s="32" t="s">
        <v>19</v>
      </c>
      <c r="E76" s="32" t="s">
        <v>11</v>
      </c>
      <c r="F76" s="71">
        <v>1327</v>
      </c>
      <c r="G76" s="1"/>
      <c r="H76" s="1"/>
      <c r="I76" s="1"/>
      <c r="J76" s="1"/>
      <c r="K76" s="1"/>
      <c r="L76" s="1"/>
      <c r="M76" s="1"/>
      <c r="N76" s="1"/>
      <c r="O76" s="1"/>
      <c r="P76" s="1"/>
      <c r="Q76" s="1"/>
      <c r="R76" s="1"/>
      <c r="S76" s="1"/>
      <c r="T76" s="1"/>
      <c r="U76" s="1"/>
      <c r="V76" s="1"/>
      <c r="W76" s="1"/>
      <c r="X76" s="1"/>
      <c r="Y76" s="1"/>
    </row>
    <row r="77" spans="1:25" ht="16" thickBot="1">
      <c r="A77" s="16">
        <v>2200</v>
      </c>
      <c r="B77" s="10">
        <v>1.66</v>
      </c>
      <c r="C77" s="7" t="s">
        <v>6</v>
      </c>
      <c r="D77" s="32" t="s">
        <v>19</v>
      </c>
      <c r="E77" s="32" t="s">
        <v>11</v>
      </c>
      <c r="F77" s="71">
        <v>1325.3</v>
      </c>
      <c r="G77" s="1"/>
      <c r="H77" s="1"/>
      <c r="I77" s="1"/>
      <c r="J77" s="1"/>
      <c r="K77" s="1"/>
      <c r="L77" s="1"/>
      <c r="M77" s="1"/>
      <c r="N77" s="1"/>
      <c r="O77" s="1"/>
      <c r="P77" s="1"/>
      <c r="Q77" s="1"/>
      <c r="R77" s="1"/>
      <c r="S77" s="1"/>
      <c r="T77" s="1"/>
      <c r="U77" s="1"/>
      <c r="V77" s="1"/>
      <c r="W77" s="1"/>
      <c r="X77" s="1"/>
      <c r="Y77" s="1"/>
    </row>
    <row r="78" spans="1:25" ht="16" thickBot="1">
      <c r="A78" s="16">
        <v>2030</v>
      </c>
      <c r="B78" s="10">
        <v>1.51</v>
      </c>
      <c r="C78" s="7" t="s">
        <v>6</v>
      </c>
      <c r="D78" s="32" t="s">
        <v>19</v>
      </c>
      <c r="E78" s="32" t="s">
        <v>13</v>
      </c>
      <c r="F78" s="71">
        <v>1344.4</v>
      </c>
      <c r="G78" s="1"/>
      <c r="H78" s="1"/>
      <c r="I78" s="1"/>
      <c r="J78" s="1"/>
      <c r="K78" s="1"/>
      <c r="L78" s="1"/>
      <c r="M78" s="1"/>
      <c r="N78" s="1"/>
      <c r="O78" s="1"/>
      <c r="P78" s="1"/>
      <c r="Q78" s="1"/>
      <c r="R78" s="1"/>
      <c r="S78" s="1"/>
      <c r="T78" s="1"/>
      <c r="U78" s="1"/>
      <c r="V78" s="1"/>
      <c r="W78" s="1"/>
      <c r="X78" s="1"/>
      <c r="Y78" s="1"/>
    </row>
    <row r="79" spans="1:25" ht="16" thickBot="1">
      <c r="A79" s="16">
        <v>2460</v>
      </c>
      <c r="B79" s="10">
        <v>1.72</v>
      </c>
      <c r="C79" s="7" t="s">
        <v>6</v>
      </c>
      <c r="D79" s="32" t="s">
        <v>19</v>
      </c>
      <c r="E79" s="32" t="s">
        <v>13</v>
      </c>
      <c r="F79" s="71">
        <v>1430.2</v>
      </c>
      <c r="G79" s="1"/>
      <c r="H79" s="1"/>
      <c r="I79" s="1"/>
      <c r="J79" s="1"/>
      <c r="K79" s="1"/>
      <c r="L79" s="1"/>
      <c r="M79" s="1"/>
      <c r="N79" s="1"/>
      <c r="O79" s="1"/>
      <c r="P79" s="1"/>
      <c r="Q79" s="1"/>
      <c r="R79" s="1"/>
      <c r="S79" s="1"/>
      <c r="T79" s="1"/>
      <c r="U79" s="1"/>
      <c r="V79" s="1"/>
      <c r="W79" s="1"/>
      <c r="X79" s="1"/>
      <c r="Y79" s="1"/>
    </row>
    <row r="80" spans="1:25" ht="16" thickBot="1">
      <c r="A80" s="16">
        <v>2900</v>
      </c>
      <c r="B80" s="10">
        <v>1.93</v>
      </c>
      <c r="C80" s="7" t="s">
        <v>6</v>
      </c>
      <c r="D80" s="32" t="s">
        <v>19</v>
      </c>
      <c r="E80" s="32" t="s">
        <v>13</v>
      </c>
      <c r="F80" s="71">
        <v>1502.6</v>
      </c>
      <c r="G80" s="1"/>
      <c r="H80" s="1"/>
      <c r="I80" s="1"/>
      <c r="J80" s="1"/>
      <c r="K80" s="1"/>
      <c r="L80" s="1"/>
      <c r="M80" s="1"/>
      <c r="N80" s="1"/>
      <c r="O80" s="1"/>
      <c r="P80" s="1"/>
      <c r="Q80" s="1"/>
      <c r="R80" s="1"/>
      <c r="S80" s="1"/>
      <c r="T80" s="1"/>
      <c r="U80" s="1"/>
      <c r="V80" s="1"/>
      <c r="W80" s="1"/>
      <c r="X80" s="1"/>
      <c r="Y80" s="1"/>
    </row>
    <row r="81" spans="1:25" ht="16" thickBot="1">
      <c r="A81" s="16">
        <v>2490</v>
      </c>
      <c r="B81" s="10">
        <v>1.62</v>
      </c>
      <c r="C81" s="7" t="s">
        <v>6</v>
      </c>
      <c r="D81" s="32" t="s">
        <v>19</v>
      </c>
      <c r="E81" s="32" t="s">
        <v>12</v>
      </c>
      <c r="F81" s="71">
        <v>1537</v>
      </c>
      <c r="G81" s="1"/>
      <c r="H81" s="1"/>
      <c r="I81" s="1"/>
      <c r="J81" s="1"/>
      <c r="K81" s="1"/>
      <c r="L81" s="1"/>
      <c r="M81" s="1"/>
      <c r="N81" s="1"/>
      <c r="O81" s="1"/>
      <c r="P81" s="1"/>
      <c r="Q81" s="1"/>
      <c r="R81" s="1"/>
      <c r="S81" s="1"/>
      <c r="T81" s="1"/>
      <c r="U81" s="1"/>
      <c r="V81" s="1"/>
      <c r="W81" s="1"/>
      <c r="X81" s="1"/>
      <c r="Y81" s="1"/>
    </row>
    <row r="82" spans="1:25" ht="16" thickBot="1">
      <c r="A82" s="16">
        <v>2940</v>
      </c>
      <c r="B82" s="10">
        <v>1.81</v>
      </c>
      <c r="C82" s="7" t="s">
        <v>6</v>
      </c>
      <c r="D82" s="32" t="s">
        <v>19</v>
      </c>
      <c r="E82" s="32" t="s">
        <v>12</v>
      </c>
      <c r="F82" s="71">
        <v>1624.3</v>
      </c>
      <c r="G82" s="1"/>
      <c r="H82" s="1"/>
      <c r="I82" s="1"/>
      <c r="J82" s="1"/>
      <c r="K82" s="1"/>
      <c r="L82" s="1"/>
      <c r="M82" s="1"/>
      <c r="N82" s="1"/>
      <c r="O82" s="1"/>
      <c r="P82" s="1"/>
      <c r="Q82" s="1"/>
      <c r="R82" s="1"/>
      <c r="S82" s="1"/>
      <c r="T82" s="1"/>
      <c r="U82" s="1"/>
      <c r="V82" s="1"/>
      <c r="W82" s="1"/>
      <c r="X82" s="1"/>
      <c r="Y82" s="1"/>
    </row>
    <row r="83" spans="1:25" ht="16" thickBot="1">
      <c r="A83" s="16">
        <v>3230</v>
      </c>
      <c r="B83" s="10">
        <v>1.97</v>
      </c>
      <c r="C83" s="7" t="s">
        <v>6</v>
      </c>
      <c r="D83" s="32" t="s">
        <v>19</v>
      </c>
      <c r="E83" s="32" t="s">
        <v>12</v>
      </c>
      <c r="F83" s="71">
        <v>1639.6</v>
      </c>
      <c r="G83" s="1"/>
      <c r="H83" s="1"/>
      <c r="I83" s="1"/>
      <c r="J83" s="1"/>
      <c r="K83" s="1"/>
      <c r="L83" s="1"/>
      <c r="M83" s="1"/>
      <c r="N83" s="1"/>
      <c r="O83" s="1"/>
      <c r="P83" s="1"/>
      <c r="Q83" s="1"/>
      <c r="R83" s="1"/>
      <c r="S83" s="1"/>
      <c r="T83" s="1"/>
      <c r="U83" s="1"/>
      <c r="V83" s="1"/>
      <c r="W83" s="1"/>
      <c r="X83" s="1"/>
      <c r="Y83" s="1"/>
    </row>
    <row r="84" spans="1:25" ht="16" thickBot="1">
      <c r="A84" s="16">
        <v>2520</v>
      </c>
      <c r="B84" s="10">
        <v>1.56</v>
      </c>
      <c r="C84" s="7" t="s">
        <v>6</v>
      </c>
      <c r="D84" s="32" t="s">
        <v>19</v>
      </c>
      <c r="E84" s="32" t="s">
        <v>15</v>
      </c>
      <c r="F84" s="71">
        <v>1615.4</v>
      </c>
      <c r="G84" s="1"/>
      <c r="H84" s="1"/>
      <c r="I84" s="1"/>
      <c r="J84" s="1"/>
      <c r="K84" s="1"/>
      <c r="L84" s="1"/>
      <c r="M84" s="1"/>
      <c r="N84" s="1"/>
      <c r="O84" s="1"/>
      <c r="P84" s="1"/>
      <c r="Q84" s="1"/>
      <c r="R84" s="1"/>
      <c r="S84" s="1"/>
      <c r="T84" s="1"/>
      <c r="U84" s="1"/>
      <c r="V84" s="1"/>
      <c r="W84" s="1"/>
      <c r="X84" s="1"/>
      <c r="Y84" s="1"/>
    </row>
    <row r="85" spans="1:25" ht="16" thickBot="1">
      <c r="A85" s="16">
        <v>3070</v>
      </c>
      <c r="B85" s="10">
        <v>1.72</v>
      </c>
      <c r="C85" s="7" t="s">
        <v>6</v>
      </c>
      <c r="D85" s="32" t="s">
        <v>19</v>
      </c>
      <c r="E85" s="32" t="s">
        <v>15</v>
      </c>
      <c r="F85" s="71">
        <v>1784.9</v>
      </c>
      <c r="G85" s="1"/>
      <c r="H85" s="1"/>
      <c r="I85" s="1"/>
      <c r="J85" s="1"/>
      <c r="K85" s="1"/>
      <c r="L85" s="1"/>
      <c r="M85" s="1"/>
      <c r="N85" s="1"/>
      <c r="O85" s="1"/>
      <c r="P85" s="1"/>
      <c r="Q85" s="1"/>
      <c r="R85" s="1"/>
      <c r="S85" s="1"/>
      <c r="T85" s="1"/>
      <c r="U85" s="1"/>
      <c r="V85" s="1"/>
      <c r="W85" s="1"/>
      <c r="X85" s="1"/>
      <c r="Y85" s="1"/>
    </row>
    <row r="86" spans="1:25" ht="16" thickBot="1">
      <c r="A86" s="16">
        <v>3760</v>
      </c>
      <c r="B86" s="10">
        <v>1.97</v>
      </c>
      <c r="C86" s="7" t="s">
        <v>6</v>
      </c>
      <c r="D86" s="32" t="s">
        <v>19</v>
      </c>
      <c r="E86" s="32" t="s">
        <v>15</v>
      </c>
      <c r="F86" s="71">
        <v>1908.6</v>
      </c>
      <c r="G86" s="1"/>
      <c r="H86" s="1"/>
      <c r="I86" s="1"/>
      <c r="J86" s="1"/>
      <c r="K86" s="1"/>
      <c r="L86" s="1"/>
      <c r="M86" s="1"/>
      <c r="N86" s="1"/>
      <c r="O86" s="1"/>
      <c r="P86" s="1"/>
      <c r="Q86" s="1"/>
      <c r="R86" s="1"/>
      <c r="S86" s="1"/>
      <c r="T86" s="1"/>
      <c r="U86" s="1"/>
      <c r="V86" s="1"/>
      <c r="W86" s="1"/>
      <c r="X86" s="1"/>
      <c r="Y86" s="1"/>
    </row>
    <row r="87" spans="1:25" ht="16" thickBot="1">
      <c r="A87" s="16">
        <v>2840</v>
      </c>
      <c r="B87" s="10">
        <v>1.51</v>
      </c>
      <c r="C87" s="7" t="s">
        <v>6</v>
      </c>
      <c r="D87" s="32" t="s">
        <v>19</v>
      </c>
      <c r="E87" s="32" t="s">
        <v>14</v>
      </c>
      <c r="F87" s="71">
        <v>1880.8</v>
      </c>
      <c r="G87" s="1"/>
      <c r="H87" s="1"/>
      <c r="I87" s="1"/>
      <c r="J87" s="1"/>
      <c r="K87" s="1"/>
      <c r="L87" s="1"/>
      <c r="M87" s="1"/>
      <c r="N87" s="1"/>
      <c r="O87" s="1"/>
      <c r="P87" s="1"/>
      <c r="Q87" s="1"/>
      <c r="R87" s="1"/>
      <c r="S87" s="1"/>
      <c r="T87" s="1"/>
      <c r="U87" s="1"/>
      <c r="V87" s="1"/>
      <c r="W87" s="1"/>
      <c r="X87" s="1"/>
      <c r="Y87" s="1"/>
    </row>
    <row r="88" spans="1:25" ht="16" thickBot="1">
      <c r="A88" s="16">
        <v>3670</v>
      </c>
      <c r="B88" s="10">
        <v>1.73</v>
      </c>
      <c r="C88" s="7" t="s">
        <v>6</v>
      </c>
      <c r="D88" s="32" t="s">
        <v>19</v>
      </c>
      <c r="E88" s="32" t="s">
        <v>14</v>
      </c>
      <c r="F88" s="71">
        <v>2121.4</v>
      </c>
      <c r="G88" s="1"/>
      <c r="H88" s="1"/>
      <c r="I88" s="1"/>
      <c r="J88" s="1"/>
      <c r="K88" s="1"/>
      <c r="L88" s="1"/>
      <c r="M88" s="1"/>
      <c r="N88" s="1"/>
      <c r="O88" s="1"/>
      <c r="P88" s="1"/>
      <c r="Q88" s="1"/>
      <c r="R88" s="1"/>
      <c r="S88" s="1"/>
      <c r="T88" s="1"/>
      <c r="U88" s="1"/>
      <c r="V88" s="1"/>
      <c r="W88" s="1"/>
      <c r="X88" s="1"/>
      <c r="Y88" s="1"/>
    </row>
    <row r="89" spans="1:25" ht="16" thickBot="1">
      <c r="A89" s="16">
        <v>3880</v>
      </c>
      <c r="B89" s="10">
        <v>1.81</v>
      </c>
      <c r="C89" s="7" t="s">
        <v>6</v>
      </c>
      <c r="D89" s="32" t="s">
        <v>19</v>
      </c>
      <c r="E89" s="32" t="s">
        <v>14</v>
      </c>
      <c r="F89" s="71">
        <v>2143.6</v>
      </c>
      <c r="G89" s="1"/>
      <c r="H89" s="1"/>
      <c r="I89" s="1"/>
      <c r="J89" s="1"/>
      <c r="K89" s="1"/>
      <c r="L89" s="1"/>
      <c r="M89" s="1"/>
      <c r="N89" s="1"/>
      <c r="O89" s="1"/>
      <c r="P89" s="1"/>
      <c r="Q89" s="1"/>
      <c r="R89" s="1"/>
      <c r="S89" s="1"/>
      <c r="T89" s="1"/>
      <c r="U89" s="1"/>
      <c r="V89" s="1"/>
      <c r="W89" s="1"/>
      <c r="X89" s="1"/>
      <c r="Y89" s="1"/>
    </row>
    <row r="90" spans="1:25" ht="16" thickBot="1">
      <c r="A90" s="16">
        <v>4100</v>
      </c>
      <c r="B90" s="10">
        <v>1.5</v>
      </c>
      <c r="C90" s="7" t="s">
        <v>6</v>
      </c>
      <c r="D90" s="32" t="s">
        <v>19</v>
      </c>
      <c r="E90" s="32" t="s">
        <v>10</v>
      </c>
      <c r="F90" s="71">
        <v>2733.3</v>
      </c>
      <c r="G90" s="1"/>
      <c r="H90" s="1"/>
      <c r="I90" s="1"/>
      <c r="J90" s="1"/>
      <c r="K90" s="1"/>
      <c r="L90" s="1"/>
      <c r="M90" s="1"/>
      <c r="N90" s="1"/>
      <c r="O90" s="1"/>
      <c r="P90" s="1"/>
      <c r="Q90" s="1"/>
      <c r="R90" s="1"/>
      <c r="S90" s="1"/>
      <c r="T90" s="1"/>
      <c r="U90" s="1"/>
      <c r="V90" s="1"/>
      <c r="W90" s="1"/>
      <c r="X90" s="1"/>
      <c r="Y90" s="1"/>
    </row>
    <row r="91" spans="1:25" ht="16" thickBot="1">
      <c r="A91" s="16">
        <v>5070</v>
      </c>
      <c r="B91" s="10">
        <v>1.78</v>
      </c>
      <c r="C91" s="7" t="s">
        <v>6</v>
      </c>
      <c r="D91" s="32" t="s">
        <v>19</v>
      </c>
      <c r="E91" s="32" t="s">
        <v>10</v>
      </c>
      <c r="F91" s="71">
        <v>2848.3</v>
      </c>
      <c r="G91" s="1"/>
      <c r="H91" s="1"/>
      <c r="I91" s="1"/>
      <c r="J91" s="1"/>
      <c r="K91" s="1"/>
      <c r="L91" s="1"/>
      <c r="M91" s="1"/>
      <c r="N91" s="1"/>
      <c r="O91" s="1"/>
      <c r="P91" s="1"/>
      <c r="Q91" s="1"/>
      <c r="R91" s="1"/>
      <c r="S91" s="1"/>
      <c r="T91" s="1"/>
      <c r="U91" s="1"/>
      <c r="V91" s="1"/>
      <c r="W91" s="1"/>
      <c r="X91" s="1"/>
      <c r="Y91" s="1"/>
    </row>
    <row r="92" spans="1:25" ht="16" thickBot="1">
      <c r="A92" s="16">
        <v>5210</v>
      </c>
      <c r="B92" s="10">
        <v>1.86</v>
      </c>
      <c r="C92" s="7" t="s">
        <v>6</v>
      </c>
      <c r="D92" s="32" t="s">
        <v>19</v>
      </c>
      <c r="E92" s="32" t="s">
        <v>10</v>
      </c>
      <c r="F92" s="71">
        <v>2801.1</v>
      </c>
      <c r="G92" s="1"/>
      <c r="H92" s="1"/>
      <c r="I92" s="1"/>
      <c r="J92" s="1"/>
      <c r="K92" s="1"/>
      <c r="L92" s="1"/>
      <c r="M92" s="1"/>
      <c r="N92" s="1"/>
      <c r="O92" s="1"/>
      <c r="P92" s="1"/>
      <c r="Q92" s="1"/>
      <c r="R92" s="1"/>
      <c r="S92" s="1"/>
      <c r="T92" s="1"/>
      <c r="U92" s="1"/>
      <c r="V92" s="1"/>
      <c r="W92" s="1"/>
      <c r="X92" s="1"/>
      <c r="Y92" s="1"/>
    </row>
    <row r="93" spans="1:25" ht="16" thickBot="1">
      <c r="A93" s="16">
        <v>1820</v>
      </c>
      <c r="B93" s="10">
        <v>1.58</v>
      </c>
      <c r="C93" s="7" t="s">
        <v>6</v>
      </c>
      <c r="D93" s="32" t="s">
        <v>18</v>
      </c>
      <c r="E93" s="32" t="s">
        <v>8</v>
      </c>
      <c r="F93" s="71">
        <v>1151.9000000000001</v>
      </c>
      <c r="G93" s="1"/>
      <c r="H93" s="1"/>
      <c r="I93" s="1"/>
      <c r="J93" s="1"/>
      <c r="K93" s="1"/>
      <c r="L93" s="1"/>
      <c r="M93" s="1"/>
      <c r="N93" s="1"/>
      <c r="O93" s="1"/>
      <c r="P93" s="1"/>
      <c r="Q93" s="1"/>
      <c r="R93" s="1"/>
      <c r="S93" s="1"/>
      <c r="T93" s="1"/>
      <c r="U93" s="1"/>
      <c r="V93" s="1"/>
      <c r="W93" s="1"/>
      <c r="X93" s="1"/>
      <c r="Y93" s="1"/>
    </row>
    <row r="94" spans="1:25" ht="16" thickBot="1">
      <c r="A94" s="16">
        <v>2460</v>
      </c>
      <c r="B94" s="10">
        <v>1.86</v>
      </c>
      <c r="C94" s="7" t="s">
        <v>6</v>
      </c>
      <c r="D94" s="32" t="s">
        <v>18</v>
      </c>
      <c r="E94" s="32" t="s">
        <v>8</v>
      </c>
      <c r="F94" s="71">
        <v>1322.6</v>
      </c>
      <c r="G94" s="1"/>
      <c r="H94" s="1"/>
      <c r="I94" s="1"/>
      <c r="J94" s="1"/>
      <c r="K94" s="1"/>
      <c r="L94" s="1"/>
      <c r="M94" s="1"/>
      <c r="N94" s="1"/>
      <c r="O94" s="1"/>
      <c r="P94" s="1"/>
      <c r="Q94" s="1"/>
      <c r="R94" s="1"/>
      <c r="S94" s="1"/>
      <c r="T94" s="1"/>
      <c r="U94" s="1"/>
      <c r="V94" s="1"/>
      <c r="W94" s="1"/>
      <c r="X94" s="1"/>
      <c r="Y94" s="1"/>
    </row>
    <row r="95" spans="1:25" ht="16" thickBot="1">
      <c r="A95" s="16">
        <v>2280</v>
      </c>
      <c r="B95" s="10">
        <v>1.9</v>
      </c>
      <c r="C95" s="7" t="s">
        <v>6</v>
      </c>
      <c r="D95" s="32" t="s">
        <v>18</v>
      </c>
      <c r="E95" s="32" t="s">
        <v>8</v>
      </c>
      <c r="F95" s="71">
        <v>1200</v>
      </c>
      <c r="G95" s="1"/>
      <c r="H95" s="1"/>
      <c r="I95" s="1"/>
      <c r="J95" s="1"/>
      <c r="K95" s="1"/>
      <c r="L95" s="1"/>
      <c r="M95" s="1"/>
      <c r="N95" s="1"/>
      <c r="O95" s="1"/>
      <c r="P95" s="1"/>
      <c r="Q95" s="1"/>
      <c r="R95" s="1"/>
      <c r="S95" s="1"/>
      <c r="T95" s="1"/>
      <c r="U95" s="1"/>
      <c r="V95" s="1"/>
      <c r="W95" s="1"/>
      <c r="X95" s="1"/>
      <c r="Y95" s="1"/>
    </row>
    <row r="96" spans="1:25" ht="16" thickBot="1">
      <c r="A96" s="16">
        <v>2510</v>
      </c>
      <c r="B96" s="10">
        <v>1.71</v>
      </c>
      <c r="C96" s="7" t="s">
        <v>6</v>
      </c>
      <c r="D96" s="32" t="s">
        <v>18</v>
      </c>
      <c r="E96" s="32" t="s">
        <v>11</v>
      </c>
      <c r="F96" s="71">
        <v>1467.8</v>
      </c>
      <c r="G96" s="1"/>
      <c r="H96" s="1"/>
      <c r="I96" s="1"/>
      <c r="J96" s="1"/>
      <c r="K96" s="1"/>
      <c r="L96" s="1"/>
      <c r="M96" s="1"/>
      <c r="N96" s="1"/>
      <c r="O96" s="1"/>
      <c r="P96" s="1"/>
      <c r="Q96" s="1"/>
      <c r="R96" s="1"/>
      <c r="S96" s="1"/>
      <c r="T96" s="1"/>
      <c r="U96" s="1"/>
      <c r="V96" s="1"/>
      <c r="W96" s="1"/>
      <c r="X96" s="1"/>
      <c r="Y96" s="1"/>
    </row>
    <row r="97" spans="1:25" ht="16" thickBot="1">
      <c r="A97" s="16">
        <v>2810</v>
      </c>
      <c r="B97" s="10">
        <v>1.86</v>
      </c>
      <c r="C97" s="7" t="s">
        <v>6</v>
      </c>
      <c r="D97" s="32" t="s">
        <v>18</v>
      </c>
      <c r="E97" s="32" t="s">
        <v>11</v>
      </c>
      <c r="F97" s="71">
        <v>1510.8</v>
      </c>
      <c r="G97" s="1"/>
      <c r="H97" s="1"/>
      <c r="I97" s="1"/>
      <c r="J97" s="1"/>
      <c r="K97" s="1"/>
      <c r="L97" s="1"/>
      <c r="M97" s="1"/>
      <c r="N97" s="1"/>
      <c r="O97" s="1"/>
      <c r="P97" s="1"/>
      <c r="Q97" s="1"/>
      <c r="R97" s="1"/>
      <c r="S97" s="1"/>
      <c r="T97" s="1"/>
      <c r="U97" s="1"/>
      <c r="V97" s="1"/>
      <c r="W97" s="1"/>
      <c r="X97" s="1"/>
      <c r="Y97" s="1"/>
    </row>
    <row r="98" spans="1:25" ht="16" thickBot="1">
      <c r="A98" s="16">
        <v>2960</v>
      </c>
      <c r="B98" s="10">
        <v>1.99</v>
      </c>
      <c r="C98" s="7" t="s">
        <v>6</v>
      </c>
      <c r="D98" s="32" t="s">
        <v>18</v>
      </c>
      <c r="E98" s="32" t="s">
        <v>11</v>
      </c>
      <c r="F98" s="71">
        <v>1487.4</v>
      </c>
      <c r="G98" s="1"/>
      <c r="H98" s="1"/>
      <c r="I98" s="1"/>
      <c r="J98" s="1"/>
      <c r="K98" s="1"/>
      <c r="L98" s="1"/>
      <c r="M98" s="1"/>
      <c r="N98" s="1"/>
      <c r="O98" s="1"/>
      <c r="P98" s="1"/>
      <c r="Q98" s="1"/>
      <c r="R98" s="1"/>
      <c r="S98" s="1"/>
      <c r="T98" s="1"/>
      <c r="U98" s="1"/>
      <c r="V98" s="1"/>
      <c r="W98" s="1"/>
      <c r="X98" s="1"/>
      <c r="Y98" s="1"/>
    </row>
    <row r="99" spans="1:25" ht="16" thickBot="1">
      <c r="A99" s="16">
        <v>2540</v>
      </c>
      <c r="B99" s="10">
        <v>1.61</v>
      </c>
      <c r="C99" s="7" t="s">
        <v>6</v>
      </c>
      <c r="D99" s="32" t="s">
        <v>18</v>
      </c>
      <c r="E99" s="32" t="s">
        <v>13</v>
      </c>
      <c r="F99" s="71">
        <v>1577.6</v>
      </c>
      <c r="G99" s="1"/>
      <c r="H99" s="1"/>
      <c r="I99" s="1"/>
      <c r="J99" s="1"/>
      <c r="K99" s="1"/>
      <c r="L99" s="1"/>
      <c r="M99" s="1"/>
      <c r="N99" s="1"/>
      <c r="O99" s="1"/>
      <c r="P99" s="1"/>
      <c r="Q99" s="1"/>
      <c r="R99" s="1"/>
      <c r="S99" s="1"/>
      <c r="T99" s="1"/>
      <c r="U99" s="1"/>
      <c r="V99" s="1"/>
      <c r="W99" s="1"/>
      <c r="X99" s="1"/>
      <c r="Y99" s="1"/>
    </row>
    <row r="100" spans="1:25" ht="16" thickBot="1">
      <c r="A100" s="16">
        <v>3240</v>
      </c>
      <c r="B100" s="10">
        <v>1.86</v>
      </c>
      <c r="C100" s="7" t="s">
        <v>6</v>
      </c>
      <c r="D100" s="32" t="s">
        <v>18</v>
      </c>
      <c r="E100" s="32" t="s">
        <v>13</v>
      </c>
      <c r="F100" s="71">
        <v>1741.9</v>
      </c>
      <c r="G100" s="1"/>
      <c r="H100" s="1"/>
      <c r="I100" s="1"/>
      <c r="J100" s="1"/>
      <c r="K100" s="1"/>
      <c r="L100" s="1"/>
      <c r="M100" s="1"/>
      <c r="N100" s="1"/>
      <c r="O100" s="1"/>
      <c r="P100" s="1"/>
      <c r="Q100" s="1"/>
      <c r="R100" s="1"/>
      <c r="S100" s="1"/>
      <c r="T100" s="1"/>
      <c r="U100" s="1"/>
      <c r="V100" s="1"/>
      <c r="W100" s="1"/>
      <c r="X100" s="1"/>
      <c r="Y100" s="1"/>
    </row>
    <row r="101" spans="1:25" ht="16" thickBot="1">
      <c r="A101" s="16">
        <v>3500</v>
      </c>
      <c r="B101" s="10">
        <v>1.99</v>
      </c>
      <c r="C101" s="7" t="s">
        <v>6</v>
      </c>
      <c r="D101" s="32" t="s">
        <v>18</v>
      </c>
      <c r="E101" s="32" t="s">
        <v>13</v>
      </c>
      <c r="F101" s="71">
        <v>1758.8</v>
      </c>
      <c r="G101" s="1"/>
      <c r="H101" s="1"/>
      <c r="I101" s="1"/>
      <c r="J101" s="1"/>
      <c r="K101" s="1"/>
      <c r="L101" s="1"/>
      <c r="M101" s="1"/>
      <c r="N101" s="1"/>
      <c r="O101" s="1"/>
      <c r="P101" s="1"/>
      <c r="Q101" s="1"/>
      <c r="R101" s="1"/>
      <c r="S101" s="1"/>
      <c r="T101" s="1"/>
      <c r="U101" s="1"/>
      <c r="V101" s="1"/>
      <c r="W101" s="1"/>
      <c r="X101" s="1"/>
      <c r="Y101" s="1"/>
    </row>
    <row r="102" spans="1:25" ht="16" thickBot="1">
      <c r="A102" s="16">
        <v>2830</v>
      </c>
      <c r="B102" s="10">
        <v>1.64</v>
      </c>
      <c r="C102" s="7" t="s">
        <v>6</v>
      </c>
      <c r="D102" s="32" t="s">
        <v>18</v>
      </c>
      <c r="E102" s="32" t="s">
        <v>12</v>
      </c>
      <c r="F102" s="71">
        <v>1725.6</v>
      </c>
      <c r="G102" s="1"/>
      <c r="H102" s="1"/>
      <c r="I102" s="1"/>
      <c r="J102" s="1"/>
      <c r="K102" s="1"/>
      <c r="L102" s="1"/>
      <c r="M102" s="1"/>
      <c r="N102" s="1"/>
      <c r="O102" s="1"/>
      <c r="P102" s="1"/>
      <c r="Q102" s="1"/>
      <c r="R102" s="1"/>
      <c r="S102" s="1"/>
      <c r="T102" s="1"/>
      <c r="U102" s="1"/>
      <c r="V102" s="1"/>
      <c r="W102" s="1"/>
      <c r="X102" s="1"/>
      <c r="Y102" s="1"/>
    </row>
    <row r="103" spans="1:25" ht="16" thickBot="1">
      <c r="A103" s="16">
        <v>3590</v>
      </c>
      <c r="B103" s="10">
        <v>1.88</v>
      </c>
      <c r="C103" s="7" t="s">
        <v>6</v>
      </c>
      <c r="D103" s="32" t="s">
        <v>18</v>
      </c>
      <c r="E103" s="32" t="s">
        <v>12</v>
      </c>
      <c r="F103" s="71">
        <v>1909.6</v>
      </c>
      <c r="G103" s="1"/>
      <c r="H103" s="1"/>
      <c r="I103" s="1"/>
      <c r="J103" s="1"/>
      <c r="K103" s="1"/>
      <c r="L103" s="1"/>
      <c r="M103" s="1"/>
      <c r="N103" s="1"/>
      <c r="O103" s="1"/>
      <c r="P103" s="1"/>
      <c r="Q103" s="1"/>
      <c r="R103" s="1"/>
      <c r="S103" s="1"/>
      <c r="T103" s="1"/>
      <c r="U103" s="1"/>
      <c r="V103" s="1"/>
      <c r="W103" s="1"/>
      <c r="X103" s="1"/>
      <c r="Y103" s="1"/>
    </row>
    <row r="104" spans="1:25" ht="16" thickBot="1">
      <c r="A104" s="16">
        <v>3880</v>
      </c>
      <c r="B104" s="10">
        <v>1.97</v>
      </c>
      <c r="C104" s="7" t="s">
        <v>6</v>
      </c>
      <c r="D104" s="32" t="s">
        <v>18</v>
      </c>
      <c r="E104" s="32" t="s">
        <v>12</v>
      </c>
      <c r="F104" s="71">
        <v>1969.5</v>
      </c>
      <c r="G104" s="1"/>
      <c r="H104" s="1"/>
      <c r="I104" s="1"/>
      <c r="J104" s="1"/>
      <c r="K104" s="1"/>
      <c r="L104" s="1"/>
      <c r="M104" s="1"/>
      <c r="N104" s="1"/>
      <c r="O104" s="1"/>
      <c r="P104" s="1"/>
      <c r="Q104" s="1"/>
      <c r="R104" s="1"/>
      <c r="S104" s="1"/>
      <c r="T104" s="1"/>
      <c r="U104" s="1"/>
      <c r="V104" s="1"/>
      <c r="W104" s="1"/>
      <c r="X104" s="1"/>
      <c r="Y104" s="1"/>
    </row>
    <row r="105" spans="1:25" ht="16" thickBot="1">
      <c r="A105" s="16">
        <v>3210</v>
      </c>
      <c r="B105" s="10">
        <v>1.59</v>
      </c>
      <c r="C105" s="7" t="s">
        <v>6</v>
      </c>
      <c r="D105" s="32" t="s">
        <v>18</v>
      </c>
      <c r="E105" s="32" t="s">
        <v>15</v>
      </c>
      <c r="F105" s="71">
        <v>2018.9</v>
      </c>
      <c r="G105" s="1"/>
      <c r="H105" s="1"/>
      <c r="I105" s="1"/>
      <c r="J105" s="1"/>
      <c r="K105" s="1"/>
      <c r="L105" s="1"/>
      <c r="M105" s="1"/>
      <c r="N105" s="1"/>
      <c r="O105" s="1"/>
      <c r="P105" s="1"/>
      <c r="Q105" s="1"/>
      <c r="R105" s="1"/>
      <c r="S105" s="1"/>
      <c r="T105" s="1"/>
      <c r="U105" s="1"/>
      <c r="V105" s="1"/>
      <c r="W105" s="1"/>
      <c r="X105" s="1"/>
      <c r="Y105" s="1"/>
    </row>
    <row r="106" spans="1:25" ht="16" thickBot="1">
      <c r="A106" s="16">
        <v>4140</v>
      </c>
      <c r="B106" s="10">
        <v>1.77</v>
      </c>
      <c r="C106" s="7" t="s">
        <v>6</v>
      </c>
      <c r="D106" s="32" t="s">
        <v>18</v>
      </c>
      <c r="E106" s="32" t="s">
        <v>15</v>
      </c>
      <c r="F106" s="71">
        <v>2339</v>
      </c>
      <c r="G106" s="1"/>
      <c r="H106" s="1"/>
      <c r="I106" s="1"/>
      <c r="J106" s="1"/>
      <c r="K106" s="1"/>
      <c r="L106" s="1"/>
      <c r="M106" s="1"/>
      <c r="N106" s="1"/>
      <c r="O106" s="1"/>
      <c r="P106" s="1"/>
      <c r="Q106" s="1"/>
      <c r="R106" s="1"/>
      <c r="S106" s="1"/>
      <c r="T106" s="1"/>
      <c r="U106" s="1"/>
      <c r="V106" s="1"/>
      <c r="W106" s="1"/>
      <c r="X106" s="1"/>
      <c r="Y106" s="1"/>
    </row>
    <row r="107" spans="1:25" ht="16" thickBot="1">
      <c r="A107" s="16">
        <v>4430</v>
      </c>
      <c r="B107" s="10">
        <v>1.93</v>
      </c>
      <c r="C107" s="7" t="s">
        <v>6</v>
      </c>
      <c r="D107" s="32" t="s">
        <v>18</v>
      </c>
      <c r="E107" s="32" t="s">
        <v>15</v>
      </c>
      <c r="F107" s="71">
        <v>2295.3000000000002</v>
      </c>
      <c r="G107" s="1"/>
      <c r="H107" s="1"/>
      <c r="I107" s="1"/>
      <c r="J107" s="1"/>
      <c r="K107" s="1"/>
      <c r="L107" s="1"/>
      <c r="M107" s="1"/>
      <c r="N107" s="1"/>
      <c r="O107" s="1"/>
      <c r="P107" s="1"/>
      <c r="Q107" s="1"/>
      <c r="R107" s="1"/>
      <c r="S107" s="1"/>
      <c r="T107" s="1"/>
      <c r="U107" s="1"/>
      <c r="V107" s="1"/>
      <c r="W107" s="1"/>
      <c r="X107" s="1"/>
      <c r="Y107" s="1"/>
    </row>
    <row r="108" spans="1:25" ht="16" thickBot="1">
      <c r="A108" s="16">
        <v>3610</v>
      </c>
      <c r="B108" s="10">
        <v>1.56</v>
      </c>
      <c r="C108" s="7" t="s">
        <v>6</v>
      </c>
      <c r="D108" s="32" t="s">
        <v>18</v>
      </c>
      <c r="E108" s="32" t="s">
        <v>14</v>
      </c>
      <c r="F108" s="71">
        <v>2314.1</v>
      </c>
      <c r="G108" s="1"/>
      <c r="H108" s="1"/>
      <c r="I108" s="1"/>
      <c r="J108" s="1"/>
      <c r="K108" s="1"/>
      <c r="L108" s="1"/>
      <c r="M108" s="1"/>
      <c r="N108" s="1"/>
      <c r="O108" s="1"/>
      <c r="P108" s="1"/>
      <c r="Q108" s="1"/>
      <c r="R108" s="1"/>
      <c r="S108" s="1"/>
      <c r="T108" s="1"/>
      <c r="U108" s="1"/>
      <c r="V108" s="1"/>
      <c r="W108" s="1"/>
      <c r="X108" s="1"/>
      <c r="Y108" s="1"/>
    </row>
    <row r="109" spans="1:25" ht="16" thickBot="1">
      <c r="A109" s="16">
        <v>4800</v>
      </c>
      <c r="B109" s="10">
        <v>1.87</v>
      </c>
      <c r="C109" s="7" t="s">
        <v>6</v>
      </c>
      <c r="D109" s="32" t="s">
        <v>18</v>
      </c>
      <c r="E109" s="32" t="s">
        <v>14</v>
      </c>
      <c r="F109" s="71">
        <v>2566.8000000000002</v>
      </c>
      <c r="G109" s="1"/>
      <c r="H109" s="1"/>
      <c r="I109" s="1"/>
      <c r="J109" s="1"/>
      <c r="K109" s="1"/>
      <c r="L109" s="1"/>
      <c r="M109" s="1"/>
      <c r="N109" s="1"/>
      <c r="O109" s="1"/>
      <c r="P109" s="1"/>
      <c r="Q109" s="1"/>
      <c r="R109" s="1"/>
      <c r="S109" s="1"/>
      <c r="T109" s="1"/>
      <c r="U109" s="1"/>
      <c r="V109" s="1"/>
      <c r="W109" s="1"/>
      <c r="X109" s="1"/>
      <c r="Y109" s="1"/>
    </row>
    <row r="110" spans="1:25" ht="16" thickBot="1">
      <c r="A110" s="16">
        <v>5110</v>
      </c>
      <c r="B110" s="10">
        <v>1.99</v>
      </c>
      <c r="C110" s="7" t="s">
        <v>6</v>
      </c>
      <c r="D110" s="32" t="s">
        <v>18</v>
      </c>
      <c r="E110" s="32" t="s">
        <v>14</v>
      </c>
      <c r="F110" s="71">
        <v>2567.8000000000002</v>
      </c>
      <c r="G110" s="1"/>
      <c r="H110" s="1"/>
      <c r="I110" s="1"/>
      <c r="J110" s="1"/>
      <c r="K110" s="1"/>
      <c r="L110" s="1"/>
      <c r="M110" s="1"/>
      <c r="N110" s="1"/>
      <c r="O110" s="1"/>
      <c r="P110" s="1"/>
      <c r="Q110" s="1"/>
      <c r="R110" s="1"/>
      <c r="S110" s="1"/>
      <c r="T110" s="1"/>
      <c r="U110" s="1"/>
      <c r="V110" s="1"/>
      <c r="W110" s="1"/>
      <c r="X110" s="1"/>
      <c r="Y110" s="1"/>
    </row>
    <row r="111" spans="1:25" ht="16" thickBot="1">
      <c r="A111" s="16">
        <v>3347</v>
      </c>
      <c r="B111" s="10">
        <v>1.59</v>
      </c>
      <c r="C111" s="7" t="s">
        <v>6</v>
      </c>
      <c r="D111" s="32" t="s">
        <v>18</v>
      </c>
      <c r="E111" s="32" t="s">
        <v>10</v>
      </c>
      <c r="F111" s="71">
        <v>2105</v>
      </c>
      <c r="G111" s="1"/>
      <c r="H111" s="1"/>
      <c r="I111" s="1"/>
      <c r="J111" s="1"/>
      <c r="K111" s="1"/>
      <c r="L111" s="1"/>
      <c r="M111" s="1"/>
      <c r="N111" s="1"/>
      <c r="O111" s="1"/>
      <c r="P111" s="1"/>
      <c r="Q111" s="1"/>
      <c r="R111" s="1"/>
      <c r="S111" s="1"/>
      <c r="T111" s="1"/>
      <c r="U111" s="1"/>
      <c r="V111" s="1"/>
      <c r="W111" s="1"/>
      <c r="X111" s="1"/>
      <c r="Y111" s="1"/>
    </row>
    <row r="112" spans="1:25" ht="16" thickBot="1">
      <c r="A112" s="16">
        <v>7301</v>
      </c>
      <c r="B112" s="10">
        <v>1.67</v>
      </c>
      <c r="C112" s="23" t="s">
        <v>6</v>
      </c>
      <c r="D112" s="32" t="s">
        <v>18</v>
      </c>
      <c r="E112" s="32" t="s">
        <v>10</v>
      </c>
      <c r="F112" s="71">
        <v>4371.8999999999996</v>
      </c>
      <c r="G112" s="1"/>
      <c r="H112" s="1"/>
      <c r="I112" s="1"/>
      <c r="J112" s="1"/>
      <c r="K112" s="1"/>
      <c r="L112" s="1"/>
      <c r="M112" s="1"/>
      <c r="N112" s="1"/>
      <c r="O112" s="1"/>
      <c r="P112" s="1"/>
      <c r="Q112" s="1"/>
      <c r="R112" s="1"/>
      <c r="S112" s="1"/>
      <c r="T112" s="1"/>
      <c r="U112" s="1"/>
      <c r="V112" s="1"/>
      <c r="W112" s="1"/>
      <c r="X112" s="1"/>
      <c r="Y112" s="1"/>
    </row>
    <row r="113" spans="1:25" ht="16" thickBot="1">
      <c r="A113" s="16">
        <v>5126</v>
      </c>
      <c r="B113" s="10">
        <v>1.77</v>
      </c>
      <c r="C113" s="23" t="s">
        <v>6</v>
      </c>
      <c r="D113" s="32" t="s">
        <v>18</v>
      </c>
      <c r="E113" s="32" t="s">
        <v>10</v>
      </c>
      <c r="F113" s="71">
        <v>2896</v>
      </c>
      <c r="G113" s="1"/>
      <c r="H113" s="1"/>
      <c r="I113" s="1"/>
      <c r="J113" s="1"/>
      <c r="K113" s="1"/>
      <c r="L113" s="1"/>
      <c r="M113" s="1"/>
      <c r="N113" s="1"/>
      <c r="O113" s="1"/>
      <c r="P113" s="1"/>
      <c r="Q113" s="1"/>
      <c r="R113" s="1"/>
      <c r="S113" s="1"/>
      <c r="T113" s="1"/>
      <c r="U113" s="1"/>
      <c r="V113" s="1"/>
      <c r="W113" s="1"/>
      <c r="X113" s="1"/>
      <c r="Y113" s="1"/>
    </row>
    <row r="114" spans="1:25" ht="16" thickBot="1">
      <c r="A114" s="16">
        <v>1890</v>
      </c>
      <c r="B114" s="10">
        <v>1.55</v>
      </c>
      <c r="C114" s="23" t="s">
        <v>6</v>
      </c>
      <c r="D114" s="32" t="s">
        <v>17</v>
      </c>
      <c r="E114" s="32" t="s">
        <v>8</v>
      </c>
      <c r="F114" s="71">
        <v>1219.4000000000001</v>
      </c>
      <c r="G114" s="1"/>
      <c r="H114" s="1"/>
      <c r="I114" s="1"/>
      <c r="J114" s="1"/>
      <c r="K114" s="1"/>
      <c r="L114" s="1"/>
      <c r="M114" s="1"/>
      <c r="N114" s="1"/>
      <c r="O114" s="1"/>
      <c r="P114" s="1"/>
      <c r="Q114" s="1"/>
      <c r="R114" s="1"/>
      <c r="S114" s="1"/>
      <c r="T114" s="1"/>
      <c r="U114" s="1"/>
      <c r="V114" s="1"/>
      <c r="W114" s="1"/>
      <c r="X114" s="1"/>
      <c r="Y114" s="1"/>
    </row>
    <row r="115" spans="1:25" ht="16" thickBot="1">
      <c r="A115" s="16">
        <v>2200</v>
      </c>
      <c r="B115" s="10">
        <v>1.64</v>
      </c>
      <c r="C115" s="23" t="s">
        <v>6</v>
      </c>
      <c r="D115" s="32" t="s">
        <v>17</v>
      </c>
      <c r="E115" s="32" t="s">
        <v>8</v>
      </c>
      <c r="F115" s="71">
        <v>1341.5</v>
      </c>
      <c r="G115" s="1"/>
      <c r="H115" s="1"/>
      <c r="I115" s="1"/>
      <c r="J115" s="1"/>
      <c r="K115" s="1"/>
      <c r="L115" s="1"/>
      <c r="M115" s="1"/>
      <c r="N115" s="1"/>
      <c r="O115" s="1"/>
      <c r="P115" s="1"/>
      <c r="Q115" s="1"/>
      <c r="R115" s="1"/>
      <c r="S115" s="1"/>
      <c r="T115" s="1"/>
      <c r="U115" s="1"/>
      <c r="V115" s="1"/>
      <c r="W115" s="1"/>
      <c r="X115" s="1"/>
      <c r="Y115" s="1"/>
    </row>
    <row r="116" spans="1:25" ht="16" thickBot="1">
      <c r="A116" s="16">
        <v>2320</v>
      </c>
      <c r="B116" s="10">
        <v>1.7</v>
      </c>
      <c r="C116" s="23" t="s">
        <v>6</v>
      </c>
      <c r="D116" s="32" t="s">
        <v>17</v>
      </c>
      <c r="E116" s="32" t="s">
        <v>8</v>
      </c>
      <c r="F116" s="71">
        <v>1364.7</v>
      </c>
      <c r="G116" s="1"/>
      <c r="H116" s="1"/>
      <c r="I116" s="1"/>
      <c r="J116" s="1"/>
      <c r="K116" s="1"/>
      <c r="L116" s="1"/>
      <c r="M116" s="1"/>
      <c r="N116" s="1"/>
      <c r="O116" s="1"/>
      <c r="P116" s="1"/>
      <c r="Q116" s="1"/>
      <c r="R116" s="1"/>
      <c r="S116" s="1"/>
      <c r="T116" s="1"/>
      <c r="U116" s="1"/>
      <c r="V116" s="1"/>
      <c r="W116" s="1"/>
      <c r="X116" s="1"/>
      <c r="Y116" s="1"/>
    </row>
    <row r="117" spans="1:25" ht="16" thickBot="1">
      <c r="A117" s="16">
        <v>2290</v>
      </c>
      <c r="B117" s="10">
        <v>1.57</v>
      </c>
      <c r="C117" s="23" t="s">
        <v>6</v>
      </c>
      <c r="D117" s="32" t="s">
        <v>17</v>
      </c>
      <c r="E117" s="32" t="s">
        <v>11</v>
      </c>
      <c r="F117" s="71">
        <v>1458.6</v>
      </c>
      <c r="G117" s="1"/>
      <c r="H117" s="1"/>
      <c r="I117" s="1"/>
      <c r="J117" s="1"/>
      <c r="K117" s="1"/>
      <c r="L117" s="1"/>
      <c r="M117" s="1"/>
      <c r="N117" s="1"/>
      <c r="O117" s="1"/>
      <c r="P117" s="1"/>
      <c r="Q117" s="1"/>
      <c r="R117" s="1"/>
      <c r="S117" s="1"/>
      <c r="T117" s="1"/>
      <c r="U117" s="1"/>
      <c r="V117" s="1"/>
      <c r="W117" s="1"/>
      <c r="X117" s="1"/>
      <c r="Y117" s="1"/>
    </row>
    <row r="118" spans="1:25" ht="16" thickBot="1">
      <c r="A118" s="16">
        <v>2580</v>
      </c>
      <c r="B118" s="10">
        <v>1.7</v>
      </c>
      <c r="C118" s="23" t="s">
        <v>6</v>
      </c>
      <c r="D118" s="32" t="s">
        <v>17</v>
      </c>
      <c r="E118" s="32" t="s">
        <v>11</v>
      </c>
      <c r="F118" s="71">
        <v>1517.6</v>
      </c>
      <c r="G118" s="1"/>
      <c r="H118" s="1"/>
      <c r="I118" s="1"/>
      <c r="J118" s="1"/>
      <c r="K118" s="1"/>
      <c r="L118" s="1"/>
      <c r="M118" s="1"/>
      <c r="N118" s="1"/>
      <c r="O118" s="1"/>
      <c r="P118" s="1"/>
      <c r="Q118" s="1"/>
      <c r="R118" s="1"/>
      <c r="S118" s="1"/>
      <c r="T118" s="1"/>
      <c r="U118" s="1"/>
      <c r="V118" s="1"/>
      <c r="W118" s="1"/>
      <c r="X118" s="1"/>
      <c r="Y118" s="1"/>
    </row>
    <row r="119" spans="1:25" ht="16" thickBot="1">
      <c r="A119" s="16">
        <v>2870</v>
      </c>
      <c r="B119" s="10">
        <v>1.93</v>
      </c>
      <c r="C119" s="23" t="s">
        <v>6</v>
      </c>
      <c r="D119" s="32" t="s">
        <v>17</v>
      </c>
      <c r="E119" s="32" t="s">
        <v>11</v>
      </c>
      <c r="F119" s="71">
        <v>1487</v>
      </c>
      <c r="G119" s="1"/>
      <c r="H119" s="1"/>
      <c r="I119" s="1"/>
      <c r="J119" s="1"/>
      <c r="K119" s="1"/>
      <c r="L119" s="1"/>
      <c r="M119" s="1"/>
      <c r="N119" s="1"/>
      <c r="O119" s="1"/>
      <c r="P119" s="1"/>
      <c r="Q119" s="1"/>
      <c r="R119" s="1"/>
      <c r="S119" s="1"/>
      <c r="T119" s="1"/>
      <c r="U119" s="1"/>
      <c r="V119" s="1"/>
      <c r="W119" s="1"/>
      <c r="X119" s="1"/>
      <c r="Y119" s="1"/>
    </row>
    <row r="120" spans="1:25" ht="16" thickBot="1">
      <c r="A120" s="16">
        <v>2700</v>
      </c>
      <c r="B120" s="10">
        <v>1.6</v>
      </c>
      <c r="C120" s="23" t="s">
        <v>6</v>
      </c>
      <c r="D120" s="32" t="s">
        <v>17</v>
      </c>
      <c r="E120" s="32" t="s">
        <v>13</v>
      </c>
      <c r="F120" s="71">
        <v>1687.5</v>
      </c>
      <c r="G120" s="1"/>
      <c r="H120" s="1"/>
      <c r="I120" s="1"/>
      <c r="J120" s="1"/>
      <c r="K120" s="1"/>
      <c r="L120" s="1"/>
      <c r="M120" s="1"/>
      <c r="N120" s="1"/>
      <c r="O120" s="1"/>
      <c r="P120" s="1"/>
      <c r="Q120" s="1"/>
      <c r="R120" s="1"/>
      <c r="S120" s="1"/>
      <c r="T120" s="1"/>
      <c r="U120" s="1"/>
      <c r="V120" s="1"/>
      <c r="W120" s="1"/>
      <c r="X120" s="1"/>
      <c r="Y120" s="1"/>
    </row>
    <row r="121" spans="1:25" ht="16" thickBot="1">
      <c r="A121" s="16">
        <v>3620</v>
      </c>
      <c r="B121" s="10">
        <v>1.87</v>
      </c>
      <c r="C121" s="23" t="s">
        <v>6</v>
      </c>
      <c r="D121" s="32" t="s">
        <v>17</v>
      </c>
      <c r="E121" s="32" t="s">
        <v>13</v>
      </c>
      <c r="F121" s="71">
        <v>1935.8</v>
      </c>
      <c r="G121" s="1"/>
      <c r="H121" s="1"/>
      <c r="I121" s="1"/>
      <c r="J121" s="1"/>
      <c r="K121" s="1"/>
      <c r="L121" s="1"/>
      <c r="M121" s="1"/>
      <c r="N121" s="1"/>
      <c r="O121" s="1"/>
      <c r="P121" s="1"/>
      <c r="Q121" s="1"/>
      <c r="R121" s="1"/>
      <c r="S121" s="1"/>
      <c r="T121" s="1"/>
      <c r="U121" s="1"/>
      <c r="V121" s="1"/>
      <c r="W121" s="1"/>
      <c r="X121" s="1"/>
      <c r="Y121" s="1"/>
    </row>
    <row r="122" spans="1:25" ht="16" thickBot="1">
      <c r="A122" s="16">
        <v>3710</v>
      </c>
      <c r="B122" s="10">
        <v>1.94</v>
      </c>
      <c r="C122" s="23" t="s">
        <v>6</v>
      </c>
      <c r="D122" s="32" t="s">
        <v>17</v>
      </c>
      <c r="E122" s="32" t="s">
        <v>13</v>
      </c>
      <c r="F122" s="71">
        <v>1912.4</v>
      </c>
      <c r="G122" s="1"/>
      <c r="H122" s="1"/>
      <c r="I122" s="1"/>
      <c r="J122" s="1"/>
      <c r="K122" s="1"/>
      <c r="L122" s="1"/>
      <c r="M122" s="1"/>
      <c r="N122" s="1"/>
      <c r="O122" s="1"/>
      <c r="P122" s="1"/>
      <c r="Q122" s="1"/>
      <c r="R122" s="1"/>
      <c r="S122" s="1"/>
      <c r="T122" s="1"/>
      <c r="U122" s="1"/>
      <c r="V122" s="1"/>
      <c r="W122" s="1"/>
      <c r="X122" s="1"/>
      <c r="Y122" s="1"/>
    </row>
    <row r="123" spans="1:25" ht="16" thickBot="1">
      <c r="A123" s="16">
        <v>2910</v>
      </c>
      <c r="B123" s="10">
        <v>1.61</v>
      </c>
      <c r="C123" s="23" t="s">
        <v>6</v>
      </c>
      <c r="D123" s="32" t="s">
        <v>17</v>
      </c>
      <c r="E123" s="32" t="s">
        <v>12</v>
      </c>
      <c r="F123" s="71">
        <v>1807.5</v>
      </c>
      <c r="G123" s="1"/>
      <c r="H123" s="1"/>
      <c r="I123" s="1"/>
      <c r="J123" s="1"/>
      <c r="K123" s="1"/>
      <c r="L123" s="1"/>
      <c r="M123" s="1"/>
      <c r="N123" s="1"/>
      <c r="O123" s="1"/>
      <c r="P123" s="1"/>
      <c r="Q123" s="1"/>
      <c r="R123" s="1"/>
      <c r="S123" s="1"/>
      <c r="T123" s="1"/>
      <c r="U123" s="1"/>
      <c r="V123" s="1"/>
      <c r="W123" s="1"/>
      <c r="X123" s="1"/>
      <c r="Y123" s="1"/>
    </row>
    <row r="124" spans="1:25" ht="16" thickBot="1">
      <c r="A124" s="16">
        <v>3860</v>
      </c>
      <c r="B124" s="10">
        <v>1.84</v>
      </c>
      <c r="C124" s="23" t="s">
        <v>6</v>
      </c>
      <c r="D124" s="32" t="s">
        <v>17</v>
      </c>
      <c r="E124" s="32" t="s">
        <v>12</v>
      </c>
      <c r="F124" s="71">
        <v>2097.8000000000002</v>
      </c>
      <c r="G124" s="1"/>
      <c r="H124" s="1"/>
      <c r="I124" s="1"/>
      <c r="J124" s="1"/>
      <c r="K124" s="1"/>
      <c r="L124" s="1"/>
      <c r="M124" s="1"/>
      <c r="N124" s="1"/>
      <c r="O124" s="1"/>
      <c r="P124" s="1"/>
      <c r="Q124" s="1"/>
      <c r="R124" s="1"/>
      <c r="S124" s="1"/>
      <c r="T124" s="1"/>
      <c r="U124" s="1"/>
      <c r="V124" s="1"/>
      <c r="W124" s="1"/>
      <c r="X124" s="1"/>
      <c r="Y124" s="1"/>
    </row>
    <row r="125" spans="1:25" ht="16" thickBot="1">
      <c r="A125" s="16">
        <v>4120</v>
      </c>
      <c r="B125" s="10">
        <v>1.95</v>
      </c>
      <c r="C125" s="23" t="s">
        <v>6</v>
      </c>
      <c r="D125" s="32" t="s">
        <v>17</v>
      </c>
      <c r="E125" s="32" t="s">
        <v>12</v>
      </c>
      <c r="F125" s="71">
        <v>2112.8000000000002</v>
      </c>
      <c r="G125" s="1"/>
      <c r="H125" s="1"/>
      <c r="I125" s="1"/>
      <c r="J125" s="1"/>
      <c r="K125" s="1"/>
      <c r="L125" s="1"/>
      <c r="M125" s="1"/>
      <c r="N125" s="1"/>
      <c r="O125" s="1"/>
      <c r="P125" s="1"/>
      <c r="Q125" s="1"/>
      <c r="R125" s="1"/>
      <c r="S125" s="1"/>
      <c r="T125" s="1"/>
      <c r="U125" s="1"/>
      <c r="V125" s="1"/>
      <c r="W125" s="1"/>
      <c r="X125" s="1"/>
      <c r="Y125" s="1"/>
    </row>
    <row r="126" spans="1:25" ht="16" thickBot="1">
      <c r="A126" s="16">
        <v>3240</v>
      </c>
      <c r="B126" s="10">
        <v>1.62</v>
      </c>
      <c r="C126" s="23" t="s">
        <v>6</v>
      </c>
      <c r="D126" s="32" t="s">
        <v>17</v>
      </c>
      <c r="E126" s="32" t="s">
        <v>15</v>
      </c>
      <c r="F126" s="71">
        <v>2000</v>
      </c>
      <c r="G126" s="1"/>
      <c r="H126" s="1"/>
      <c r="I126" s="1"/>
      <c r="J126" s="1"/>
      <c r="K126" s="1"/>
      <c r="L126" s="1"/>
      <c r="M126" s="1"/>
      <c r="N126" s="1"/>
      <c r="O126" s="1"/>
      <c r="P126" s="1"/>
      <c r="Q126" s="1"/>
      <c r="R126" s="1"/>
      <c r="S126" s="1"/>
      <c r="T126" s="1"/>
      <c r="U126" s="1"/>
      <c r="V126" s="1"/>
      <c r="W126" s="1"/>
      <c r="X126" s="1"/>
      <c r="Y126" s="1"/>
    </row>
    <row r="127" spans="1:25" ht="16" thickBot="1">
      <c r="A127" s="16">
        <v>4380</v>
      </c>
      <c r="B127" s="10">
        <v>1.82</v>
      </c>
      <c r="C127" s="23" t="s">
        <v>6</v>
      </c>
      <c r="D127" s="32" t="s">
        <v>17</v>
      </c>
      <c r="E127" s="32" t="s">
        <v>15</v>
      </c>
      <c r="F127" s="71">
        <v>2406.6</v>
      </c>
      <c r="G127" s="1"/>
      <c r="H127" s="1"/>
      <c r="I127" s="1"/>
      <c r="J127" s="1"/>
      <c r="K127" s="1"/>
      <c r="L127" s="1"/>
      <c r="M127" s="1"/>
      <c r="N127" s="1"/>
      <c r="O127" s="1"/>
      <c r="P127" s="1"/>
      <c r="Q127" s="1"/>
      <c r="R127" s="1"/>
      <c r="S127" s="1"/>
      <c r="T127" s="1"/>
      <c r="U127" s="1"/>
      <c r="V127" s="1"/>
      <c r="W127" s="1"/>
      <c r="X127" s="1"/>
      <c r="Y127" s="1"/>
    </row>
    <row r="128" spans="1:25" ht="16" thickBot="1">
      <c r="A128" s="16">
        <v>4640</v>
      </c>
      <c r="B128" s="10">
        <v>1.91</v>
      </c>
      <c r="C128" s="23" t="s">
        <v>6</v>
      </c>
      <c r="D128" s="32" t="s">
        <v>17</v>
      </c>
      <c r="E128" s="32" t="s">
        <v>15</v>
      </c>
      <c r="F128" s="71">
        <v>2429.3000000000002</v>
      </c>
      <c r="G128" s="1"/>
      <c r="H128" s="1"/>
      <c r="I128" s="1"/>
      <c r="J128" s="1"/>
      <c r="K128" s="1"/>
      <c r="L128" s="1"/>
      <c r="M128" s="1"/>
      <c r="N128" s="1"/>
      <c r="O128" s="1"/>
      <c r="P128" s="1"/>
      <c r="Q128" s="1"/>
      <c r="R128" s="1"/>
      <c r="S128" s="1"/>
      <c r="T128" s="1"/>
      <c r="U128" s="1"/>
      <c r="V128" s="1"/>
      <c r="W128" s="1"/>
      <c r="X128" s="1"/>
      <c r="Y128" s="1"/>
    </row>
    <row r="129" spans="1:25" ht="16" thickBot="1">
      <c r="A129" s="16">
        <v>4130</v>
      </c>
      <c r="B129" s="10">
        <v>1.51</v>
      </c>
      <c r="C129" s="23" t="s">
        <v>6</v>
      </c>
      <c r="D129" s="32" t="s">
        <v>17</v>
      </c>
      <c r="E129" s="32" t="s">
        <v>14</v>
      </c>
      <c r="F129" s="71">
        <v>2735.1</v>
      </c>
      <c r="G129" s="1"/>
      <c r="H129" s="1"/>
      <c r="I129" s="1"/>
      <c r="J129" s="1"/>
      <c r="K129" s="1"/>
      <c r="L129" s="1"/>
      <c r="M129" s="1"/>
      <c r="N129" s="1"/>
      <c r="O129" s="1"/>
      <c r="P129" s="1"/>
      <c r="Q129" s="1"/>
      <c r="R129" s="1"/>
      <c r="S129" s="1"/>
      <c r="T129" s="1"/>
      <c r="U129" s="1"/>
      <c r="V129" s="1"/>
      <c r="W129" s="1"/>
      <c r="X129" s="1"/>
      <c r="Y129" s="1"/>
    </row>
    <row r="130" spans="1:25" ht="16" thickBot="1">
      <c r="A130" s="16">
        <v>4720</v>
      </c>
      <c r="B130" s="10">
        <v>1.72</v>
      </c>
      <c r="C130" s="23" t="s">
        <v>6</v>
      </c>
      <c r="D130" s="32" t="s">
        <v>17</v>
      </c>
      <c r="E130" s="32" t="s">
        <v>14</v>
      </c>
      <c r="F130" s="71">
        <v>2744.2</v>
      </c>
      <c r="G130" s="1"/>
      <c r="H130" s="1"/>
      <c r="I130" s="1"/>
      <c r="J130" s="1"/>
      <c r="K130" s="1"/>
      <c r="L130" s="1"/>
      <c r="M130" s="1"/>
      <c r="N130" s="1"/>
      <c r="O130" s="1"/>
      <c r="P130" s="1"/>
      <c r="Q130" s="1"/>
      <c r="R130" s="1"/>
      <c r="S130" s="1"/>
      <c r="T130" s="1"/>
      <c r="U130" s="1"/>
      <c r="V130" s="1"/>
      <c r="W130" s="1"/>
      <c r="X130" s="1"/>
      <c r="Y130" s="1"/>
    </row>
    <row r="131" spans="1:25" ht="16" thickBot="1">
      <c r="A131" s="16">
        <v>5380</v>
      </c>
      <c r="B131" s="10">
        <v>1.91</v>
      </c>
      <c r="C131" s="23" t="s">
        <v>6</v>
      </c>
      <c r="D131" s="32" t="s">
        <v>17</v>
      </c>
      <c r="E131" s="32" t="s">
        <v>14</v>
      </c>
      <c r="F131" s="71">
        <v>2816.8</v>
      </c>
      <c r="G131" s="1"/>
      <c r="H131" s="1"/>
      <c r="I131" s="1"/>
      <c r="J131" s="1"/>
      <c r="K131" s="1"/>
      <c r="L131" s="1"/>
      <c r="M131" s="1"/>
      <c r="N131" s="1"/>
      <c r="O131" s="1"/>
      <c r="P131" s="1"/>
      <c r="Q131" s="1"/>
      <c r="R131" s="1"/>
      <c r="S131" s="1"/>
      <c r="T131" s="1"/>
      <c r="U131" s="1"/>
      <c r="V131" s="1"/>
      <c r="W131" s="1"/>
      <c r="X131" s="1"/>
      <c r="Y131" s="1"/>
    </row>
    <row r="132" spans="1:25" ht="16" thickBot="1">
      <c r="A132" s="16">
        <v>5580</v>
      </c>
      <c r="B132" s="10">
        <v>1.53</v>
      </c>
      <c r="C132" s="23" t="s">
        <v>6</v>
      </c>
      <c r="D132" s="32" t="s">
        <v>17</v>
      </c>
      <c r="E132" s="32" t="s">
        <v>10</v>
      </c>
      <c r="F132" s="71">
        <v>3647.1</v>
      </c>
      <c r="G132" s="1"/>
      <c r="H132" s="1"/>
      <c r="I132" s="1"/>
      <c r="J132" s="1"/>
      <c r="K132" s="1"/>
      <c r="L132" s="1"/>
      <c r="M132" s="1"/>
      <c r="N132" s="1"/>
      <c r="O132" s="1"/>
      <c r="P132" s="1"/>
      <c r="Q132" s="1"/>
      <c r="R132" s="1"/>
      <c r="S132" s="1"/>
      <c r="T132" s="1"/>
      <c r="U132" s="1"/>
      <c r="V132" s="1"/>
      <c r="W132" s="1"/>
      <c r="X132" s="1"/>
      <c r="Y132" s="1"/>
    </row>
    <row r="133" spans="1:25" ht="16" thickBot="1">
      <c r="A133" s="16">
        <v>6330</v>
      </c>
      <c r="B133" s="10">
        <v>1.7</v>
      </c>
      <c r="C133" s="23" t="s">
        <v>6</v>
      </c>
      <c r="D133" s="32" t="s">
        <v>17</v>
      </c>
      <c r="E133" s="32" t="s">
        <v>10</v>
      </c>
      <c r="F133" s="71">
        <v>3723.5</v>
      </c>
      <c r="G133" s="1"/>
      <c r="H133" s="1"/>
      <c r="I133" s="1"/>
      <c r="J133" s="1"/>
      <c r="K133" s="1"/>
      <c r="L133" s="1"/>
      <c r="M133" s="1"/>
      <c r="N133" s="1"/>
      <c r="O133" s="1"/>
      <c r="P133" s="1"/>
      <c r="Q133" s="1"/>
      <c r="R133" s="1"/>
      <c r="S133" s="1"/>
      <c r="T133" s="1"/>
      <c r="U133" s="1"/>
      <c r="V133" s="1"/>
      <c r="W133" s="1"/>
      <c r="X133" s="1"/>
      <c r="Y133" s="1"/>
    </row>
    <row r="134" spans="1:25" ht="16" thickBot="1">
      <c r="A134" s="16">
        <v>7330</v>
      </c>
      <c r="B134" s="10">
        <v>1.97</v>
      </c>
      <c r="C134" s="23" t="s">
        <v>6</v>
      </c>
      <c r="D134" s="32" t="s">
        <v>17</v>
      </c>
      <c r="E134" s="32" t="s">
        <v>10</v>
      </c>
      <c r="F134" s="71">
        <v>3720.8</v>
      </c>
      <c r="G134" s="1"/>
      <c r="H134" s="1"/>
      <c r="I134" s="1"/>
      <c r="J134" s="1"/>
      <c r="K134" s="1"/>
      <c r="L134" s="1"/>
      <c r="M134" s="1"/>
      <c r="N134" s="1"/>
      <c r="O134" s="1"/>
      <c r="P134" s="1"/>
      <c r="Q134" s="1"/>
      <c r="R134" s="1"/>
      <c r="S134" s="1"/>
      <c r="T134" s="1"/>
      <c r="U134" s="1"/>
      <c r="V134" s="1"/>
      <c r="W134" s="1"/>
      <c r="X134" s="1"/>
      <c r="Y134" s="1"/>
    </row>
    <row r="135" spans="1:25" ht="16" thickBot="1">
      <c r="A135" s="16">
        <v>2310</v>
      </c>
      <c r="B135" s="10">
        <v>1.6</v>
      </c>
      <c r="C135" s="23" t="s">
        <v>6</v>
      </c>
      <c r="D135" s="32" t="s">
        <v>16</v>
      </c>
      <c r="E135" s="32" t="s">
        <v>8</v>
      </c>
      <c r="F135" s="71">
        <v>1443.8</v>
      </c>
      <c r="G135" s="1"/>
      <c r="H135" s="1"/>
      <c r="I135" s="1"/>
      <c r="J135" s="1"/>
      <c r="K135" s="1"/>
      <c r="L135" s="1"/>
      <c r="M135" s="1"/>
      <c r="N135" s="1"/>
      <c r="O135" s="1"/>
      <c r="P135" s="1"/>
      <c r="Q135" s="1"/>
      <c r="R135" s="1"/>
      <c r="S135" s="1"/>
      <c r="T135" s="1"/>
      <c r="U135" s="1"/>
      <c r="V135" s="1"/>
      <c r="W135" s="1"/>
      <c r="X135" s="1"/>
      <c r="Y135" s="1"/>
    </row>
    <row r="136" spans="1:25" ht="16" thickBot="1">
      <c r="A136" s="16">
        <v>2520</v>
      </c>
      <c r="B136" s="10">
        <v>1.72</v>
      </c>
      <c r="C136" s="23" t="s">
        <v>6</v>
      </c>
      <c r="D136" s="32" t="s">
        <v>16</v>
      </c>
      <c r="E136" s="32" t="s">
        <v>8</v>
      </c>
      <c r="F136" s="71">
        <v>1465.1</v>
      </c>
      <c r="G136" s="1"/>
      <c r="H136" s="1"/>
      <c r="I136" s="1"/>
      <c r="J136" s="1"/>
      <c r="K136" s="1"/>
      <c r="L136" s="1"/>
      <c r="M136" s="1"/>
      <c r="N136" s="1"/>
      <c r="O136" s="1"/>
      <c r="P136" s="1"/>
      <c r="Q136" s="1"/>
      <c r="R136" s="1"/>
      <c r="S136" s="1"/>
      <c r="T136" s="1"/>
      <c r="U136" s="1"/>
      <c r="V136" s="1"/>
      <c r="W136" s="1"/>
      <c r="X136" s="1"/>
      <c r="Y136" s="1"/>
    </row>
    <row r="137" spans="1:25" ht="16" thickBot="1">
      <c r="A137" s="16">
        <v>2650</v>
      </c>
      <c r="B137" s="10">
        <v>1.81</v>
      </c>
      <c r="C137" s="23" t="s">
        <v>6</v>
      </c>
      <c r="D137" s="32" t="s">
        <v>16</v>
      </c>
      <c r="E137" s="32" t="s">
        <v>8</v>
      </c>
      <c r="F137" s="71">
        <v>1464.1</v>
      </c>
      <c r="G137" s="1"/>
      <c r="H137" s="1"/>
      <c r="I137" s="1"/>
      <c r="J137" s="1"/>
      <c r="K137" s="1"/>
      <c r="L137" s="1"/>
      <c r="M137" s="1"/>
      <c r="N137" s="1"/>
      <c r="O137" s="1"/>
      <c r="P137" s="1"/>
      <c r="Q137" s="1"/>
      <c r="R137" s="1"/>
      <c r="S137" s="1"/>
      <c r="T137" s="1"/>
      <c r="U137" s="1"/>
      <c r="V137" s="1"/>
      <c r="W137" s="1"/>
      <c r="X137" s="1"/>
      <c r="Y137" s="1"/>
    </row>
    <row r="138" spans="1:25" ht="16" thickBot="1">
      <c r="A138" s="16">
        <v>2670</v>
      </c>
      <c r="B138" s="10">
        <v>1.66</v>
      </c>
      <c r="C138" s="23" t="s">
        <v>6</v>
      </c>
      <c r="D138" s="32" t="s">
        <v>16</v>
      </c>
      <c r="E138" s="32" t="s">
        <v>11</v>
      </c>
      <c r="F138" s="71">
        <v>1608.4</v>
      </c>
      <c r="G138" s="1"/>
      <c r="H138" s="1"/>
      <c r="I138" s="1"/>
      <c r="J138" s="1"/>
      <c r="K138" s="1"/>
      <c r="L138" s="1"/>
      <c r="M138" s="1"/>
      <c r="N138" s="1"/>
      <c r="O138" s="1"/>
      <c r="P138" s="1"/>
      <c r="Q138" s="1"/>
      <c r="R138" s="1"/>
      <c r="S138" s="1"/>
      <c r="T138" s="1"/>
      <c r="U138" s="1"/>
      <c r="V138" s="1"/>
      <c r="W138" s="1"/>
      <c r="X138" s="1"/>
      <c r="Y138" s="1"/>
    </row>
    <row r="139" spans="1:25" ht="16" thickBot="1">
      <c r="A139" s="16">
        <v>3330</v>
      </c>
      <c r="B139" s="10">
        <v>1.8</v>
      </c>
      <c r="C139" s="23" t="s">
        <v>6</v>
      </c>
      <c r="D139" s="32" t="s">
        <v>16</v>
      </c>
      <c r="E139" s="32" t="s">
        <v>11</v>
      </c>
      <c r="F139" s="71">
        <v>1850</v>
      </c>
      <c r="G139" s="1"/>
      <c r="H139" s="1"/>
      <c r="I139" s="1"/>
      <c r="J139" s="1"/>
      <c r="K139" s="1"/>
      <c r="L139" s="1"/>
      <c r="M139" s="1"/>
      <c r="N139" s="1"/>
      <c r="O139" s="1"/>
      <c r="P139" s="1"/>
      <c r="Q139" s="1"/>
      <c r="R139" s="1"/>
      <c r="S139" s="1"/>
      <c r="T139" s="1"/>
      <c r="U139" s="1"/>
      <c r="V139" s="1"/>
      <c r="W139" s="1"/>
      <c r="X139" s="1"/>
      <c r="Y139" s="1"/>
    </row>
    <row r="140" spans="1:25" ht="16" thickBot="1">
      <c r="A140" s="16">
        <v>2510</v>
      </c>
      <c r="B140" s="10">
        <v>1.9</v>
      </c>
      <c r="C140" s="23" t="s">
        <v>6</v>
      </c>
      <c r="D140" s="32" t="s">
        <v>16</v>
      </c>
      <c r="E140" s="32" t="s">
        <v>11</v>
      </c>
      <c r="F140" s="71">
        <v>1321.1</v>
      </c>
      <c r="G140" s="1"/>
      <c r="H140" s="1"/>
      <c r="I140" s="1"/>
      <c r="J140" s="1"/>
      <c r="K140" s="1"/>
      <c r="L140" s="1"/>
      <c r="M140" s="1"/>
      <c r="N140" s="1"/>
      <c r="O140" s="1"/>
      <c r="P140" s="1"/>
      <c r="Q140" s="1"/>
      <c r="R140" s="1"/>
      <c r="S140" s="1"/>
      <c r="T140" s="1"/>
      <c r="U140" s="1"/>
      <c r="V140" s="1"/>
      <c r="W140" s="1"/>
      <c r="X140" s="1"/>
      <c r="Y140" s="1"/>
    </row>
    <row r="141" spans="1:25" ht="16" thickBot="1">
      <c r="A141" s="16">
        <v>2680</v>
      </c>
      <c r="B141" s="10">
        <v>1.57</v>
      </c>
      <c r="C141" s="23" t="s">
        <v>6</v>
      </c>
      <c r="D141" s="32" t="s">
        <v>16</v>
      </c>
      <c r="E141" s="32" t="s">
        <v>13</v>
      </c>
      <c r="F141" s="71">
        <v>1707</v>
      </c>
      <c r="G141" s="1"/>
      <c r="H141" s="1"/>
      <c r="I141" s="1"/>
      <c r="J141" s="1"/>
      <c r="K141" s="1"/>
      <c r="L141" s="1"/>
      <c r="M141" s="1"/>
      <c r="N141" s="1"/>
      <c r="O141" s="1"/>
      <c r="P141" s="1"/>
      <c r="Q141" s="1"/>
      <c r="R141" s="1"/>
      <c r="S141" s="1"/>
      <c r="T141" s="1"/>
      <c r="U141" s="1"/>
      <c r="V141" s="1"/>
      <c r="W141" s="1"/>
      <c r="X141" s="1"/>
      <c r="Y141" s="1"/>
    </row>
    <row r="142" spans="1:25" ht="16" thickBot="1">
      <c r="A142" s="16">
        <v>3490</v>
      </c>
      <c r="B142" s="10">
        <v>1.72</v>
      </c>
      <c r="C142" s="23" t="s">
        <v>6</v>
      </c>
      <c r="D142" s="32" t="s">
        <v>16</v>
      </c>
      <c r="E142" s="32" t="s">
        <v>13</v>
      </c>
      <c r="F142" s="71">
        <v>2029.1</v>
      </c>
      <c r="G142" s="1"/>
      <c r="H142" s="1"/>
      <c r="I142" s="1"/>
      <c r="J142" s="1"/>
      <c r="K142" s="1"/>
      <c r="L142" s="1"/>
      <c r="M142" s="1"/>
      <c r="N142" s="1"/>
      <c r="O142" s="1"/>
      <c r="P142" s="1"/>
      <c r="Q142" s="1"/>
      <c r="R142" s="1"/>
      <c r="S142" s="1"/>
      <c r="T142" s="1"/>
      <c r="U142" s="1"/>
      <c r="V142" s="1"/>
      <c r="W142" s="1"/>
      <c r="X142" s="1"/>
      <c r="Y142" s="1"/>
    </row>
    <row r="143" spans="1:25" ht="16" thickBot="1">
      <c r="A143" s="16">
        <v>3770</v>
      </c>
      <c r="B143" s="10">
        <v>1.88</v>
      </c>
      <c r="C143" s="23" t="s">
        <v>6</v>
      </c>
      <c r="D143" s="32" t="s">
        <v>16</v>
      </c>
      <c r="E143" s="32" t="s">
        <v>13</v>
      </c>
      <c r="F143" s="71">
        <v>2005.3</v>
      </c>
      <c r="G143" s="1"/>
      <c r="H143" s="1"/>
      <c r="I143" s="1"/>
      <c r="J143" s="1"/>
      <c r="K143" s="1"/>
      <c r="L143" s="1"/>
      <c r="M143" s="1"/>
      <c r="N143" s="1"/>
      <c r="O143" s="1"/>
      <c r="P143" s="1"/>
      <c r="Q143" s="1"/>
      <c r="R143" s="1"/>
      <c r="S143" s="1"/>
      <c r="T143" s="1"/>
      <c r="U143" s="1"/>
      <c r="V143" s="1"/>
      <c r="W143" s="1"/>
      <c r="X143" s="1"/>
      <c r="Y143" s="1"/>
    </row>
    <row r="144" spans="1:25" ht="16" thickBot="1">
      <c r="A144" s="16">
        <v>3120</v>
      </c>
      <c r="B144" s="10">
        <v>1.61</v>
      </c>
      <c r="C144" s="23" t="s">
        <v>6</v>
      </c>
      <c r="D144" s="32" t="s">
        <v>16</v>
      </c>
      <c r="E144" s="32" t="s">
        <v>12</v>
      </c>
      <c r="F144" s="71">
        <v>1937.9</v>
      </c>
      <c r="G144" s="1"/>
      <c r="H144" s="1"/>
      <c r="I144" s="1"/>
      <c r="J144" s="1"/>
      <c r="K144" s="1"/>
      <c r="L144" s="1"/>
      <c r="M144" s="1"/>
      <c r="N144" s="1"/>
      <c r="O144" s="1"/>
      <c r="P144" s="1"/>
      <c r="Q144" s="1"/>
      <c r="R144" s="1"/>
      <c r="S144" s="1"/>
      <c r="T144" s="1"/>
      <c r="U144" s="1"/>
      <c r="V144" s="1"/>
      <c r="W144" s="1"/>
      <c r="X144" s="1"/>
      <c r="Y144" s="1"/>
    </row>
    <row r="145" spans="1:25" ht="16" thickBot="1">
      <c r="A145" s="16">
        <v>4030</v>
      </c>
      <c r="B145" s="10">
        <v>1.81</v>
      </c>
      <c r="C145" s="23" t="s">
        <v>6</v>
      </c>
      <c r="D145" s="32" t="s">
        <v>16</v>
      </c>
      <c r="E145" s="32" t="s">
        <v>12</v>
      </c>
      <c r="F145" s="71">
        <v>2226.5</v>
      </c>
      <c r="G145" s="1"/>
      <c r="H145" s="1"/>
      <c r="I145" s="1"/>
      <c r="J145" s="1"/>
      <c r="K145" s="1"/>
      <c r="L145" s="1"/>
      <c r="M145" s="1"/>
      <c r="N145" s="1"/>
      <c r="O145" s="1"/>
      <c r="P145" s="1"/>
      <c r="Q145" s="1"/>
      <c r="R145" s="1"/>
      <c r="S145" s="1"/>
      <c r="T145" s="1"/>
      <c r="U145" s="1"/>
      <c r="V145" s="1"/>
      <c r="W145" s="1"/>
      <c r="X145" s="1"/>
      <c r="Y145" s="1"/>
    </row>
    <row r="146" spans="1:25" ht="16" thickBot="1">
      <c r="A146" s="16">
        <v>4050</v>
      </c>
      <c r="B146" s="10">
        <v>1.95</v>
      </c>
      <c r="C146" s="23" t="s">
        <v>6</v>
      </c>
      <c r="D146" s="32" t="s">
        <v>16</v>
      </c>
      <c r="E146" s="32" t="s">
        <v>12</v>
      </c>
      <c r="F146" s="71">
        <v>2076.9</v>
      </c>
      <c r="G146" s="1"/>
      <c r="H146" s="1"/>
      <c r="I146" s="1"/>
      <c r="J146" s="1"/>
      <c r="K146" s="1"/>
      <c r="L146" s="1"/>
      <c r="M146" s="1"/>
      <c r="N146" s="1"/>
      <c r="O146" s="1"/>
      <c r="P146" s="1"/>
      <c r="Q146" s="1"/>
      <c r="R146" s="1"/>
      <c r="S146" s="1"/>
      <c r="T146" s="1"/>
      <c r="U146" s="1"/>
      <c r="V146" s="1"/>
      <c r="W146" s="1"/>
      <c r="X146" s="1"/>
      <c r="Y146" s="1"/>
    </row>
    <row r="147" spans="1:25" ht="16" thickBot="1">
      <c r="A147" s="16">
        <v>3710</v>
      </c>
      <c r="B147" s="10">
        <v>1.62</v>
      </c>
      <c r="C147" s="23" t="s">
        <v>6</v>
      </c>
      <c r="D147" s="32" t="s">
        <v>16</v>
      </c>
      <c r="E147" s="32" t="s">
        <v>15</v>
      </c>
      <c r="F147" s="71">
        <v>2290.1</v>
      </c>
      <c r="G147" s="1"/>
      <c r="H147" s="1"/>
      <c r="I147" s="1"/>
      <c r="J147" s="1"/>
      <c r="K147" s="1"/>
      <c r="L147" s="1"/>
      <c r="M147" s="1"/>
      <c r="N147" s="1"/>
      <c r="O147" s="1"/>
      <c r="P147" s="1"/>
      <c r="Q147" s="1"/>
      <c r="R147" s="1"/>
      <c r="S147" s="1"/>
      <c r="T147" s="1"/>
      <c r="U147" s="1"/>
      <c r="V147" s="1"/>
      <c r="W147" s="1"/>
      <c r="X147" s="1"/>
      <c r="Y147" s="1"/>
    </row>
    <row r="148" spans="1:25" ht="16" thickBot="1">
      <c r="A148" s="16">
        <v>5280</v>
      </c>
      <c r="B148" s="10">
        <v>1.81</v>
      </c>
      <c r="C148" s="23" t="s">
        <v>6</v>
      </c>
      <c r="D148" s="32" t="s">
        <v>16</v>
      </c>
      <c r="E148" s="32" t="s">
        <v>15</v>
      </c>
      <c r="F148" s="71">
        <v>2917.1</v>
      </c>
      <c r="G148" s="1"/>
      <c r="H148" s="1"/>
      <c r="I148" s="1"/>
      <c r="J148" s="1"/>
      <c r="K148" s="1"/>
      <c r="L148" s="1"/>
      <c r="M148" s="1"/>
      <c r="N148" s="1"/>
      <c r="O148" s="1"/>
      <c r="P148" s="1"/>
      <c r="Q148" s="1"/>
      <c r="R148" s="1"/>
      <c r="S148" s="1"/>
      <c r="T148" s="1"/>
      <c r="U148" s="1"/>
      <c r="V148" s="1"/>
      <c r="W148" s="1"/>
      <c r="X148" s="1"/>
      <c r="Y148" s="1"/>
    </row>
    <row r="149" spans="1:25" ht="16" thickBot="1">
      <c r="A149" s="16">
        <v>5670</v>
      </c>
      <c r="B149" s="10">
        <v>1.93</v>
      </c>
      <c r="C149" s="23" t="s">
        <v>6</v>
      </c>
      <c r="D149" s="32" t="s">
        <v>16</v>
      </c>
      <c r="E149" s="32" t="s">
        <v>15</v>
      </c>
      <c r="F149" s="71">
        <v>2937.8</v>
      </c>
      <c r="G149" s="1"/>
      <c r="H149" s="1"/>
      <c r="I149" s="1"/>
      <c r="J149" s="1"/>
      <c r="K149" s="1"/>
      <c r="L149" s="1"/>
      <c r="M149" s="1"/>
      <c r="N149" s="1"/>
      <c r="O149" s="1"/>
      <c r="P149" s="1"/>
      <c r="Q149" s="1"/>
      <c r="R149" s="1"/>
      <c r="S149" s="1"/>
      <c r="T149" s="1"/>
      <c r="U149" s="1"/>
      <c r="V149" s="1"/>
      <c r="W149" s="1"/>
      <c r="X149" s="1"/>
      <c r="Y149" s="1"/>
    </row>
    <row r="150" spans="1:25" ht="16" thickBot="1">
      <c r="A150" s="16">
        <v>4460</v>
      </c>
      <c r="B150" s="10">
        <v>1.55</v>
      </c>
      <c r="C150" s="23" t="s">
        <v>6</v>
      </c>
      <c r="D150" s="32" t="s">
        <v>16</v>
      </c>
      <c r="E150" s="32" t="s">
        <v>14</v>
      </c>
      <c r="F150" s="71">
        <v>2877.4</v>
      </c>
      <c r="G150" s="1"/>
      <c r="H150" s="1"/>
      <c r="I150" s="1"/>
      <c r="J150" s="1"/>
      <c r="K150" s="1"/>
      <c r="L150" s="1"/>
      <c r="M150" s="1"/>
      <c r="N150" s="1"/>
      <c r="O150" s="1"/>
      <c r="P150" s="1"/>
      <c r="Q150" s="1"/>
      <c r="R150" s="1"/>
      <c r="S150" s="1"/>
      <c r="T150" s="1"/>
      <c r="U150" s="1"/>
      <c r="V150" s="1"/>
      <c r="W150" s="1"/>
      <c r="X150" s="1"/>
      <c r="Y150" s="1"/>
    </row>
    <row r="151" spans="1:25" ht="16" thickBot="1">
      <c r="A151" s="16">
        <v>5700</v>
      </c>
      <c r="B151" s="10">
        <v>1.74</v>
      </c>
      <c r="C151" s="23" t="s">
        <v>6</v>
      </c>
      <c r="D151" s="32" t="s">
        <v>16</v>
      </c>
      <c r="E151" s="32" t="s">
        <v>14</v>
      </c>
      <c r="F151" s="71">
        <v>3275.9</v>
      </c>
      <c r="G151" s="1"/>
      <c r="H151" s="1"/>
      <c r="I151" s="1"/>
      <c r="J151" s="1"/>
      <c r="K151" s="1"/>
      <c r="L151" s="1"/>
      <c r="M151" s="1"/>
      <c r="N151" s="1"/>
      <c r="O151" s="1"/>
      <c r="P151" s="1"/>
      <c r="Q151" s="1"/>
      <c r="R151" s="1"/>
      <c r="S151" s="1"/>
      <c r="T151" s="1"/>
      <c r="U151" s="1"/>
      <c r="V151" s="1"/>
      <c r="W151" s="1"/>
      <c r="X151" s="1"/>
      <c r="Y151" s="1"/>
    </row>
    <row r="152" spans="1:25" ht="16" thickBot="1">
      <c r="A152" s="16">
        <v>6220</v>
      </c>
      <c r="B152" s="10">
        <v>1.9</v>
      </c>
      <c r="C152" s="23" t="s">
        <v>6</v>
      </c>
      <c r="D152" s="32" t="s">
        <v>16</v>
      </c>
      <c r="E152" s="32" t="s">
        <v>14</v>
      </c>
      <c r="F152" s="71">
        <v>3273.7</v>
      </c>
      <c r="G152" s="1"/>
      <c r="H152" s="1"/>
      <c r="I152" s="1"/>
      <c r="J152" s="1"/>
      <c r="K152" s="1"/>
      <c r="L152" s="1"/>
      <c r="M152" s="1"/>
      <c r="N152" s="1"/>
      <c r="O152" s="1"/>
      <c r="P152" s="1"/>
      <c r="Q152" s="1"/>
      <c r="R152" s="1"/>
      <c r="S152" s="1"/>
      <c r="T152" s="1"/>
      <c r="U152" s="1"/>
      <c r="V152" s="1"/>
      <c r="W152" s="1"/>
      <c r="X152" s="1"/>
      <c r="Y152" s="1"/>
    </row>
    <row r="153" spans="1:25" ht="16" thickBot="1">
      <c r="A153" s="16">
        <v>6740</v>
      </c>
      <c r="B153" s="10">
        <v>1.6</v>
      </c>
      <c r="C153" s="23" t="s">
        <v>6</v>
      </c>
      <c r="D153" s="32" t="s">
        <v>16</v>
      </c>
      <c r="E153" s="32" t="s">
        <v>10</v>
      </c>
      <c r="F153" s="71">
        <v>4212.5</v>
      </c>
      <c r="G153" s="1"/>
      <c r="H153" s="1"/>
      <c r="I153" s="1"/>
      <c r="J153" s="1"/>
      <c r="K153" s="1"/>
      <c r="L153" s="1"/>
      <c r="M153" s="1"/>
      <c r="N153" s="1"/>
      <c r="O153" s="1"/>
      <c r="P153" s="1"/>
      <c r="Q153" s="1"/>
      <c r="R153" s="1"/>
      <c r="S153" s="1"/>
      <c r="T153" s="1"/>
      <c r="U153" s="1"/>
      <c r="V153" s="1"/>
      <c r="W153" s="1"/>
      <c r="X153" s="1"/>
      <c r="Y153" s="1"/>
    </row>
    <row r="154" spans="1:25" ht="16" thickBot="1">
      <c r="A154" s="16">
        <v>6730</v>
      </c>
      <c r="B154" s="10">
        <v>1.71</v>
      </c>
      <c r="C154" s="23" t="s">
        <v>6</v>
      </c>
      <c r="D154" s="32" t="s">
        <v>16</v>
      </c>
      <c r="E154" s="32" t="s">
        <v>10</v>
      </c>
      <c r="F154" s="71">
        <v>3935.7</v>
      </c>
      <c r="G154" s="1"/>
      <c r="H154" s="1"/>
      <c r="I154" s="1"/>
      <c r="J154" s="1"/>
      <c r="K154" s="1"/>
      <c r="L154" s="1"/>
      <c r="M154" s="1"/>
      <c r="N154" s="1"/>
      <c r="O154" s="1"/>
      <c r="P154" s="1"/>
      <c r="Q154" s="1"/>
      <c r="R154" s="1"/>
      <c r="S154" s="1"/>
      <c r="T154" s="1"/>
      <c r="U154" s="1"/>
      <c r="V154" s="1"/>
      <c r="W154" s="1"/>
      <c r="X154" s="1"/>
      <c r="Y154" s="1"/>
    </row>
    <row r="155" spans="1:25" ht="16" thickBot="1">
      <c r="A155" s="16">
        <v>8800</v>
      </c>
      <c r="B155" s="10">
        <v>1.94</v>
      </c>
      <c r="C155" s="23" t="s">
        <v>6</v>
      </c>
      <c r="D155" s="32" t="s">
        <v>16</v>
      </c>
      <c r="E155" s="32" t="s">
        <v>10</v>
      </c>
      <c r="F155" s="71">
        <v>4536.1000000000004</v>
      </c>
      <c r="G155" s="1"/>
      <c r="H155" s="1"/>
      <c r="I155" s="1"/>
      <c r="J155" s="1"/>
      <c r="K155" s="1"/>
      <c r="L155" s="1"/>
      <c r="M155" s="1"/>
      <c r="N155" s="1"/>
      <c r="O155" s="1"/>
      <c r="P155" s="1"/>
      <c r="Q155" s="1"/>
      <c r="R155" s="1"/>
      <c r="S155" s="1"/>
      <c r="T155" s="1"/>
      <c r="U155" s="1"/>
      <c r="V155" s="1"/>
      <c r="W155" s="1"/>
      <c r="X155" s="1"/>
      <c r="Y155" s="1"/>
    </row>
    <row r="156" spans="1:25" ht="16" thickBot="1">
      <c r="A156" s="16"/>
      <c r="B156" s="10"/>
      <c r="C156" s="23"/>
      <c r="D156" s="32"/>
      <c r="E156" s="32"/>
      <c r="F156" s="10"/>
      <c r="G156" s="1"/>
      <c r="H156" s="1"/>
      <c r="I156" s="1"/>
      <c r="J156" s="1"/>
      <c r="K156" s="1"/>
      <c r="L156" s="1"/>
      <c r="M156" s="1"/>
      <c r="N156" s="1"/>
      <c r="O156" s="1"/>
      <c r="P156" s="1"/>
      <c r="Q156" s="1"/>
      <c r="R156" s="1"/>
      <c r="S156" s="1"/>
      <c r="T156" s="1"/>
      <c r="U156" s="1"/>
      <c r="V156" s="1"/>
      <c r="W156" s="1"/>
      <c r="X156" s="1"/>
      <c r="Y156" s="1"/>
    </row>
    <row r="157" spans="1:25" ht="16" thickBot="1">
      <c r="A157" s="16"/>
      <c r="B157" s="10"/>
      <c r="C157" s="23"/>
      <c r="D157" s="32"/>
      <c r="E157" s="32"/>
      <c r="F157" s="10"/>
      <c r="G157" s="1"/>
      <c r="H157" s="1"/>
      <c r="I157" s="1"/>
      <c r="J157" s="1"/>
      <c r="K157" s="1"/>
      <c r="L157" s="1"/>
      <c r="M157" s="1"/>
      <c r="N157" s="1"/>
      <c r="O157" s="1"/>
      <c r="P157" s="1"/>
      <c r="Q157" s="1"/>
      <c r="R157" s="1"/>
      <c r="S157" s="1"/>
      <c r="T157" s="1"/>
      <c r="U157" s="1"/>
      <c r="V157" s="1"/>
      <c r="W157" s="1"/>
      <c r="X157" s="1"/>
      <c r="Y157" s="1"/>
    </row>
    <row r="158" spans="1:25" ht="16" thickBot="1">
      <c r="A158" s="16"/>
      <c r="B158" s="10"/>
      <c r="C158" s="23"/>
      <c r="D158" s="32"/>
      <c r="E158" s="32"/>
      <c r="F158" s="10"/>
      <c r="G158" s="1"/>
      <c r="H158" s="1"/>
      <c r="I158" s="1"/>
      <c r="J158" s="1"/>
      <c r="K158" s="1"/>
      <c r="L158" s="1"/>
      <c r="M158" s="1"/>
      <c r="N158" s="1"/>
      <c r="O158" s="1"/>
      <c r="P158" s="1"/>
      <c r="Q158" s="1"/>
      <c r="R158" s="1"/>
      <c r="S158" s="1"/>
      <c r="T158" s="1"/>
      <c r="U158" s="1"/>
      <c r="V158" s="1"/>
      <c r="W158" s="1"/>
      <c r="X158" s="1"/>
      <c r="Y158" s="1"/>
    </row>
    <row r="159" spans="1:25" ht="16" thickBot="1">
      <c r="A159" s="16"/>
      <c r="B159" s="10"/>
      <c r="C159" s="23"/>
      <c r="D159" s="32"/>
      <c r="E159" s="32"/>
      <c r="F159" s="10"/>
      <c r="G159" s="1"/>
      <c r="H159" s="1"/>
      <c r="I159" s="1"/>
      <c r="J159" s="1"/>
      <c r="K159" s="1"/>
      <c r="L159" s="1"/>
      <c r="M159" s="1"/>
      <c r="N159" s="1"/>
      <c r="O159" s="1"/>
      <c r="P159" s="1"/>
      <c r="Q159" s="1"/>
      <c r="R159" s="1"/>
      <c r="S159" s="1"/>
      <c r="T159" s="1"/>
      <c r="U159" s="1"/>
      <c r="V159" s="1"/>
      <c r="W159" s="1"/>
      <c r="X159" s="1"/>
      <c r="Y159" s="1"/>
    </row>
    <row r="160" spans="1:25" ht="13.5" thickBot="1">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ht="13.5" thickBot="1">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ht="13.5" thickBot="1">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ht="13.5" thickBot="1">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ht="13.5" thickBot="1">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ht="13.5" thickBot="1">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ht="13.5" thickBot="1">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ht="13.5" thickBot="1">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ht="13.5" thickBot="1">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ht="13.5" thickBot="1">
      <c r="A169" s="1"/>
      <c r="B169" s="1"/>
      <c r="C169" s="15"/>
      <c r="D169" s="1"/>
      <c r="E169" s="1"/>
      <c r="F169" s="1"/>
      <c r="G169" s="1"/>
      <c r="H169" s="1"/>
      <c r="I169" s="1"/>
      <c r="J169" s="1"/>
      <c r="K169" s="1"/>
      <c r="L169" s="1"/>
      <c r="M169" s="1"/>
      <c r="N169" s="1"/>
      <c r="O169" s="1"/>
      <c r="P169" s="1"/>
      <c r="Q169" s="1"/>
      <c r="R169" s="1"/>
      <c r="S169" s="1"/>
      <c r="T169" s="1"/>
      <c r="U169" s="1"/>
      <c r="V169" s="1"/>
      <c r="W169" s="1"/>
      <c r="X169" s="1"/>
      <c r="Y169" s="1"/>
    </row>
    <row r="170" spans="1:25" ht="13.5" thickBot="1">
      <c r="A170" s="1"/>
      <c r="B170" s="1"/>
      <c r="C170" s="15"/>
      <c r="D170" s="1"/>
      <c r="E170" s="1"/>
      <c r="F170" s="1"/>
      <c r="G170" s="1"/>
      <c r="H170" s="1"/>
      <c r="I170" s="1"/>
      <c r="J170" s="1"/>
      <c r="K170" s="1"/>
      <c r="L170" s="1"/>
      <c r="M170" s="1"/>
      <c r="N170" s="1"/>
      <c r="O170" s="1"/>
      <c r="P170" s="1"/>
      <c r="Q170" s="1"/>
      <c r="R170" s="1"/>
      <c r="S170" s="1"/>
      <c r="T170" s="1"/>
      <c r="U170" s="1"/>
      <c r="V170" s="1"/>
      <c r="W170" s="1"/>
      <c r="X170" s="1"/>
      <c r="Y170" s="1"/>
    </row>
    <row r="171" spans="1:25" ht="13.5" thickBot="1">
      <c r="A171" s="1"/>
      <c r="B171" s="1"/>
      <c r="C171" s="15"/>
      <c r="D171" s="1"/>
      <c r="E171" s="1"/>
      <c r="F171" s="1"/>
      <c r="G171" s="1"/>
      <c r="H171" s="1"/>
      <c r="I171" s="1"/>
      <c r="J171" s="1"/>
      <c r="K171" s="1"/>
      <c r="L171" s="1"/>
      <c r="M171" s="1"/>
      <c r="N171" s="1"/>
      <c r="O171" s="1"/>
      <c r="P171" s="1"/>
      <c r="Q171" s="1"/>
      <c r="R171" s="1"/>
      <c r="S171" s="1"/>
      <c r="T171" s="1"/>
      <c r="U171" s="1"/>
      <c r="V171" s="1"/>
      <c r="W171" s="1"/>
      <c r="X171" s="1"/>
      <c r="Y171" s="1"/>
    </row>
    <row r="172" spans="1:25" ht="13.5" thickBot="1">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ht="13.5" thickBot="1">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ht="13.5" thickBot="1">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ht="13.5" thickBot="1">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ht="13.5" thickBot="1">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ht="13.5" thickBot="1">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ht="13.5" thickBot="1">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ht="13.5" thickBot="1">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ht="13.5" thickBot="1">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ht="13.5" thickBot="1">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ht="13.5" thickBot="1">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ht="13.5" thickBot="1">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ht="13.5" thickBot="1">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ht="13.5" thickBot="1">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ht="13.5" thickBot="1">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ht="13.5" thickBot="1">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ht="13.5" thickBot="1">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ht="13.5" thickBot="1">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ht="13.5" thickBot="1">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ht="13.5" thickBot="1">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ht="13.5" thickBot="1">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ht="13.5" thickBot="1">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ht="13.5" thickBot="1">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ht="13.5" thickBot="1">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ht="13.5" thickBot="1">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ht="13.5" thickBot="1">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ht="13.5" thickBot="1">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ht="13.5" thickBot="1">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ht="13.5" thickBot="1">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ht="13.5" thickBot="1">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ht="13.5" thickBot="1">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ht="13.5" thickBot="1">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ht="13.5" thickBot="1">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ht="13.5" thickBot="1">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ht="13.5" thickBot="1">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ht="13.5" thickBot="1">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ht="13.5" thickBot="1">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ht="13.5" thickBot="1">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ht="13.5" thickBot="1">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ht="13.5" thickBot="1">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ht="13.5" thickBot="1">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ht="13.5" thickBot="1">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ht="13.5" thickBot="1">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ht="13.5" thickBot="1">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ht="13.5" thickBot="1">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ht="13.5" thickBot="1">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ht="13.5" thickBot="1">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ht="13.5" thickBot="1">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ht="13.5" thickBot="1">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ht="13.5" thickBot="1">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ht="13.5" thickBot="1">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ht="13.5" thickBot="1">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ht="13.5" thickBot="1">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ht="13.5" thickBot="1">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ht="13.5" thickBot="1">
      <c r="A226" s="1"/>
      <c r="B226" s="1"/>
      <c r="C226" s="15"/>
      <c r="D226" s="1"/>
      <c r="E226" s="1"/>
      <c r="F226" s="1"/>
      <c r="G226" s="1"/>
      <c r="H226" s="1"/>
      <c r="I226" s="1"/>
      <c r="J226" s="1"/>
      <c r="K226" s="1"/>
      <c r="L226" s="1"/>
      <c r="M226" s="1"/>
      <c r="N226" s="1"/>
      <c r="O226" s="1"/>
      <c r="P226" s="1"/>
      <c r="Q226" s="1"/>
      <c r="R226" s="1"/>
      <c r="S226" s="1"/>
      <c r="T226" s="1"/>
      <c r="U226" s="1"/>
      <c r="V226" s="1"/>
      <c r="W226" s="1"/>
      <c r="X226" s="1"/>
      <c r="Y226" s="1"/>
    </row>
    <row r="227" spans="1:25" ht="13.5" thickBot="1">
      <c r="A227" s="1"/>
      <c r="B227" s="1"/>
      <c r="C227" s="15"/>
      <c r="D227" s="1"/>
      <c r="E227" s="1"/>
      <c r="F227" s="1"/>
      <c r="G227" s="1"/>
      <c r="H227" s="1"/>
      <c r="I227" s="1"/>
      <c r="J227" s="1"/>
      <c r="K227" s="1"/>
      <c r="L227" s="1"/>
      <c r="M227" s="1"/>
      <c r="N227" s="1"/>
      <c r="O227" s="1"/>
      <c r="P227" s="1"/>
      <c r="Q227" s="1"/>
      <c r="R227" s="1"/>
      <c r="S227" s="1"/>
      <c r="T227" s="1"/>
      <c r="U227" s="1"/>
      <c r="V227" s="1"/>
      <c r="W227" s="1"/>
      <c r="X227" s="1"/>
      <c r="Y227" s="1"/>
    </row>
    <row r="228" spans="1:25" ht="13.5" thickBot="1">
      <c r="A228" s="1"/>
      <c r="B228" s="1"/>
      <c r="C228" s="15"/>
      <c r="D228" s="1"/>
      <c r="E228" s="1"/>
      <c r="F228" s="1"/>
      <c r="G228" s="1"/>
      <c r="H228" s="1"/>
      <c r="I228" s="1"/>
      <c r="J228" s="1"/>
      <c r="K228" s="1"/>
      <c r="L228" s="1"/>
      <c r="M228" s="1"/>
      <c r="N228" s="1"/>
      <c r="O228" s="1"/>
      <c r="P228" s="1"/>
      <c r="Q228" s="1"/>
      <c r="R228" s="1"/>
      <c r="S228" s="1"/>
      <c r="T228" s="1"/>
      <c r="U228" s="1"/>
      <c r="V228" s="1"/>
      <c r="W228" s="1"/>
      <c r="X228" s="1"/>
      <c r="Y228" s="1"/>
    </row>
    <row r="229" spans="1:25" ht="13.5" thickBot="1">
      <c r="A229" s="1"/>
      <c r="B229" s="1"/>
      <c r="C229" s="15"/>
      <c r="D229" s="1"/>
      <c r="E229" s="1"/>
      <c r="F229" s="1"/>
      <c r="G229" s="1"/>
      <c r="H229" s="1"/>
      <c r="I229" s="1"/>
      <c r="J229" s="1"/>
      <c r="K229" s="1"/>
      <c r="L229" s="1"/>
      <c r="M229" s="1"/>
      <c r="N229" s="1"/>
      <c r="O229" s="1"/>
      <c r="P229" s="1"/>
      <c r="Q229" s="1"/>
      <c r="R229" s="1"/>
      <c r="S229" s="1"/>
      <c r="T229" s="1"/>
      <c r="U229" s="1"/>
      <c r="V229" s="1"/>
      <c r="W229" s="1"/>
      <c r="X229" s="1"/>
      <c r="Y229" s="1"/>
    </row>
    <row r="230" spans="1:25" ht="13.5" thickBot="1">
      <c r="A230" s="1"/>
      <c r="B230" s="1"/>
      <c r="C230" s="15"/>
      <c r="D230" s="1"/>
      <c r="E230" s="1"/>
      <c r="F230" s="1"/>
      <c r="G230" s="1"/>
      <c r="H230" s="1"/>
      <c r="I230" s="1"/>
      <c r="J230" s="1"/>
      <c r="K230" s="1"/>
      <c r="L230" s="1"/>
      <c r="M230" s="1"/>
      <c r="N230" s="1"/>
      <c r="O230" s="1"/>
      <c r="P230" s="1"/>
      <c r="Q230" s="1"/>
      <c r="R230" s="1"/>
      <c r="S230" s="1"/>
      <c r="T230" s="1"/>
      <c r="U230" s="1"/>
      <c r="V230" s="1"/>
      <c r="W230" s="1"/>
      <c r="X230" s="1"/>
      <c r="Y230" s="1"/>
    </row>
    <row r="231" spans="1:25" ht="13.5" thickBot="1">
      <c r="A231" s="1"/>
      <c r="B231" s="1"/>
      <c r="C231" s="15"/>
      <c r="D231" s="1"/>
      <c r="E231" s="1"/>
      <c r="F231" s="1"/>
      <c r="G231" s="1"/>
      <c r="H231" s="1"/>
      <c r="I231" s="1"/>
      <c r="J231" s="1"/>
      <c r="K231" s="1"/>
      <c r="L231" s="1"/>
      <c r="M231" s="1"/>
      <c r="N231" s="1"/>
      <c r="O231" s="1"/>
      <c r="P231" s="1"/>
      <c r="Q231" s="1"/>
      <c r="R231" s="1"/>
      <c r="S231" s="1"/>
      <c r="T231" s="1"/>
      <c r="U231" s="1"/>
      <c r="V231" s="1"/>
      <c r="W231" s="1"/>
      <c r="X231" s="1"/>
      <c r="Y231" s="1"/>
    </row>
    <row r="232" spans="1:25" ht="13.5" thickBot="1">
      <c r="A232" s="1"/>
      <c r="B232" s="1"/>
      <c r="C232" s="15"/>
      <c r="D232" s="1"/>
      <c r="E232" s="1"/>
      <c r="F232" s="1"/>
      <c r="G232" s="1"/>
      <c r="H232" s="1"/>
      <c r="I232" s="1"/>
      <c r="J232" s="1"/>
      <c r="K232" s="1"/>
      <c r="L232" s="1"/>
      <c r="M232" s="1"/>
      <c r="N232" s="1"/>
      <c r="O232" s="1"/>
      <c r="P232" s="1"/>
      <c r="Q232" s="1"/>
      <c r="R232" s="1"/>
      <c r="S232" s="1"/>
      <c r="T232" s="1"/>
      <c r="U232" s="1"/>
      <c r="V232" s="1"/>
      <c r="W232" s="1"/>
      <c r="X232" s="1"/>
      <c r="Y232" s="1"/>
    </row>
    <row r="233" spans="1:25" ht="13.5" thickBot="1">
      <c r="A233" s="1"/>
      <c r="B233" s="1"/>
      <c r="C233" s="15"/>
      <c r="D233" s="1"/>
      <c r="E233" s="1"/>
      <c r="F233" s="1"/>
      <c r="G233" s="1"/>
      <c r="H233" s="1"/>
      <c r="I233" s="1"/>
      <c r="J233" s="1"/>
      <c r="K233" s="1"/>
      <c r="L233" s="1"/>
      <c r="M233" s="1"/>
      <c r="N233" s="1"/>
      <c r="O233" s="1"/>
      <c r="P233" s="1"/>
      <c r="Q233" s="1"/>
      <c r="R233" s="1"/>
      <c r="S233" s="1"/>
      <c r="T233" s="1"/>
      <c r="U233" s="1"/>
      <c r="V233" s="1"/>
      <c r="W233" s="1"/>
      <c r="X233" s="1"/>
      <c r="Y233" s="1"/>
    </row>
    <row r="234" spans="1:25" ht="13.5" thickBot="1">
      <c r="A234" s="1"/>
      <c r="B234" s="1"/>
      <c r="C234" s="15"/>
      <c r="D234" s="1"/>
      <c r="E234" s="1"/>
      <c r="F234" s="1"/>
      <c r="G234" s="1"/>
      <c r="H234" s="1"/>
      <c r="I234" s="1"/>
      <c r="J234" s="1"/>
      <c r="K234" s="1"/>
      <c r="L234" s="1"/>
      <c r="M234" s="1"/>
      <c r="N234" s="1"/>
      <c r="O234" s="1"/>
      <c r="P234" s="1"/>
      <c r="Q234" s="1"/>
      <c r="R234" s="1"/>
      <c r="S234" s="1"/>
      <c r="T234" s="1"/>
      <c r="U234" s="1"/>
      <c r="V234" s="1"/>
      <c r="W234" s="1"/>
      <c r="X234" s="1"/>
      <c r="Y234" s="1"/>
    </row>
    <row r="235" spans="1:25" ht="13.5" thickBot="1">
      <c r="A235" s="1"/>
      <c r="B235" s="1"/>
      <c r="C235" s="15"/>
      <c r="D235" s="1"/>
      <c r="E235" s="1"/>
      <c r="F235" s="1"/>
      <c r="G235" s="1"/>
      <c r="H235" s="1"/>
      <c r="I235" s="1"/>
      <c r="J235" s="1"/>
      <c r="K235" s="1"/>
      <c r="L235" s="1"/>
      <c r="M235" s="1"/>
      <c r="N235" s="1"/>
      <c r="O235" s="1"/>
      <c r="P235" s="1"/>
      <c r="Q235" s="1"/>
      <c r="R235" s="1"/>
      <c r="S235" s="1"/>
      <c r="T235" s="1"/>
      <c r="U235" s="1"/>
      <c r="V235" s="1"/>
      <c r="W235" s="1"/>
      <c r="X235" s="1"/>
      <c r="Y235" s="1"/>
    </row>
    <row r="236" spans="1:25" ht="13.5" thickBot="1">
      <c r="A236" s="1"/>
      <c r="B236" s="1"/>
      <c r="C236" s="15"/>
      <c r="D236" s="1"/>
      <c r="E236" s="1"/>
      <c r="F236" s="1"/>
      <c r="G236" s="1"/>
      <c r="H236" s="1"/>
      <c r="I236" s="1"/>
      <c r="J236" s="1"/>
      <c r="K236" s="1"/>
      <c r="L236" s="1"/>
      <c r="M236" s="1"/>
      <c r="N236" s="1"/>
      <c r="O236" s="1"/>
      <c r="P236" s="1"/>
      <c r="Q236" s="1"/>
      <c r="R236" s="1"/>
      <c r="S236" s="1"/>
      <c r="T236" s="1"/>
      <c r="U236" s="1"/>
      <c r="V236" s="1"/>
      <c r="W236" s="1"/>
      <c r="X236" s="1"/>
      <c r="Y236" s="1"/>
    </row>
    <row r="237" spans="1:25" ht="13.5" thickBot="1">
      <c r="A237" s="1"/>
      <c r="B237" s="1"/>
      <c r="C237" s="15"/>
      <c r="D237" s="1"/>
      <c r="E237" s="1"/>
      <c r="F237" s="1"/>
      <c r="G237" s="1"/>
      <c r="H237" s="1"/>
      <c r="I237" s="1"/>
      <c r="J237" s="1"/>
      <c r="K237" s="1"/>
      <c r="L237" s="1"/>
      <c r="M237" s="1"/>
      <c r="N237" s="1"/>
      <c r="O237" s="1"/>
      <c r="P237" s="1"/>
      <c r="Q237" s="1"/>
      <c r="R237" s="1"/>
      <c r="S237" s="1"/>
      <c r="T237" s="1"/>
      <c r="U237" s="1"/>
      <c r="V237" s="1"/>
      <c r="W237" s="1"/>
      <c r="X237" s="1"/>
      <c r="Y237" s="1"/>
    </row>
    <row r="238" spans="1:25" ht="13.5" thickBot="1">
      <c r="A238" s="1"/>
      <c r="B238" s="1"/>
      <c r="C238" s="15"/>
      <c r="D238" s="1"/>
      <c r="E238" s="1"/>
      <c r="F238" s="1"/>
      <c r="G238" s="1"/>
      <c r="H238" s="1"/>
      <c r="I238" s="1"/>
      <c r="J238" s="1"/>
      <c r="K238" s="1"/>
      <c r="L238" s="1"/>
      <c r="M238" s="1"/>
      <c r="N238" s="1"/>
      <c r="O238" s="1"/>
      <c r="P238" s="1"/>
      <c r="Q238" s="1"/>
      <c r="R238" s="1"/>
      <c r="S238" s="1"/>
      <c r="T238" s="1"/>
      <c r="U238" s="1"/>
      <c r="V238" s="1"/>
      <c r="W238" s="1"/>
      <c r="X238" s="1"/>
      <c r="Y238" s="1"/>
    </row>
    <row r="239" spans="1:25" ht="13.5" thickBot="1">
      <c r="A239" s="1"/>
      <c r="B239" s="1"/>
      <c r="C239" s="15"/>
      <c r="D239" s="1"/>
      <c r="E239" s="1"/>
      <c r="F239" s="1"/>
      <c r="G239" s="1"/>
      <c r="H239" s="1"/>
      <c r="I239" s="1"/>
      <c r="J239" s="1"/>
      <c r="K239" s="1"/>
      <c r="L239" s="1"/>
      <c r="M239" s="1"/>
      <c r="N239" s="1"/>
      <c r="O239" s="1"/>
      <c r="P239" s="1"/>
      <c r="Q239" s="1"/>
      <c r="R239" s="1"/>
      <c r="S239" s="1"/>
      <c r="T239" s="1"/>
      <c r="U239" s="1"/>
      <c r="V239" s="1"/>
      <c r="W239" s="1"/>
      <c r="X239" s="1"/>
      <c r="Y239" s="1"/>
    </row>
    <row r="240" spans="1:25" ht="13.5" thickBot="1">
      <c r="A240" s="1"/>
      <c r="B240" s="1"/>
      <c r="C240" s="15"/>
      <c r="D240" s="1"/>
      <c r="E240" s="1"/>
      <c r="F240" s="1"/>
      <c r="G240" s="1"/>
      <c r="H240" s="1"/>
      <c r="I240" s="1"/>
      <c r="J240" s="1"/>
      <c r="K240" s="1"/>
      <c r="L240" s="1"/>
      <c r="M240" s="1"/>
      <c r="N240" s="1"/>
      <c r="O240" s="1"/>
      <c r="P240" s="1"/>
      <c r="Q240" s="1"/>
      <c r="R240" s="1"/>
      <c r="S240" s="1"/>
      <c r="T240" s="1"/>
      <c r="U240" s="1"/>
      <c r="V240" s="1"/>
      <c r="W240" s="1"/>
      <c r="X240" s="1"/>
      <c r="Y240" s="1"/>
    </row>
    <row r="241" spans="1:25" ht="13.5" thickBot="1">
      <c r="A241" s="1"/>
      <c r="B241" s="1"/>
      <c r="C241" s="15"/>
      <c r="D241" s="1"/>
      <c r="E241" s="1"/>
      <c r="F241" s="1"/>
      <c r="G241" s="1"/>
      <c r="H241" s="1"/>
      <c r="I241" s="1"/>
      <c r="J241" s="1"/>
      <c r="K241" s="1"/>
      <c r="L241" s="1"/>
      <c r="M241" s="1"/>
      <c r="N241" s="1"/>
      <c r="O241" s="1"/>
      <c r="P241" s="1"/>
      <c r="Q241" s="1"/>
      <c r="R241" s="1"/>
      <c r="S241" s="1"/>
      <c r="T241" s="1"/>
      <c r="U241" s="1"/>
      <c r="V241" s="1"/>
      <c r="W241" s="1"/>
      <c r="X241" s="1"/>
      <c r="Y241" s="1"/>
    </row>
    <row r="242" spans="1:25" ht="13.5" thickBot="1">
      <c r="A242" s="1"/>
      <c r="B242" s="1"/>
      <c r="C242" s="15"/>
      <c r="D242" s="1"/>
      <c r="E242" s="1"/>
      <c r="F242" s="1"/>
      <c r="G242" s="1"/>
      <c r="H242" s="1"/>
      <c r="I242" s="1"/>
      <c r="J242" s="1"/>
      <c r="K242" s="1"/>
      <c r="L242" s="1"/>
      <c r="M242" s="1"/>
      <c r="N242" s="1"/>
      <c r="O242" s="1"/>
      <c r="P242" s="1"/>
      <c r="Q242" s="1"/>
      <c r="R242" s="1"/>
      <c r="S242" s="1"/>
      <c r="T242" s="1"/>
      <c r="U242" s="1"/>
      <c r="V242" s="1"/>
      <c r="W242" s="1"/>
      <c r="X242" s="1"/>
      <c r="Y242" s="1"/>
    </row>
    <row r="243" spans="1:25" ht="13.5" thickBot="1">
      <c r="A243" s="1"/>
      <c r="B243" s="1"/>
      <c r="C243" s="15"/>
      <c r="D243" s="1"/>
      <c r="E243" s="1"/>
      <c r="F243" s="1"/>
      <c r="G243" s="1"/>
      <c r="H243" s="1"/>
      <c r="I243" s="1"/>
      <c r="J243" s="1"/>
      <c r="K243" s="1"/>
      <c r="L243" s="1"/>
      <c r="M243" s="1"/>
      <c r="N243" s="1"/>
      <c r="O243" s="1"/>
      <c r="P243" s="1"/>
      <c r="Q243" s="1"/>
      <c r="R243" s="1"/>
      <c r="S243" s="1"/>
      <c r="T243" s="1"/>
      <c r="U243" s="1"/>
      <c r="V243" s="1"/>
      <c r="W243" s="1"/>
      <c r="X243" s="1"/>
      <c r="Y243" s="1"/>
    </row>
    <row r="244" spans="1:25" ht="13.5" thickBot="1">
      <c r="A244" s="1"/>
      <c r="B244" s="1"/>
      <c r="C244" s="15"/>
      <c r="D244" s="1"/>
      <c r="E244" s="1"/>
      <c r="F244" s="1"/>
      <c r="G244" s="1"/>
      <c r="H244" s="1"/>
      <c r="I244" s="1"/>
      <c r="J244" s="1"/>
      <c r="K244" s="1"/>
      <c r="L244" s="1"/>
      <c r="M244" s="1"/>
      <c r="N244" s="1"/>
      <c r="O244" s="1"/>
      <c r="P244" s="1"/>
      <c r="Q244" s="1"/>
      <c r="R244" s="1"/>
      <c r="S244" s="1"/>
      <c r="T244" s="1"/>
      <c r="U244" s="1"/>
      <c r="V244" s="1"/>
      <c r="W244" s="1"/>
      <c r="X244" s="1"/>
      <c r="Y244" s="1"/>
    </row>
    <row r="245" spans="1:25" ht="13.5" thickBot="1">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ht="13.5" thickBot="1">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ht="13.5" thickBot="1">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ht="13.5" thickBot="1">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ht="13.5" thickBot="1">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ht="13.5" thickBot="1">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ht="13.5" thickBot="1">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ht="13.5" thickBot="1">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ht="13.5" thickBot="1">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ht="13.5" thickBot="1">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ht="13.5" thickBot="1">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ht="13.5" thickBot="1">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ht="13.5" thickBot="1">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ht="13.5" thickBot="1">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ht="13.5" thickBot="1">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ht="13.5" thickBot="1">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ht="13.5" thickBot="1">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ht="13.5" thickBot="1">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ht="13.5" thickBot="1">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ht="13.5" thickBot="1">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ht="13.5" thickBot="1">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ht="13.5" thickBot="1">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ht="13.5" thickBot="1">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ht="13.5" thickBot="1">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ht="13.5" thickBot="1">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ht="13.5" thickBot="1">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ht="13.5" thickBot="1">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ht="13.5" thickBot="1">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ht="13.5" thickBot="1">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ht="13.5" thickBot="1">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ht="13.5" thickBot="1">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ht="13.5" thickBot="1">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ht="13.5" thickBot="1">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ht="13.5" thickBot="1">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ht="13.5" thickBot="1">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ht="13.5" thickBot="1">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ht="13.5" thickBot="1">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ht="13.5" thickBot="1">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ht="13.5" thickBot="1">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ht="13.5" thickBot="1">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ht="13.5" thickBot="1">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ht="13.5" thickBot="1">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ht="13.5" thickBot="1">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ht="13.5" thickBot="1">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ht="13.5" thickBot="1">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ht="13.5" thickBot="1">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ht="13.5" thickBot="1">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ht="13.5" thickBot="1">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ht="13.5" thickBot="1">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ht="13.5" thickBot="1">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ht="13.5" thickBot="1">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ht="13.5" thickBot="1">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ht="13.5" thickBot="1">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ht="13.5" thickBot="1">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ht="13.5" thickBot="1">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ht="13.5" thickBot="1">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ht="13.5" thickBot="1">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ht="13.5" thickBot="1">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ht="13.5" thickBot="1">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ht="13.5" thickBot="1">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ht="13.5" thickBot="1">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ht="13.5" thickBot="1">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ht="13.5" thickBot="1">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ht="13.5" thickBot="1">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ht="13.5" thickBot="1">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ht="13.5" thickBot="1">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ht="13.5" thickBot="1">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ht="13.5" thickBot="1">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ht="13.5" thickBot="1">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ht="13.5" thickBot="1">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ht="13.5" thickBot="1">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ht="13.5" thickBot="1">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ht="13.5" thickBot="1">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ht="13.5" thickBot="1">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ht="13.5" thickBot="1">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ht="13.5" thickBot="1">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ht="13.5" thickBot="1">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ht="13.5" thickBot="1">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ht="13.5" thickBot="1">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ht="13.5" thickBot="1">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ht="13.5" thickBot="1">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ht="13.5" thickBot="1">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ht="13.5" thickBot="1">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ht="13.5" thickBot="1">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ht="13.5" thickBot="1">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ht="13.5" thickBot="1">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ht="13.5" thickBot="1">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ht="13.5" thickBot="1">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ht="13.5" thickBot="1">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ht="13.5" thickBot="1">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ht="13.5" thickBot="1">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ht="13.5" thickBot="1">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ht="13.5" thickBot="1">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ht="13.5" thickBot="1">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ht="13.5" thickBot="1">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ht="13.5" thickBot="1">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ht="13.5" thickBot="1">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ht="13.5" thickBot="1">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ht="13.5" thickBot="1">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ht="13.5" thickBot="1">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ht="13.5" thickBot="1">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ht="13.5" thickBot="1">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ht="13.5" thickBot="1">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ht="13.5" thickBot="1">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ht="13.5" thickBot="1">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ht="13.5" thickBot="1">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ht="13.5" thickBot="1">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ht="13.5" thickBot="1">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ht="13.5" thickBot="1">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ht="13.5" thickBot="1">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ht="13.5" thickBot="1">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ht="13.5" thickBot="1">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ht="13.5" thickBot="1">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ht="13.5" thickBot="1">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ht="13.5" thickBot="1">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ht="13.5" thickBot="1">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ht="13.5" thickBot="1">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ht="13.5" thickBot="1">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ht="13.5" thickBot="1">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ht="13.5" thickBot="1">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ht="13.5" thickBot="1">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ht="13.5" thickBot="1">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ht="13.5" thickBot="1">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ht="13.5" thickBot="1">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ht="13.5" thickBot="1">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ht="13.5" thickBot="1">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ht="13.5" thickBot="1">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ht="13.5" thickBot="1">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ht="13.5" thickBot="1">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ht="13.5" thickBot="1">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ht="13.5" thickBot="1">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ht="13.5" thickBot="1">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ht="13.5" thickBot="1">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ht="13.5" thickBot="1">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ht="13.5" thickBot="1">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ht="13.5" thickBot="1">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ht="13.5" thickBot="1">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ht="13.5" thickBot="1">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ht="13.5" thickBot="1">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ht="13.5" thickBot="1">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ht="13.5" thickBot="1">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ht="13.5" thickBot="1">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ht="13.5" thickBot="1">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ht="13.5" thickBot="1">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ht="13.5" thickBot="1">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ht="13.5" thickBot="1">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ht="13.5" thickBot="1">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ht="13.5" thickBot="1">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ht="13.5" thickBot="1">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ht="13.5" thickBot="1">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ht="13.5" thickBot="1">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ht="13.5" thickBot="1">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ht="13.5" thickBot="1">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ht="13.5" thickBot="1">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ht="13.5" thickBot="1">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ht="13.5" thickBot="1">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ht="13.5" thickBot="1">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ht="13.5" thickBot="1">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ht="13.5" thickBot="1">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ht="13.5" thickBot="1">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ht="13.5" thickBot="1">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ht="13.5" thickBot="1">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ht="13.5" thickBot="1">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ht="13.5" thickBot="1">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ht="13.5" thickBot="1">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ht="13.5" thickBot="1">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ht="13.5" thickBot="1">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ht="13.5" thickBot="1">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ht="13.5" thickBot="1">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ht="13.5" thickBot="1">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ht="13.5" thickBot="1">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ht="13.5" thickBot="1">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ht="13.5" thickBot="1">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ht="13.5" thickBot="1">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ht="13.5" thickBot="1">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ht="13.5" thickBot="1">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ht="13.5" thickBot="1">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ht="13.5" thickBot="1">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ht="13.5" thickBot="1">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ht="13.5" thickBot="1">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ht="13.5" thickBot="1">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ht="13.5" thickBot="1">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ht="13.5" thickBot="1">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ht="13.5" thickBot="1">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ht="13.5" thickBot="1">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ht="13.5" thickBot="1">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ht="13.5" thickBot="1">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ht="13.5" thickBot="1">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ht="13.5" thickBot="1">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ht="13.5" thickBot="1">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ht="13.5" thickBot="1">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ht="13.5" thickBot="1">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ht="13.5" thickBot="1">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ht="13.5" thickBot="1">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ht="13.5" thickBot="1">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ht="13.5" thickBot="1">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ht="13.5" thickBot="1">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ht="13.5" thickBot="1">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ht="13.5" thickBot="1">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ht="13.5" thickBot="1">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ht="13.5" thickBot="1">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ht="13.5" thickBot="1">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ht="13.5" thickBot="1">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ht="13.5" thickBot="1">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ht="13.5" thickBot="1">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ht="13.5" thickBot="1">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ht="13.5" thickBot="1">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ht="13.5" thickBot="1">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ht="13.5" thickBot="1">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ht="13.5" thickBot="1">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ht="13.5" thickBot="1">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ht="13.5" thickBot="1">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ht="13.5" thickBot="1">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ht="13.5" thickBot="1">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ht="13.5" thickBot="1">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ht="13.5" thickBot="1">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ht="13.5" thickBot="1">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ht="13.5" thickBot="1">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ht="13.5" thickBot="1">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ht="13.5" thickBot="1">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ht="13.5" thickBot="1">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ht="13.5" thickBot="1">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ht="13.5" thickBot="1">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ht="13.5" thickBot="1">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ht="13.5" thickBot="1">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ht="13.5" thickBot="1">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ht="13.5" thickBot="1">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ht="13.5" thickBot="1">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ht="13.5" thickBot="1">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ht="13.5" thickBot="1">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ht="13.5" thickBot="1">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ht="13.5" thickBot="1">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ht="13.5" thickBot="1">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ht="13.5" thickBot="1">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ht="13.5" thickBot="1">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ht="13.5" thickBot="1">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ht="13.5" thickBot="1">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ht="13.5" thickBot="1">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ht="13.5" thickBot="1">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ht="13.5" thickBot="1">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ht="13.5" thickBot="1">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ht="13.5" thickBot="1">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ht="13.5" thickBot="1">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ht="13.5" thickBot="1">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ht="13.5" thickBot="1">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ht="13.5" thickBot="1">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ht="13.5" thickBot="1">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ht="13.5" thickBot="1">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ht="13.5" thickBot="1">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ht="13.5" thickBot="1">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ht="13.5" thickBot="1">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ht="13.5" thickBot="1">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ht="13.5" thickBot="1">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ht="13.5" thickBot="1">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ht="13.5" thickBot="1">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ht="13.5" thickBot="1">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ht="13.5" thickBot="1">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ht="13.5" thickBot="1">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ht="13.5" thickBot="1">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ht="13.5" thickBot="1">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ht="13.5" thickBot="1">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ht="13.5" thickBot="1">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ht="13.5" thickBot="1">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ht="13.5" thickBot="1">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ht="13.5" thickBot="1">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ht="13.5" thickBot="1">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ht="13.5" thickBot="1">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ht="13.5" thickBot="1">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ht="13.5" thickBot="1">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ht="13.5" thickBot="1">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ht="13.5" thickBot="1">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ht="13.5" thickBot="1">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ht="13.5" thickBot="1">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ht="13.5" thickBot="1">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ht="13.5" thickBot="1">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ht="13.5" thickBot="1">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ht="13.5" thickBot="1">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ht="13.5" thickBot="1">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ht="13.5" thickBot="1">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ht="13.5" thickBot="1">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ht="13.5" thickBot="1">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ht="13.5" thickBot="1">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ht="13.5" thickBot="1">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ht="13.5" thickBot="1">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ht="13.5" thickBot="1">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ht="13.5" thickBot="1">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ht="13.5" thickBot="1">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ht="13.5" thickBot="1">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ht="13.5" thickBot="1">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ht="13.5" thickBot="1">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ht="13.5" thickBot="1">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ht="13.5" thickBot="1">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ht="13.5" thickBot="1">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ht="13.5" thickBot="1">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ht="13.5" thickBot="1">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ht="13.5" thickBot="1">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ht="13.5" thickBot="1">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ht="13.5" thickBot="1">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ht="13.5" thickBot="1">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ht="13.5" thickBot="1">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ht="13.5" thickBot="1">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ht="13.5" thickBot="1">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ht="13.5" thickBot="1">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ht="13.5" thickBot="1">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ht="13.5" thickBot="1">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ht="13.5" thickBot="1">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ht="13.5" thickBot="1">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ht="13.5" thickBot="1">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ht="13.5" thickBot="1">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ht="13.5" thickBot="1">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ht="13.5" thickBot="1">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ht="13.5" thickBot="1">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ht="13.5" thickBot="1">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ht="13.5" thickBot="1">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ht="13.5" thickBot="1">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ht="13.5" thickBot="1">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ht="13.5" thickBot="1">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ht="13.5" thickBot="1">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ht="13.5" thickBot="1">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ht="13.5" thickBot="1">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ht="13.5" thickBot="1">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ht="13.5" thickBot="1">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ht="13.5" thickBot="1">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ht="13.5" thickBot="1">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ht="13.5" thickBot="1">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ht="13.5" thickBot="1">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ht="13.5" thickBot="1">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ht="13.5" thickBot="1">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ht="13.5" thickBot="1">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ht="13.5" thickBot="1">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ht="13.5" thickBot="1">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ht="13.5" thickBot="1">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ht="13.5" thickBot="1">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ht="13.5" thickBot="1">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ht="13.5" thickBot="1">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ht="13.5" thickBot="1">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ht="13.5" thickBot="1">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ht="13.5" thickBot="1">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ht="13.5" thickBot="1">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ht="13.5" thickBot="1">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ht="13.5" thickBot="1">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ht="13.5" thickBot="1">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ht="13.5" thickBot="1">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ht="13.5" thickBot="1">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ht="13.5" thickBot="1">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ht="13.5" thickBot="1">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ht="13.5" thickBot="1">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ht="13.5" thickBot="1">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ht="13.5" thickBot="1">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ht="13.5" thickBot="1">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ht="13.5" thickBot="1">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ht="13.5" thickBot="1">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ht="13.5" thickBot="1">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ht="13.5" thickBot="1">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ht="13.5" thickBot="1">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ht="13.5" thickBot="1">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ht="13.5" thickBot="1">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ht="13.5" thickBot="1">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ht="13.5" thickBot="1">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ht="13.5" thickBot="1">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ht="13.5" thickBot="1">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ht="13.5" thickBot="1">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ht="13.5" thickBot="1">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ht="13.5" thickBot="1">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ht="13.5" thickBot="1">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ht="13.5" thickBot="1">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ht="13.5" thickBot="1">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ht="13.5" thickBot="1">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ht="13.5" thickBot="1">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ht="13.5" thickBot="1">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ht="13.5" thickBot="1">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ht="13.5" thickBot="1">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ht="13.5" thickBot="1">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ht="13.5" thickBot="1">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ht="13.5" thickBot="1">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ht="13.5" thickBot="1">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ht="13.5" thickBot="1">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ht="13.5" thickBot="1">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ht="13.5" thickBot="1">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ht="13.5" thickBot="1">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ht="13.5" thickBot="1">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ht="13.5" thickBot="1">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ht="13.5" thickBot="1">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ht="13.5" thickBot="1">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ht="13.5" thickBot="1">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ht="13.5" thickBot="1">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ht="13.5" thickBot="1">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ht="13.5" thickBot="1">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ht="13.5" thickBot="1">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ht="13.5" thickBot="1">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ht="13.5" thickBot="1">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ht="13.5" thickBot="1">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ht="13.5" thickBot="1">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ht="13.5" thickBot="1">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ht="13.5" thickBot="1">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ht="13.5" thickBot="1">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ht="13.5" thickBot="1">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ht="13.5" thickBot="1">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ht="13.5" thickBot="1">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ht="13.5" thickBot="1">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ht="13.5" thickBot="1">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ht="13.5" thickBot="1">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ht="13.5" thickBot="1">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ht="13.5" thickBot="1">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ht="13.5" thickBot="1">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ht="13.5" thickBot="1">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ht="13.5" thickBot="1">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ht="13.5" thickBot="1">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ht="13.5" thickBot="1">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ht="13.5" thickBot="1">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ht="13.5" thickBot="1">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ht="13.5" thickBot="1">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ht="13.5" thickBot="1">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ht="13.5" thickBot="1">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ht="13.5" thickBot="1">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ht="13.5" thickBot="1">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ht="13.5" thickBot="1">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ht="13.5" thickBot="1">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ht="13.5" thickBot="1">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ht="13.5" thickBot="1">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ht="13.5" thickBot="1">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ht="13.5" thickBot="1">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ht="13.5" thickBot="1">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ht="13.5" thickBot="1">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ht="13.5" thickBot="1">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ht="13.5" thickBot="1">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ht="13.5" thickBot="1">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ht="13.5" thickBot="1">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ht="13.5" thickBot="1">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ht="13.5" thickBot="1">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ht="13.5" thickBot="1">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ht="13.5" thickBot="1">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ht="13.5" thickBot="1">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ht="13.5" thickBot="1">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ht="13.5" thickBot="1">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ht="13.5" thickBot="1">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ht="13.5" thickBot="1">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ht="13.5" thickBot="1">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ht="13.5" thickBot="1">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ht="13.5" thickBot="1">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ht="13.5" thickBot="1">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ht="13.5" thickBot="1">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ht="13.5" thickBot="1">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ht="13.5" thickBot="1">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ht="13.5" thickBot="1">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ht="13.5" thickBot="1">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ht="13.5" thickBot="1">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ht="13.5" thickBot="1">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ht="13.5" thickBot="1">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ht="13.5" thickBot="1">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ht="13.5" thickBot="1">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ht="13.5" thickBot="1">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ht="13.5" thickBot="1">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ht="13.5" thickBot="1">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ht="13.5" thickBot="1">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ht="13.5" thickBot="1">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ht="13.5" thickBot="1">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ht="13.5" thickBot="1">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ht="13.5" thickBot="1">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ht="13.5" thickBot="1">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ht="13.5" thickBot="1">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ht="13.5" thickBot="1">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ht="13.5" thickBot="1">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ht="13.5" thickBot="1">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ht="13.5" thickBot="1">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ht="13.5" thickBot="1">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ht="13.5" thickBot="1">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ht="13.5" thickBot="1">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ht="13.5" thickBot="1">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ht="13.5" thickBot="1">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ht="13.5" thickBot="1">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ht="13.5" thickBot="1">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ht="13.5" thickBot="1">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ht="13.5" thickBot="1">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ht="13.5" thickBot="1">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ht="13.5" thickBot="1">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ht="13.5" thickBot="1">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ht="13.5" thickBot="1">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ht="13.5" thickBot="1">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ht="13.5" thickBot="1">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ht="13.5" thickBot="1">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ht="13.5" thickBot="1">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ht="13.5" thickBot="1">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ht="13.5" thickBot="1">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ht="13.5" thickBot="1">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ht="13.5" thickBot="1">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ht="13.5" thickBot="1">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ht="13.5" thickBot="1">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ht="13.5" thickBot="1">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ht="13.5" thickBot="1">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ht="13.5" thickBot="1">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ht="13.5" thickBot="1">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ht="13.5" thickBot="1">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ht="13.5" thickBot="1">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ht="13.5" thickBot="1">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ht="13.5" thickBot="1">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ht="13.5" thickBot="1">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ht="13.5" thickBot="1">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ht="13.5" thickBot="1">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ht="13.5" thickBot="1">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ht="13.5" thickBot="1">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ht="13.5" thickBot="1">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ht="13.5" thickBot="1">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ht="13.5" thickBot="1">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ht="13.5" thickBot="1">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ht="13.5" thickBot="1">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ht="13.5" thickBot="1">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ht="13.5" thickBot="1">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ht="13.5" thickBot="1">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ht="13.5" thickBot="1">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ht="13.5" thickBot="1">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ht="13.5" thickBot="1">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ht="13.5" thickBot="1">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ht="13.5" thickBot="1">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ht="13.5" thickBot="1">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ht="13.5" thickBot="1">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ht="13.5" thickBot="1">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ht="13.5" thickBot="1">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ht="13.5" thickBot="1">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ht="13.5" thickBot="1">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ht="13.5" thickBot="1">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ht="13.5" thickBot="1">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ht="13.5" thickBot="1">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ht="13.5" thickBot="1">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ht="13.5" thickBot="1">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ht="13.5" thickBot="1">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ht="13.5" thickBot="1">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ht="13.5" thickBot="1">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ht="13.5" thickBot="1">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ht="13.5" thickBot="1">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ht="13.5" thickBot="1">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ht="13.5" thickBot="1">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ht="13.5" thickBot="1">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ht="13.5" thickBot="1">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ht="13.5" thickBot="1">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ht="13.5" thickBot="1">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ht="13.5" thickBot="1">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ht="13.5" thickBot="1">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ht="13.5" thickBot="1">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ht="13.5" thickBot="1">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ht="13.5" thickBot="1">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ht="13.5" thickBot="1">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ht="13.5" thickBot="1">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ht="13.5" thickBot="1">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ht="13.5" thickBot="1">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ht="13.5" thickBot="1">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ht="13.5" thickBot="1">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ht="13.5" thickBot="1">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ht="13.5" thickBot="1">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ht="13.5" thickBot="1">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ht="13.5" thickBot="1">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ht="13.5" thickBot="1">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ht="13.5" thickBot="1">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ht="13.5" thickBot="1">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ht="13.5" thickBot="1">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ht="13.5" thickBot="1">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ht="13.5" thickBot="1">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ht="13.5" thickBot="1">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ht="13.5" thickBot="1">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ht="13.5" thickBot="1">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ht="13.5" thickBot="1">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ht="13.5" thickBot="1">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ht="13.5" thickBot="1">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ht="13.5" thickBot="1">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ht="13.5" thickBot="1">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ht="13.5" thickBot="1">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ht="13.5" thickBot="1">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ht="13.5" thickBot="1">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ht="13.5" thickBot="1">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ht="13.5" thickBot="1">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ht="13.5" thickBot="1">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ht="13.5" thickBot="1">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ht="13.5" thickBot="1">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ht="13.5" thickBot="1">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ht="13.5" thickBot="1">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ht="13.5" thickBot="1">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ht="13.5" thickBot="1">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ht="13.5" thickBot="1">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ht="13.5" thickBot="1">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ht="13.5" thickBot="1">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ht="13.5" thickBot="1">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ht="13.5" thickBot="1">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ht="13.5" thickBot="1">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ht="13.5" thickBot="1">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ht="13.5" thickBot="1">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ht="13.5" thickBot="1">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ht="13.5" thickBot="1">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ht="13.5" thickBot="1">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ht="13.5" thickBot="1">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ht="13.5" thickBot="1">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ht="13.5" thickBot="1">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ht="13.5" thickBot="1">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ht="13.5" thickBot="1">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ht="13.5" thickBot="1">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ht="13.5" thickBot="1">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ht="13.5" thickBot="1">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ht="13.5" thickBot="1">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ht="13.5" thickBot="1">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ht="13.5" thickBot="1">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ht="13.5" thickBot="1">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ht="13.5" thickBot="1">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ht="13.5" thickBot="1">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ht="13.5" thickBot="1">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ht="13.5" thickBot="1">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ht="13.5" thickBot="1">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ht="13.5" thickBot="1">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ht="13.5" thickBot="1">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ht="13.5" thickBot="1">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ht="13.5" thickBot="1">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ht="13.5" thickBot="1">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ht="13.5" thickBot="1">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ht="13.5" thickBot="1">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ht="13.5" thickBot="1">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ht="13.5" thickBot="1">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ht="13.5" thickBot="1">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ht="13.5" thickBot="1">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ht="13.5" thickBot="1">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ht="13.5" thickBot="1">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ht="13.5" thickBot="1">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ht="13.5" thickBot="1">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ht="13.5" thickBot="1">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ht="13.5" thickBot="1">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ht="13.5" thickBot="1">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ht="13.5" thickBot="1">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ht="13.5" thickBot="1">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ht="13.5" thickBot="1">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ht="13.5" thickBot="1">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ht="13.5" thickBot="1">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ht="13.5" thickBot="1">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ht="13.5" thickBot="1">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ht="13.5" thickBot="1">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ht="13.5" thickBot="1">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ht="13.5" thickBot="1">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ht="13.5" thickBot="1">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ht="13.5" thickBot="1">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ht="13.5" thickBot="1">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ht="13.5" thickBot="1">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ht="13.5" thickBot="1">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ht="13.5" thickBot="1">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ht="13.5" thickBot="1">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ht="13.5" thickBot="1">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ht="13.5" thickBot="1">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ht="13.5" thickBot="1">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ht="13.5" thickBot="1">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ht="13.5" thickBot="1">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ht="13.5" thickBot="1">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ht="13.5" thickBot="1">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ht="13.5" thickBot="1">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ht="13.5" thickBot="1">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ht="13.5" thickBot="1">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ht="13.5" thickBot="1">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ht="13.5" thickBot="1">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ht="13.5" thickBot="1">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ht="13.5" thickBot="1">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ht="13.5" thickBot="1">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ht="13.5" thickBot="1">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ht="13.5" thickBot="1">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ht="13.5" thickBot="1">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ht="13.5" thickBot="1">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ht="13.5" thickBot="1">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ht="13.5" thickBot="1">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ht="13.5" thickBot="1">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ht="13.5" thickBot="1">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ht="13.5" thickBot="1">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ht="13.5" thickBot="1">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ht="13.5" thickBot="1">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ht="13.5" thickBot="1">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ht="13.5" thickBot="1">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ht="13.5" thickBot="1">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ht="13.5" thickBot="1">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ht="13.5" thickBot="1">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ht="13.5" thickBot="1">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ht="13.5" thickBot="1">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ht="13.5" thickBot="1">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ht="13.5" thickBot="1">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ht="13.5" thickBot="1">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ht="13.5" thickBot="1">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ht="13.5" thickBot="1">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ht="13.5" thickBot="1">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ht="13.5" thickBot="1">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ht="13.5" thickBot="1">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ht="13.5" thickBot="1">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ht="13.5" thickBot="1">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ht="13.5" thickBot="1">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ht="13.5" thickBot="1">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ht="13.5" thickBot="1">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ht="13.5" thickBot="1">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ht="13.5" thickBot="1">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ht="13.5" thickBot="1">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ht="13.5" thickBot="1">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ht="13.5" thickBot="1">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ht="13.5" thickBot="1">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ht="13.5" thickBot="1">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ht="13.5" thickBot="1">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ht="13.5" thickBot="1">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ht="13.5" thickBot="1">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ht="13.5" thickBot="1">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ht="13.5" thickBot="1">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ht="13.5" thickBot="1">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ht="13.5" thickBot="1">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ht="13.5" thickBot="1">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ht="13.5" thickBot="1">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ht="13.5" thickBot="1">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ht="13.5" thickBot="1">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ht="13.5" thickBot="1">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ht="13.5" thickBot="1">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ht="13.5" thickBot="1">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ht="13.5" thickBot="1">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ht="13.5" thickBot="1">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ht="13.5" thickBot="1">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ht="13.5" thickBot="1">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ht="13.5" thickBot="1">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ht="13.5" thickBot="1">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ht="13.5" thickBot="1">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ht="13.5" thickBot="1">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5" ht="13.5" thickBot="1">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ht="13.5" thickBot="1">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ht="13.5" thickBot="1">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ht="13.5" thickBot="1">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ht="13.5" thickBot="1">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ht="13.5" thickBot="1">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ht="13.5" thickBot="1">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ht="13.5" thickBot="1">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ht="13.5" thickBot="1">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ht="13.5" thickBot="1">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ht="13.5" thickBot="1">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ht="13.5" thickBot="1">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ht="13.5" thickBot="1">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ht="13.5" thickBot="1">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ht="13.5" thickBot="1">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1:25" ht="13.5" thickBot="1">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1:25" ht="13.5" thickBot="1">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1:25" ht="13.5" thickBot="1">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1:25" ht="13.5" thickBot="1">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spans="1:25" ht="13.5" thickBot="1">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spans="1:25" ht="13.5" thickBot="1">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spans="1:25" ht="13.5" thickBot="1">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spans="1:25" ht="13.5" thickBot="1">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spans="1:25" ht="13.5" thickBot="1">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spans="1:25" ht="13.5" thickBot="1">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spans="1:25" ht="13.5" thickBot="1">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spans="1:25" ht="13.5" thickBot="1">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spans="1:25" ht="13.5" thickBot="1">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spans="1:25" ht="13.5" thickBot="1">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spans="1:25" ht="13.5" thickBot="1">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spans="1:25" ht="13.5" thickBot="1">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spans="1:25" ht="13.5" thickBot="1">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spans="1:25" ht="13.5" thickBot="1">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spans="1:25" ht="13.5" thickBot="1">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spans="1:25" ht="13.5" thickBot="1">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spans="1:25" ht="13.5" thickBot="1">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spans="1:25" ht="13.5" thickBot="1">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spans="1:25" ht="13.5" thickBot="1">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spans="1:25" ht="13.5" thickBot="1">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spans="1:25" ht="13.5" thickBot="1">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row r="1000" spans="1:25" ht="13.5" thickBo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row>
    <row r="1001" spans="1:25" ht="13.5" thickBo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row>
  </sheetData>
  <mergeCells count="2">
    <mergeCell ref="A1:F1"/>
    <mergeCell ref="A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3E3-D1B9-4425-B4FC-8CBAB33AA141}">
  <dimension ref="A2:J13"/>
  <sheetViews>
    <sheetView topLeftCell="A2" zoomScale="115" zoomScaleNormal="115" workbookViewId="0">
      <selection activeCell="B4" sqref="B4"/>
    </sheetView>
  </sheetViews>
  <sheetFormatPr defaultRowHeight="14.5"/>
  <cols>
    <col min="1" max="1" width="16.81640625" customWidth="1"/>
    <col min="2" max="2" width="12.90625" customWidth="1"/>
    <col min="3" max="3" width="11.08984375" customWidth="1"/>
    <col min="4" max="6" width="11.453125" bestFit="1" customWidth="1"/>
    <col min="7" max="7" width="10.6328125" bestFit="1" customWidth="1"/>
    <col min="8" max="8" width="11.453125" bestFit="1" customWidth="1"/>
    <col min="9" max="9" width="11" bestFit="1" customWidth="1"/>
    <col min="10" max="10" width="11.26953125" customWidth="1"/>
  </cols>
  <sheetData>
    <row r="2" spans="1:10" ht="21">
      <c r="A2" s="125" t="s">
        <v>75</v>
      </c>
      <c r="B2" s="125"/>
      <c r="C2" s="125"/>
      <c r="D2" s="125"/>
      <c r="E2" s="125"/>
      <c r="F2" s="125"/>
      <c r="G2" s="125"/>
      <c r="H2" s="125"/>
      <c r="I2" s="125"/>
      <c r="J2" s="125"/>
    </row>
    <row r="3" spans="1:10">
      <c r="A3" s="102" t="s">
        <v>27</v>
      </c>
      <c r="B3" s="102" t="s">
        <v>26</v>
      </c>
      <c r="C3" s="102"/>
      <c r="D3" s="102"/>
      <c r="E3" s="102"/>
      <c r="F3" s="102"/>
      <c r="G3" s="102"/>
      <c r="H3" s="102"/>
      <c r="I3" s="102"/>
      <c r="J3" s="102"/>
    </row>
    <row r="4" spans="1:10">
      <c r="A4" s="102" t="s">
        <v>24</v>
      </c>
      <c r="B4" s="102" t="s">
        <v>9</v>
      </c>
      <c r="C4" s="102" t="s">
        <v>10</v>
      </c>
      <c r="D4" s="102" t="s">
        <v>14</v>
      </c>
      <c r="E4" s="102" t="s">
        <v>15</v>
      </c>
      <c r="F4" s="102" t="s">
        <v>12</v>
      </c>
      <c r="G4" s="102" t="s">
        <v>13</v>
      </c>
      <c r="H4" s="102" t="s">
        <v>11</v>
      </c>
      <c r="I4" s="102" t="s">
        <v>8</v>
      </c>
      <c r="J4" s="102" t="s">
        <v>25</v>
      </c>
    </row>
    <row r="5" spans="1:10">
      <c r="A5" s="103" t="s">
        <v>16</v>
      </c>
      <c r="B5" s="104">
        <v>20262.022059999999</v>
      </c>
      <c r="C5" s="104">
        <v>16098.582296666666</v>
      </c>
      <c r="D5" s="104">
        <v>15004.921723333333</v>
      </c>
      <c r="E5" s="104">
        <v>9739.8475583333329</v>
      </c>
      <c r="F5" s="104">
        <v>9439.1184516666672</v>
      </c>
      <c r="G5" s="104">
        <v>10543.700025666667</v>
      </c>
      <c r="H5" s="104">
        <v>7158.9718780000003</v>
      </c>
      <c r="I5" s="104">
        <v>4495.3123190000006</v>
      </c>
      <c r="J5" s="104">
        <v>11592.809539083333</v>
      </c>
    </row>
    <row r="6" spans="1:10">
      <c r="A6" s="103" t="s">
        <v>17</v>
      </c>
      <c r="B6" s="104">
        <v>18655.772933333334</v>
      </c>
      <c r="C6" s="104">
        <v>13454.765863333334</v>
      </c>
      <c r="D6" s="104">
        <v>11622.17848</v>
      </c>
      <c r="E6" s="104">
        <v>9863.8814613333325</v>
      </c>
      <c r="F6" s="104">
        <v>9914.3115933333338</v>
      </c>
      <c r="G6" s="104">
        <v>9269.8713079999998</v>
      </c>
      <c r="H6" s="104">
        <v>6475.2269523333334</v>
      </c>
      <c r="I6" s="104">
        <v>3969.7364539999999</v>
      </c>
      <c r="J6" s="104">
        <v>10403.218130708334</v>
      </c>
    </row>
    <row r="7" spans="1:10">
      <c r="A7" s="103" t="s">
        <v>18</v>
      </c>
      <c r="B7" s="104">
        <v>17201.636143333333</v>
      </c>
      <c r="C7" s="104">
        <v>12027.32784</v>
      </c>
      <c r="D7" s="104">
        <v>10550.334575666666</v>
      </c>
      <c r="E7" s="104">
        <v>9930.4478190000009</v>
      </c>
      <c r="F7" s="104">
        <v>9123.3615733333336</v>
      </c>
      <c r="G7" s="104">
        <v>7486.9201693333334</v>
      </c>
      <c r="H7" s="104">
        <v>5409.6413496666673</v>
      </c>
      <c r="I7" s="104">
        <v>4031.038934666667</v>
      </c>
      <c r="J7" s="104">
        <v>9470.0885506249997</v>
      </c>
    </row>
    <row r="8" spans="1:10">
      <c r="A8" s="103" t="s">
        <v>19</v>
      </c>
      <c r="B8" s="104">
        <v>12442.72537</v>
      </c>
      <c r="C8" s="104">
        <v>10061.410523666667</v>
      </c>
      <c r="D8" s="104">
        <v>11194.881369666668</v>
      </c>
      <c r="E8" s="104">
        <v>11131.254708666665</v>
      </c>
      <c r="F8" s="104">
        <v>9008.7440836666665</v>
      </c>
      <c r="G8" s="104">
        <v>8698.7217569999993</v>
      </c>
      <c r="H8" s="104">
        <v>7358.9979226666665</v>
      </c>
      <c r="I8" s="104">
        <v>5909.6285939999989</v>
      </c>
      <c r="J8" s="104">
        <v>9475.7955411666662</v>
      </c>
    </row>
    <row r="9" spans="1:10">
      <c r="A9" s="103" t="s">
        <v>20</v>
      </c>
      <c r="B9" s="104">
        <v>8445.7142860000004</v>
      </c>
      <c r="C9" s="104">
        <v>11098.861721666666</v>
      </c>
      <c r="D9" s="104">
        <v>9200.1270953333333</v>
      </c>
      <c r="E9" s="104">
        <v>9576.3436656666672</v>
      </c>
      <c r="F9" s="104">
        <v>8620.7837313333348</v>
      </c>
      <c r="G9" s="104">
        <v>6814.1172846666668</v>
      </c>
      <c r="H9" s="104">
        <v>6537.9995556666663</v>
      </c>
      <c r="I9" s="104">
        <v>4357.629491333334</v>
      </c>
      <c r="J9" s="104">
        <v>8048.3319055909096</v>
      </c>
    </row>
    <row r="10" spans="1:10">
      <c r="A10" s="103" t="s">
        <v>21</v>
      </c>
      <c r="B10" s="104"/>
      <c r="C10" s="104">
        <v>8084.0627636666659</v>
      </c>
      <c r="D10" s="104">
        <v>7123.5964473333333</v>
      </c>
      <c r="E10" s="104">
        <v>6637.6676986666671</v>
      </c>
      <c r="F10" s="104">
        <v>6232.3384683333343</v>
      </c>
      <c r="G10" s="104">
        <v>5831.0393379999996</v>
      </c>
      <c r="H10" s="104">
        <v>4717.4405823333336</v>
      </c>
      <c r="I10" s="104">
        <v>4261.131996666667</v>
      </c>
      <c r="J10" s="104">
        <v>6126.7538992857144</v>
      </c>
    </row>
    <row r="11" spans="1:10">
      <c r="A11" s="103" t="s">
        <v>22</v>
      </c>
      <c r="B11" s="104">
        <v>7649.350649</v>
      </c>
      <c r="C11" s="104">
        <v>7975.9641653333338</v>
      </c>
      <c r="D11" s="104">
        <v>6492.352092666667</v>
      </c>
      <c r="E11" s="104">
        <v>6033.9308126666656</v>
      </c>
      <c r="F11" s="104">
        <v>5576.2209419999999</v>
      </c>
      <c r="G11" s="104">
        <v>4870.7216946666667</v>
      </c>
      <c r="H11" s="104">
        <v>4570.4861113333336</v>
      </c>
      <c r="I11" s="104">
        <v>3323.3143823333335</v>
      </c>
      <c r="J11" s="104">
        <v>5644.4691478181821</v>
      </c>
    </row>
    <row r="12" spans="1:10">
      <c r="A12" s="103" t="s">
        <v>7</v>
      </c>
      <c r="B12" s="104"/>
      <c r="C12" s="104">
        <v>5669.2989913333331</v>
      </c>
      <c r="D12" s="104">
        <v>4675.3606236666665</v>
      </c>
      <c r="E12" s="104">
        <v>4668.7413643333339</v>
      </c>
      <c r="F12" s="104">
        <v>3991.6643669999994</v>
      </c>
      <c r="G12" s="104">
        <v>3614.3601063333335</v>
      </c>
      <c r="H12" s="104">
        <v>3397.062081</v>
      </c>
      <c r="I12" s="104">
        <v>2963.8750963333332</v>
      </c>
      <c r="J12" s="104">
        <v>4140.0518042857138</v>
      </c>
    </row>
    <row r="13" spans="1:10">
      <c r="A13" s="102" t="s">
        <v>25</v>
      </c>
      <c r="B13" s="105">
        <v>15841.538175357144</v>
      </c>
      <c r="C13" s="105">
        <v>10558.784270708333</v>
      </c>
      <c r="D13" s="105">
        <v>9482.9690509583343</v>
      </c>
      <c r="E13" s="105">
        <v>8447.7643860833323</v>
      </c>
      <c r="F13" s="105">
        <v>7738.317901333332</v>
      </c>
      <c r="G13" s="105">
        <v>7141.1814604583305</v>
      </c>
      <c r="H13" s="105">
        <v>5703.2283041249984</v>
      </c>
      <c r="I13" s="105">
        <v>4163.9584085416654</v>
      </c>
      <c r="J13" s="105">
        <v>8238.7386001538471</v>
      </c>
    </row>
  </sheetData>
  <mergeCells count="1">
    <mergeCell ref="A2:J2"/>
  </mergeCell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15570-097D-4BF9-AAF2-266939CDFA40}">
  <dimension ref="A2:J13"/>
  <sheetViews>
    <sheetView topLeftCell="A9" workbookViewId="0">
      <selection activeCell="L21" sqref="L21"/>
    </sheetView>
  </sheetViews>
  <sheetFormatPr defaultRowHeight="14.5"/>
  <cols>
    <col min="1" max="1" width="15.90625" customWidth="1"/>
    <col min="2" max="2" width="10.54296875" customWidth="1"/>
    <col min="3" max="3" width="9.36328125" customWidth="1"/>
    <col min="4" max="4" width="11.453125" customWidth="1"/>
    <col min="5" max="5" width="7.81640625" customWidth="1"/>
    <col min="6" max="6" width="9.08984375" customWidth="1"/>
    <col min="7" max="7" width="8.81640625" customWidth="1"/>
    <col min="8" max="8" width="8.453125" customWidth="1"/>
    <col min="9" max="9" width="10.7265625" bestFit="1" customWidth="1"/>
  </cols>
  <sheetData>
    <row r="2" spans="1:10" ht="18.5">
      <c r="A2" s="126" t="s">
        <v>77</v>
      </c>
      <c r="B2" s="126"/>
      <c r="C2" s="126"/>
      <c r="D2" s="126"/>
      <c r="E2" s="126"/>
      <c r="F2" s="126"/>
      <c r="G2" s="126"/>
      <c r="H2" s="126"/>
      <c r="I2" s="126"/>
      <c r="J2" s="69"/>
    </row>
    <row r="3" spans="1:10">
      <c r="A3" s="106" t="s">
        <v>27</v>
      </c>
      <c r="B3" s="65" t="s">
        <v>26</v>
      </c>
    </row>
    <row r="4" spans="1:10">
      <c r="A4" s="106" t="s">
        <v>24</v>
      </c>
      <c r="B4" t="s">
        <v>10</v>
      </c>
      <c r="C4" t="s">
        <v>14</v>
      </c>
      <c r="D4" t="s">
        <v>15</v>
      </c>
      <c r="E4" t="s">
        <v>12</v>
      </c>
      <c r="F4" t="s">
        <v>13</v>
      </c>
      <c r="G4" t="s">
        <v>11</v>
      </c>
      <c r="H4" t="s">
        <v>8</v>
      </c>
      <c r="I4" t="s">
        <v>25</v>
      </c>
    </row>
    <row r="5" spans="1:10">
      <c r="A5" s="103" t="s">
        <v>16</v>
      </c>
      <c r="B5" s="80">
        <v>4228.0999999999995</v>
      </c>
      <c r="C5" s="80">
        <v>3142.3333333333335</v>
      </c>
      <c r="D5" s="80">
        <v>2715</v>
      </c>
      <c r="E5" s="80">
        <v>2080.4333333333329</v>
      </c>
      <c r="F5" s="80">
        <v>1913.8</v>
      </c>
      <c r="G5" s="80">
        <v>1593.1666666666667</v>
      </c>
      <c r="H5" s="80">
        <v>1457.6666666666667</v>
      </c>
      <c r="I5" s="80">
        <v>2447.2142857142858</v>
      </c>
    </row>
    <row r="6" spans="1:10">
      <c r="A6" s="103" t="s">
        <v>17</v>
      </c>
      <c r="B6" s="80">
        <v>3697.1333333333337</v>
      </c>
      <c r="C6" s="80">
        <v>2765.3666666666663</v>
      </c>
      <c r="D6" s="80">
        <v>2278.6333333333337</v>
      </c>
      <c r="E6" s="80">
        <v>2006.0333333333335</v>
      </c>
      <c r="F6" s="80">
        <v>1845.2333333333336</v>
      </c>
      <c r="G6" s="80">
        <v>1487.7333333333333</v>
      </c>
      <c r="H6" s="80">
        <v>1308.5333333333335</v>
      </c>
      <c r="I6" s="80">
        <v>2198.3809523809523</v>
      </c>
    </row>
    <row r="7" spans="1:10">
      <c r="A7" s="103" t="s">
        <v>18</v>
      </c>
      <c r="B7" s="80">
        <v>3124.2999999999997</v>
      </c>
      <c r="C7" s="80">
        <v>2482.9</v>
      </c>
      <c r="D7" s="80">
        <v>2217.7333333333331</v>
      </c>
      <c r="E7" s="80">
        <v>1868.2333333333333</v>
      </c>
      <c r="F7" s="80">
        <v>1692.7666666666667</v>
      </c>
      <c r="G7" s="80">
        <v>1488.6666666666667</v>
      </c>
      <c r="H7" s="80">
        <v>1224.8333333333333</v>
      </c>
      <c r="I7" s="80">
        <v>2014.2047619047621</v>
      </c>
    </row>
    <row r="8" spans="1:10">
      <c r="A8" s="103" t="s">
        <v>19</v>
      </c>
      <c r="B8" s="80">
        <v>2794.2333333333336</v>
      </c>
      <c r="C8" s="80">
        <v>2048.6</v>
      </c>
      <c r="D8" s="80">
        <v>1769.6333333333332</v>
      </c>
      <c r="E8" s="80">
        <v>1600.3</v>
      </c>
      <c r="F8" s="80">
        <v>1425.7333333333336</v>
      </c>
      <c r="G8" s="80">
        <v>1261.6000000000001</v>
      </c>
      <c r="H8" s="80">
        <v>967.69999999999993</v>
      </c>
      <c r="I8" s="80">
        <v>1695.3999999999996</v>
      </c>
    </row>
    <row r="9" spans="1:10">
      <c r="A9" s="103" t="s">
        <v>20</v>
      </c>
      <c r="B9" s="80"/>
      <c r="C9" s="80">
        <v>1855.4666666666669</v>
      </c>
      <c r="D9" s="80">
        <v>1521.5333333333335</v>
      </c>
      <c r="E9" s="80">
        <v>1411</v>
      </c>
      <c r="F9" s="80">
        <v>1267.7</v>
      </c>
      <c r="G9" s="80">
        <v>1260.5999999999999</v>
      </c>
      <c r="H9" s="80">
        <v>1035.8</v>
      </c>
      <c r="I9" s="80">
        <v>1392.0166666666671</v>
      </c>
    </row>
    <row r="10" spans="1:10">
      <c r="A10" s="103" t="s">
        <v>21</v>
      </c>
      <c r="B10" s="80"/>
      <c r="C10" s="80">
        <v>1447.45</v>
      </c>
      <c r="D10" s="80">
        <v>1352.8666666666666</v>
      </c>
      <c r="E10" s="80">
        <v>1295.4999999999998</v>
      </c>
      <c r="F10" s="80">
        <v>1181.2333333333333</v>
      </c>
      <c r="G10" s="80">
        <v>1059.5333333333333</v>
      </c>
      <c r="H10" s="80">
        <v>1037.0333333333333</v>
      </c>
      <c r="I10" s="80">
        <v>1216.0823529411764</v>
      </c>
    </row>
    <row r="11" spans="1:10">
      <c r="A11" s="103" t="s">
        <v>22</v>
      </c>
      <c r="B11" s="80"/>
      <c r="C11" s="80">
        <v>1030.2704059666667</v>
      </c>
      <c r="D11" s="80">
        <v>1067.8968253333333</v>
      </c>
      <c r="E11" s="80">
        <v>1007.1557904666666</v>
      </c>
      <c r="F11" s="80">
        <v>1034.3509153333332</v>
      </c>
      <c r="G11" s="80">
        <v>1003.8759690000001</v>
      </c>
      <c r="H11" s="80">
        <v>994.24937933333331</v>
      </c>
      <c r="I11" s="80">
        <v>1022.9665475722223</v>
      </c>
    </row>
    <row r="12" spans="1:10">
      <c r="A12" s="103" t="s">
        <v>7</v>
      </c>
      <c r="B12" s="80"/>
      <c r="C12" s="80"/>
      <c r="D12" s="80">
        <v>1322.2752675333334</v>
      </c>
      <c r="E12" s="80">
        <v>744.99017763333325</v>
      </c>
      <c r="F12" s="80">
        <v>638.99672310000005</v>
      </c>
      <c r="G12" s="80">
        <v>604.74033163333331</v>
      </c>
      <c r="H12" s="80">
        <v>554.21072400000003</v>
      </c>
      <c r="I12" s="80">
        <v>773.04264477999993</v>
      </c>
    </row>
    <row r="13" spans="1:10">
      <c r="A13" s="38" t="s">
        <v>25</v>
      </c>
      <c r="B13" s="80">
        <v>3460.9416666666671</v>
      </c>
      <c r="C13" s="80">
        <v>2143.4855608949997</v>
      </c>
      <c r="D13" s="80">
        <v>1780.6965116083331</v>
      </c>
      <c r="E13" s="80">
        <v>1501.7057460124997</v>
      </c>
      <c r="F13" s="80">
        <v>1374.9767881375001</v>
      </c>
      <c r="G13" s="80">
        <v>1219.9895375791666</v>
      </c>
      <c r="H13" s="80">
        <v>1072.50334625</v>
      </c>
      <c r="I13" s="80">
        <v>1652.6180100526315</v>
      </c>
    </row>
  </sheetData>
  <mergeCells count="1">
    <mergeCell ref="A2:I2"/>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4D3A9-333E-4A8F-B408-5043CAF927C0}">
  <dimension ref="B5:AE32"/>
  <sheetViews>
    <sheetView topLeftCell="A4" zoomScaleNormal="100" workbookViewId="0">
      <selection activeCell="Q11" sqref="Q11"/>
    </sheetView>
  </sheetViews>
  <sheetFormatPr defaultRowHeight="14.5"/>
  <cols>
    <col min="2" max="2" width="9.08984375" customWidth="1"/>
    <col min="3" max="5" width="11.81640625" bestFit="1" customWidth="1"/>
    <col min="6" max="6" width="11.08984375" bestFit="1" customWidth="1"/>
    <col min="7" max="7" width="11.81640625" bestFit="1" customWidth="1"/>
    <col min="8" max="9" width="10.81640625" bestFit="1" customWidth="1"/>
    <col min="10" max="10" width="10.08984375" bestFit="1" customWidth="1"/>
    <col min="11" max="11" width="12.08984375" bestFit="1" customWidth="1"/>
    <col min="13" max="13" width="15" customWidth="1"/>
    <col min="14" max="14" width="14.08984375" customWidth="1"/>
    <col min="15" max="15" width="14.7265625" customWidth="1"/>
    <col min="16" max="16" width="15.453125" customWidth="1"/>
    <col min="17" max="17" width="15.81640625" customWidth="1"/>
    <col min="18" max="18" width="13" customWidth="1"/>
    <col min="19" max="19" width="13.54296875" customWidth="1"/>
    <col min="20" max="20" width="12.36328125" customWidth="1"/>
    <col min="21" max="21" width="13.26953125" customWidth="1"/>
    <col min="22" max="22" width="11" customWidth="1"/>
    <col min="23" max="23" width="11.453125" customWidth="1"/>
  </cols>
  <sheetData>
    <row r="5" spans="2:19">
      <c r="B5" s="40"/>
      <c r="C5" s="40" t="s">
        <v>10</v>
      </c>
      <c r="D5" s="40" t="s">
        <v>14</v>
      </c>
      <c r="E5" s="40" t="s">
        <v>15</v>
      </c>
      <c r="F5" s="40" t="s">
        <v>12</v>
      </c>
      <c r="G5" s="40" t="s">
        <v>13</v>
      </c>
      <c r="H5" s="40" t="s">
        <v>11</v>
      </c>
      <c r="I5" s="40" t="s">
        <v>8</v>
      </c>
    </row>
    <row r="6" spans="2:19">
      <c r="B6" s="40" t="s">
        <v>16</v>
      </c>
      <c r="C6" s="68">
        <v>16098.5822966667</v>
      </c>
      <c r="D6" s="68">
        <v>15004.921723333333</v>
      </c>
      <c r="E6" s="68">
        <v>9739.8475583333329</v>
      </c>
      <c r="F6" s="68">
        <v>9439.1184516666672</v>
      </c>
      <c r="G6" s="68">
        <v>10543.700025666667</v>
      </c>
      <c r="H6" s="68">
        <v>7158.9718780000003</v>
      </c>
      <c r="I6" s="68">
        <v>4495.3123190000006</v>
      </c>
      <c r="K6" s="39"/>
    </row>
    <row r="7" spans="2:19">
      <c r="B7" s="40" t="s">
        <v>17</v>
      </c>
      <c r="C7" s="68">
        <v>13454.765863333334</v>
      </c>
      <c r="D7" s="68">
        <v>11622.17848</v>
      </c>
      <c r="E7" s="68">
        <v>9863.8814613333325</v>
      </c>
      <c r="F7" s="68">
        <v>9914.3115933333338</v>
      </c>
      <c r="G7" s="68">
        <v>9269.8713079999998</v>
      </c>
      <c r="H7" s="68">
        <v>6475.2269523333334</v>
      </c>
      <c r="I7" s="68">
        <v>3969.7364539999999</v>
      </c>
      <c r="K7" s="39"/>
    </row>
    <row r="8" spans="2:19">
      <c r="B8" s="40" t="s">
        <v>18</v>
      </c>
      <c r="C8" s="68">
        <v>12027.32784</v>
      </c>
      <c r="D8" s="68">
        <v>10550.334575666666</v>
      </c>
      <c r="E8" s="68">
        <v>9930.4478190000009</v>
      </c>
      <c r="F8" s="68">
        <v>9123.3615733333336</v>
      </c>
      <c r="G8" s="68">
        <v>7486.9201693333334</v>
      </c>
      <c r="H8" s="68">
        <v>5409.6413496666673</v>
      </c>
      <c r="I8" s="68">
        <v>4031.038934666667</v>
      </c>
      <c r="K8" s="39"/>
      <c r="L8" s="127" t="s">
        <v>28</v>
      </c>
      <c r="M8" s="128"/>
      <c r="N8" s="128"/>
      <c r="O8" s="128"/>
      <c r="P8" s="128"/>
      <c r="Q8" s="128"/>
      <c r="R8" s="128"/>
      <c r="S8" s="129"/>
    </row>
    <row r="9" spans="2:19">
      <c r="B9" s="40" t="s">
        <v>19</v>
      </c>
      <c r="C9" s="68">
        <v>10061.410523666667</v>
      </c>
      <c r="D9" s="68">
        <v>11194.881369666668</v>
      </c>
      <c r="E9" s="68">
        <v>11131.254708666665</v>
      </c>
      <c r="F9" s="68">
        <v>9008.7440836666665</v>
      </c>
      <c r="G9" s="68">
        <v>8698.7217569999993</v>
      </c>
      <c r="H9" s="68">
        <v>7358.9979226666665</v>
      </c>
      <c r="I9" s="68">
        <v>5909.6285939999989</v>
      </c>
      <c r="K9" s="39"/>
      <c r="L9" s="130"/>
      <c r="M9" s="131"/>
      <c r="N9" s="131"/>
      <c r="O9" s="131"/>
      <c r="P9" s="131"/>
      <c r="Q9" s="131"/>
      <c r="R9" s="131"/>
      <c r="S9" s="132"/>
    </row>
    <row r="10" spans="2:19">
      <c r="B10" s="40" t="s">
        <v>20</v>
      </c>
      <c r="C10" s="68">
        <v>11098.861721666666</v>
      </c>
      <c r="D10" s="68">
        <v>9200.1270953333333</v>
      </c>
      <c r="E10" s="68">
        <v>9576.3436656666672</v>
      </c>
      <c r="F10" s="68">
        <v>8620.7837313333348</v>
      </c>
      <c r="G10" s="68">
        <v>6814.1172846666668</v>
      </c>
      <c r="H10" s="68">
        <v>6537.9995556666663</v>
      </c>
      <c r="I10" s="68">
        <v>4357.629491333334</v>
      </c>
      <c r="L10" s="53" t="s">
        <v>3</v>
      </c>
      <c r="M10" s="53" t="s">
        <v>10</v>
      </c>
      <c r="N10" s="53" t="s">
        <v>14</v>
      </c>
      <c r="O10" s="53" t="s">
        <v>15</v>
      </c>
      <c r="P10" s="53" t="s">
        <v>12</v>
      </c>
      <c r="Q10" s="53" t="s">
        <v>13</v>
      </c>
      <c r="R10" s="53" t="s">
        <v>11</v>
      </c>
      <c r="S10" s="53" t="s">
        <v>8</v>
      </c>
    </row>
    <row r="11" spans="2:19">
      <c r="B11" s="40" t="s">
        <v>21</v>
      </c>
      <c r="C11" s="68">
        <v>8084.0627636666659</v>
      </c>
      <c r="D11" s="68">
        <v>7123.5964473333333</v>
      </c>
      <c r="E11" s="68">
        <v>6637.6676986666671</v>
      </c>
      <c r="F11" s="68">
        <v>6232.3384683333343</v>
      </c>
      <c r="G11" s="68">
        <v>5831.0393379999996</v>
      </c>
      <c r="H11" s="68">
        <v>4717.4405823333336</v>
      </c>
      <c r="I11" s="68">
        <v>4261.131996666667</v>
      </c>
      <c r="L11" s="53" t="s">
        <v>16</v>
      </c>
      <c r="M11" s="52" cm="1">
        <f t="array" ref="M11:S18">C22:I29/C6:I13</f>
        <v>0.26263803371527011</v>
      </c>
      <c r="N11" s="52">
        <v>0.20942017501143392</v>
      </c>
      <c r="O11" s="52">
        <v>0.27875179603576739</v>
      </c>
      <c r="P11" s="52">
        <v>0.22040546942876751</v>
      </c>
      <c r="Q11" s="52">
        <v>0.18151123375486894</v>
      </c>
      <c r="R11" s="52">
        <v>0.22254126623441203</v>
      </c>
      <c r="S11" s="52">
        <v>0.3242637136702729</v>
      </c>
    </row>
    <row r="12" spans="2:19">
      <c r="B12" s="40" t="s">
        <v>22</v>
      </c>
      <c r="C12" s="68">
        <v>7975.9641653333338</v>
      </c>
      <c r="D12" s="68">
        <v>6492.352092666667</v>
      </c>
      <c r="E12" s="68">
        <v>6033.9308126666656</v>
      </c>
      <c r="F12" s="68">
        <v>5576.2209419999999</v>
      </c>
      <c r="G12" s="68">
        <v>4870.7216946666667</v>
      </c>
      <c r="H12" s="68">
        <v>4570.4861113333336</v>
      </c>
      <c r="I12" s="68">
        <v>3323.3143823333335</v>
      </c>
      <c r="L12" s="53" t="s">
        <v>17</v>
      </c>
      <c r="M12" s="52">
        <v>0.27478243552410597</v>
      </c>
      <c r="N12" s="52">
        <v>0.23793875403182296</v>
      </c>
      <c r="O12" s="52">
        <v>0.23100777744193648</v>
      </c>
      <c r="P12" s="52">
        <v>0.20233712794363329</v>
      </c>
      <c r="Q12" s="52">
        <v>0.19905706045140856</v>
      </c>
      <c r="R12" s="52">
        <v>0.2297577126307877</v>
      </c>
      <c r="S12" s="52">
        <v>0.3296272557375502</v>
      </c>
    </row>
    <row r="13" spans="2:19">
      <c r="B13" s="40" t="s">
        <v>7</v>
      </c>
      <c r="C13" s="68">
        <v>5669.2989913333331</v>
      </c>
      <c r="D13" s="68">
        <v>4675.3606236666665</v>
      </c>
      <c r="E13" s="68">
        <v>4668.7413643333339</v>
      </c>
      <c r="F13" s="68">
        <v>3991.6643669999994</v>
      </c>
      <c r="G13" s="68">
        <v>3614.3601063333335</v>
      </c>
      <c r="H13" s="68">
        <v>3397.062081</v>
      </c>
      <c r="I13" s="68">
        <v>2963.8750963333332</v>
      </c>
      <c r="L13" s="53" t="s">
        <v>18</v>
      </c>
      <c r="M13" s="52">
        <v>0.25976676129250664</v>
      </c>
      <c r="N13" s="52">
        <v>0.23533850819542451</v>
      </c>
      <c r="O13" s="52">
        <v>0.22332661867374473</v>
      </c>
      <c r="P13" s="52">
        <v>0.20477466757362672</v>
      </c>
      <c r="Q13" s="52">
        <v>0.22609652946485173</v>
      </c>
      <c r="R13" s="52">
        <v>0.27518768259163723</v>
      </c>
      <c r="S13" s="52">
        <v>0.30385053411413321</v>
      </c>
    </row>
    <row r="14" spans="2:19">
      <c r="C14" s="39"/>
      <c r="D14" s="39"/>
      <c r="E14" s="39"/>
      <c r="F14" s="39"/>
      <c r="G14" s="39"/>
      <c r="H14" s="39"/>
      <c r="I14" s="39"/>
      <c r="L14" s="53" t="s">
        <v>19</v>
      </c>
      <c r="M14" s="52">
        <v>0.27771785345212557</v>
      </c>
      <c r="N14" s="52">
        <v>0.18299434646541482</v>
      </c>
      <c r="O14" s="52">
        <v>0.15897878358272741</v>
      </c>
      <c r="P14" s="52">
        <v>0.1776385237650861</v>
      </c>
      <c r="Q14" s="52">
        <v>0.16390147577556707</v>
      </c>
      <c r="R14" s="52">
        <v>0.17143638485263174</v>
      </c>
      <c r="S14" s="52">
        <v>0.16374971533447946</v>
      </c>
    </row>
    <row r="15" spans="2:19">
      <c r="C15" s="39"/>
      <c r="D15" s="39"/>
      <c r="E15" s="39"/>
      <c r="F15" s="39"/>
      <c r="G15" s="39"/>
      <c r="H15" s="39"/>
      <c r="I15" s="39"/>
      <c r="J15" s="39"/>
      <c r="L15" s="53" t="s">
        <v>20</v>
      </c>
      <c r="M15" s="52">
        <v>0</v>
      </c>
      <c r="N15" s="52">
        <v>0.20167837329202035</v>
      </c>
      <c r="O15" s="52">
        <v>0.15888457917277662</v>
      </c>
      <c r="P15" s="52">
        <v>0.16367421385036501</v>
      </c>
      <c r="Q15" s="52">
        <v>0.18604023779464685</v>
      </c>
      <c r="R15" s="52">
        <v>0.19281127036899273</v>
      </c>
      <c r="S15" s="52">
        <v>0.23769804249306864</v>
      </c>
    </row>
    <row r="16" spans="2:19">
      <c r="L16" s="53" t="s">
        <v>21</v>
      </c>
      <c r="M16" s="52">
        <v>0</v>
      </c>
      <c r="N16" s="52">
        <v>0.20319090373821533</v>
      </c>
      <c r="O16" s="52">
        <v>0.20381657053100471</v>
      </c>
      <c r="P16" s="52">
        <v>0.20786740106983395</v>
      </c>
      <c r="Q16" s="52">
        <v>0.20257680747159684</v>
      </c>
      <c r="R16" s="52">
        <v>0.22459918992965217</v>
      </c>
      <c r="S16" s="52">
        <v>0.24337038471105046</v>
      </c>
    </row>
    <row r="17" spans="2:31">
      <c r="L17" s="53" t="s">
        <v>22</v>
      </c>
      <c r="M17" s="52">
        <v>0</v>
      </c>
      <c r="N17" s="52">
        <v>0.15868985404078625</v>
      </c>
      <c r="O17" s="52">
        <v>0.17698194733879979</v>
      </c>
      <c r="P17" s="52">
        <v>0.18061619167217471</v>
      </c>
      <c r="Q17" s="52">
        <v>0.21236091490629094</v>
      </c>
      <c r="R17" s="52">
        <v>0.21964315054162639</v>
      </c>
      <c r="S17" s="52">
        <v>0.29917403680456511</v>
      </c>
    </row>
    <row r="18" spans="2:31">
      <c r="L18" s="53" t="s">
        <v>7</v>
      </c>
      <c r="M18" s="52">
        <v>0</v>
      </c>
      <c r="N18" s="52">
        <v>0</v>
      </c>
      <c r="O18" s="52">
        <v>0.28321878732345368</v>
      </c>
      <c r="P18" s="52">
        <v>0.1866364777039716</v>
      </c>
      <c r="Q18" s="52">
        <v>0.176793873410761</v>
      </c>
      <c r="R18" s="52">
        <v>0.17801862821868555</v>
      </c>
      <c r="S18" s="52">
        <v>0.18698855585568527</v>
      </c>
    </row>
    <row r="21" spans="2:31">
      <c r="B21" s="41"/>
      <c r="C21" s="41" t="s">
        <v>10</v>
      </c>
      <c r="D21" s="41" t="s">
        <v>14</v>
      </c>
      <c r="E21" s="41" t="s">
        <v>15</v>
      </c>
      <c r="F21" s="41" t="s">
        <v>12</v>
      </c>
      <c r="G21" s="41" t="s">
        <v>13</v>
      </c>
      <c r="H21" s="41" t="s">
        <v>11</v>
      </c>
      <c r="I21" s="41" t="s">
        <v>8</v>
      </c>
    </row>
    <row r="22" spans="2:31">
      <c r="B22" s="67" t="s">
        <v>16</v>
      </c>
      <c r="C22" s="66">
        <v>4228.0999999999995</v>
      </c>
      <c r="D22" s="66">
        <v>3142.3333333333335</v>
      </c>
      <c r="E22" s="66">
        <v>2715</v>
      </c>
      <c r="F22" s="66">
        <v>2080.4333333333329</v>
      </c>
      <c r="G22" s="66">
        <v>1913.8</v>
      </c>
      <c r="H22" s="66">
        <v>1593.1666666666667</v>
      </c>
      <c r="I22" s="66">
        <v>1457.6666666666667</v>
      </c>
      <c r="M22" s="72"/>
      <c r="N22" s="72"/>
      <c r="O22" s="72"/>
      <c r="P22" s="72"/>
      <c r="Q22" s="72"/>
      <c r="R22" s="72"/>
    </row>
    <row r="23" spans="2:31" ht="14.5" customHeight="1">
      <c r="B23" s="67" t="s">
        <v>17</v>
      </c>
      <c r="C23" s="66">
        <v>3697.1333333333337</v>
      </c>
      <c r="D23" s="66">
        <v>2765.3666666666663</v>
      </c>
      <c r="E23" s="66">
        <v>2278.6333333333337</v>
      </c>
      <c r="F23" s="66">
        <v>2006.0333333333335</v>
      </c>
      <c r="G23" s="66">
        <v>1845.2333333333336</v>
      </c>
      <c r="H23" s="66">
        <v>1487.7333333333333</v>
      </c>
      <c r="I23" s="66">
        <v>1308.5333333333335</v>
      </c>
      <c r="M23" s="72"/>
      <c r="N23" s="72"/>
      <c r="O23" s="72"/>
      <c r="P23" s="72"/>
      <c r="Q23" s="72"/>
      <c r="R23" s="72"/>
      <c r="AA23" s="50"/>
      <c r="AB23" s="50"/>
      <c r="AC23" s="50"/>
      <c r="AD23" s="50"/>
      <c r="AE23" s="50"/>
    </row>
    <row r="24" spans="2:31" ht="14.5" customHeight="1">
      <c r="B24" s="67" t="s">
        <v>18</v>
      </c>
      <c r="C24" s="66">
        <v>3124.2999999999997</v>
      </c>
      <c r="D24" s="66">
        <v>2482.9</v>
      </c>
      <c r="E24" s="66">
        <v>2217.7333333333331</v>
      </c>
      <c r="F24" s="66">
        <v>1868.2333333333333</v>
      </c>
      <c r="G24" s="66">
        <v>1692.7666666666667</v>
      </c>
      <c r="H24" s="66">
        <v>1488.6666666666667</v>
      </c>
      <c r="I24" s="66">
        <v>1224.8333333333333</v>
      </c>
      <c r="M24" s="72"/>
      <c r="N24" s="72"/>
      <c r="O24" s="72"/>
      <c r="P24" s="72"/>
      <c r="Q24" s="72"/>
      <c r="R24" s="72"/>
      <c r="X24" s="51"/>
      <c r="Y24" s="51"/>
      <c r="Z24" s="50"/>
      <c r="AA24" s="50"/>
      <c r="AB24" s="50"/>
      <c r="AC24" s="50"/>
      <c r="AD24" s="50"/>
      <c r="AE24" s="50"/>
    </row>
    <row r="25" spans="2:31" ht="14.5" customHeight="1">
      <c r="B25" s="67" t="s">
        <v>19</v>
      </c>
      <c r="C25" s="66">
        <v>2794.2333333333336</v>
      </c>
      <c r="D25" s="66">
        <v>2048.6</v>
      </c>
      <c r="E25" s="66">
        <v>1769.6333333333332</v>
      </c>
      <c r="F25" s="66">
        <v>1600.3</v>
      </c>
      <c r="G25" s="66">
        <v>1425.7333333333336</v>
      </c>
      <c r="H25" s="66">
        <v>1261.6000000000001</v>
      </c>
      <c r="I25" s="66">
        <v>967.69999999999993</v>
      </c>
      <c r="M25" s="72"/>
      <c r="N25" s="72"/>
      <c r="O25" s="72"/>
      <c r="P25" s="72"/>
      <c r="Q25" s="72"/>
      <c r="R25" s="72"/>
      <c r="X25" s="50"/>
      <c r="Y25" s="50"/>
      <c r="Z25" s="50"/>
      <c r="AA25" s="50"/>
      <c r="AB25" s="50"/>
    </row>
    <row r="26" spans="2:31" ht="14.5" customHeight="1">
      <c r="B26" s="67" t="s">
        <v>20</v>
      </c>
      <c r="C26" s="66"/>
      <c r="D26" s="66">
        <v>1855.4666666666669</v>
      </c>
      <c r="E26" s="66">
        <v>1521.5333333333335</v>
      </c>
      <c r="F26" s="66">
        <v>1411</v>
      </c>
      <c r="G26" s="66">
        <v>1267.7</v>
      </c>
      <c r="H26" s="66">
        <v>1260.5999999999999</v>
      </c>
      <c r="I26" s="66">
        <v>1035.8</v>
      </c>
      <c r="M26" s="72"/>
      <c r="N26" s="72"/>
      <c r="O26" s="72"/>
      <c r="P26" s="72"/>
      <c r="Q26" s="72"/>
      <c r="R26" s="72"/>
    </row>
    <row r="27" spans="2:31">
      <c r="B27" s="67" t="s">
        <v>21</v>
      </c>
      <c r="C27" s="66"/>
      <c r="D27" s="66">
        <v>1447.45</v>
      </c>
      <c r="E27" s="66">
        <v>1352.8666666666666</v>
      </c>
      <c r="F27" s="66">
        <v>1295.4999999999998</v>
      </c>
      <c r="G27" s="66">
        <v>1181.2333333333333</v>
      </c>
      <c r="H27" s="66">
        <v>1059.5333333333333</v>
      </c>
      <c r="I27" s="66">
        <v>1037.0333333333333</v>
      </c>
      <c r="M27" s="72"/>
      <c r="N27" s="72"/>
      <c r="O27" s="72"/>
      <c r="P27" s="72"/>
      <c r="Q27" s="72"/>
      <c r="R27" s="72"/>
    </row>
    <row r="28" spans="2:31">
      <c r="B28" s="67" t="s">
        <v>22</v>
      </c>
      <c r="C28" s="66"/>
      <c r="D28" s="66">
        <v>1030.2704059666667</v>
      </c>
      <c r="E28" s="66">
        <v>1067.8968253333333</v>
      </c>
      <c r="F28" s="66">
        <v>1007.1557904666666</v>
      </c>
      <c r="G28" s="66">
        <v>1034.3509153333332</v>
      </c>
      <c r="H28" s="66">
        <v>1003.8759690000001</v>
      </c>
      <c r="I28" s="66">
        <v>994.24937933333331</v>
      </c>
      <c r="M28" s="72"/>
      <c r="N28" s="72"/>
      <c r="O28" s="72"/>
      <c r="P28" s="72"/>
      <c r="Q28" s="72"/>
      <c r="R28" s="72"/>
    </row>
    <row r="29" spans="2:31">
      <c r="B29" s="67" t="s">
        <v>7</v>
      </c>
      <c r="C29" s="66"/>
      <c r="D29" s="66"/>
      <c r="E29" s="66">
        <v>1322.2752675333334</v>
      </c>
      <c r="F29" s="66">
        <v>744.99017763333325</v>
      </c>
      <c r="G29" s="66">
        <v>638.99672310000005</v>
      </c>
      <c r="H29" s="66">
        <v>604.74033163333331</v>
      </c>
      <c r="I29" s="66">
        <v>554.21072400000003</v>
      </c>
      <c r="M29" s="72"/>
      <c r="N29" s="72"/>
      <c r="O29" s="72"/>
      <c r="P29" s="72"/>
      <c r="Q29" s="72"/>
      <c r="R29" s="72"/>
    </row>
    <row r="32" spans="2:31">
      <c r="M32" s="39"/>
      <c r="N32" s="39"/>
      <c r="O32" s="39"/>
      <c r="P32" s="39"/>
      <c r="Q32" s="39"/>
      <c r="R32" s="39"/>
      <c r="S32" s="39"/>
    </row>
  </sheetData>
  <mergeCells count="1">
    <mergeCell ref="L8:S9"/>
  </mergeCells>
  <phoneticPr fontId="19" type="noConversion"/>
  <conditionalFormatting sqref="M11:S18">
    <cfRule type="colorScale" priority="1">
      <colorScale>
        <cfvo type="min"/>
        <cfvo type="percentile" val="50"/>
        <cfvo type="max"/>
        <color rgb="FF5A8AC6"/>
        <color rgb="FFFCFCFF"/>
        <color rgb="FFF8696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84186-E7ED-41FD-A0F2-4DA14BD28B31}">
  <dimension ref="B3:R41"/>
  <sheetViews>
    <sheetView zoomScale="70" zoomScaleNormal="70" workbookViewId="0">
      <selection activeCell="C8" sqref="C8"/>
    </sheetView>
  </sheetViews>
  <sheetFormatPr defaultColWidth="12.08984375" defaultRowHeight="14.5"/>
  <cols>
    <col min="3" max="3" width="17.7265625" customWidth="1"/>
    <col min="4" max="4" width="15.6328125" customWidth="1"/>
    <col min="7" max="7" width="16.6328125" customWidth="1"/>
    <col min="8" max="8" width="15" customWidth="1"/>
    <col min="9" max="9" width="13.6328125" customWidth="1"/>
  </cols>
  <sheetData>
    <row r="3" spans="2:18">
      <c r="B3" s="40"/>
      <c r="C3" s="40" t="s">
        <v>10</v>
      </c>
      <c r="D3" s="40" t="s">
        <v>14</v>
      </c>
      <c r="E3" s="40" t="s">
        <v>15</v>
      </c>
      <c r="F3" s="40" t="s">
        <v>12</v>
      </c>
      <c r="G3" s="40" t="s">
        <v>13</v>
      </c>
      <c r="H3" s="40" t="s">
        <v>11</v>
      </c>
      <c r="I3" s="40" t="s">
        <v>8</v>
      </c>
    </row>
    <row r="4" spans="2:18">
      <c r="B4" s="40" t="s">
        <v>16</v>
      </c>
      <c r="C4" s="39">
        <v>16098.582296666666</v>
      </c>
      <c r="D4" s="39">
        <v>15004.921723333333</v>
      </c>
      <c r="E4" s="39">
        <v>9739.8475583333329</v>
      </c>
      <c r="F4" s="39">
        <v>9439.1184516666672</v>
      </c>
      <c r="G4" s="39">
        <v>10543.700025666667</v>
      </c>
      <c r="H4" s="39">
        <v>7158.9718780000003</v>
      </c>
      <c r="I4" s="39">
        <v>4495.3123190000006</v>
      </c>
    </row>
    <row r="5" spans="2:18">
      <c r="B5" s="40" t="s">
        <v>17</v>
      </c>
      <c r="C5" s="39">
        <v>13454.765863333334</v>
      </c>
      <c r="D5" s="39">
        <v>11622.17848</v>
      </c>
      <c r="E5" s="39">
        <v>9863.8814613333325</v>
      </c>
      <c r="F5" s="39">
        <v>9914.3115933333338</v>
      </c>
      <c r="G5" s="39">
        <v>9269.8713079999998</v>
      </c>
      <c r="H5" s="39">
        <v>6475.2269523333334</v>
      </c>
      <c r="I5" s="39">
        <v>3969.7364539999999</v>
      </c>
    </row>
    <row r="6" spans="2:18">
      <c r="B6" s="40" t="s">
        <v>18</v>
      </c>
      <c r="C6" s="39">
        <v>12027.32784</v>
      </c>
      <c r="D6" s="39">
        <v>10550.334575666666</v>
      </c>
      <c r="E6" s="39">
        <v>9930.4478190000009</v>
      </c>
      <c r="F6" s="39">
        <v>9123.3615733333336</v>
      </c>
      <c r="G6" s="39">
        <v>7486.9201693333334</v>
      </c>
      <c r="H6" s="39">
        <v>5409.6413496666673</v>
      </c>
      <c r="I6" s="39">
        <v>4031.038934666667</v>
      </c>
    </row>
    <row r="7" spans="2:18">
      <c r="B7" s="40" t="s">
        <v>19</v>
      </c>
      <c r="C7" s="39">
        <v>10061.410523666667</v>
      </c>
      <c r="D7" s="39">
        <v>11194.881369666668</v>
      </c>
      <c r="E7" s="39">
        <v>11131.254708666665</v>
      </c>
      <c r="F7" s="39">
        <v>9008.7440836666665</v>
      </c>
      <c r="G7" s="39">
        <v>8698.7217569999993</v>
      </c>
      <c r="H7" s="39">
        <v>7358.9979226666665</v>
      </c>
      <c r="I7" s="39">
        <v>5909.6285939999989</v>
      </c>
      <c r="K7" s="133" t="s">
        <v>29</v>
      </c>
      <c r="L7" s="134"/>
      <c r="M7" s="134"/>
      <c r="N7" s="134"/>
      <c r="O7" s="134"/>
      <c r="P7" s="134"/>
      <c r="Q7" s="134"/>
      <c r="R7" s="135"/>
    </row>
    <row r="8" spans="2:18">
      <c r="B8" s="40" t="s">
        <v>20</v>
      </c>
      <c r="C8" s="39">
        <v>11098.861721666666</v>
      </c>
      <c r="D8" s="39">
        <v>9200.1270953333333</v>
      </c>
      <c r="E8" s="39">
        <v>9576.3436656666672</v>
      </c>
      <c r="F8" s="39">
        <v>8620.7837313333348</v>
      </c>
      <c r="G8" s="39">
        <v>6814.1172846666668</v>
      </c>
      <c r="H8" s="39">
        <v>6537.9995556666663</v>
      </c>
      <c r="I8" s="39">
        <v>4357.629491333334</v>
      </c>
      <c r="K8" s="136"/>
      <c r="L8" s="137"/>
      <c r="M8" s="137"/>
      <c r="N8" s="137"/>
      <c r="O8" s="137"/>
      <c r="P8" s="137"/>
      <c r="Q8" s="137"/>
      <c r="R8" s="138"/>
    </row>
    <row r="9" spans="2:18">
      <c r="B9" s="40" t="s">
        <v>21</v>
      </c>
      <c r="C9" s="39">
        <v>8084.0627636666659</v>
      </c>
      <c r="D9" s="39">
        <v>7123.5964473333333</v>
      </c>
      <c r="E9" s="39">
        <v>6637.6676986666671</v>
      </c>
      <c r="F9" s="39">
        <v>6232.3384683333343</v>
      </c>
      <c r="G9" s="39">
        <v>5831.0393379999996</v>
      </c>
      <c r="H9" s="39">
        <v>4717.4405823333336</v>
      </c>
      <c r="I9" s="39">
        <v>4261.131996666667</v>
      </c>
      <c r="K9" s="139"/>
      <c r="L9" s="140"/>
      <c r="M9" s="140"/>
      <c r="N9" s="140"/>
      <c r="O9" s="140"/>
      <c r="P9" s="140"/>
      <c r="Q9" s="140"/>
      <c r="R9" s="141"/>
    </row>
    <row r="10" spans="2:18">
      <c r="B10" s="40" t="s">
        <v>22</v>
      </c>
      <c r="C10" s="39">
        <v>7975.9641653333338</v>
      </c>
      <c r="D10" s="39">
        <v>6492.352092666667</v>
      </c>
      <c r="E10" s="39">
        <v>6033.9308126666656</v>
      </c>
      <c r="F10" s="39">
        <v>5576.2209419999999</v>
      </c>
      <c r="G10" s="39">
        <v>4870.7216946666667</v>
      </c>
      <c r="H10" s="39">
        <v>4570.4861113333336</v>
      </c>
      <c r="I10" s="39">
        <v>3323.3143823333335</v>
      </c>
      <c r="K10" s="53" t="s">
        <v>3</v>
      </c>
      <c r="L10" s="53" t="s">
        <v>10</v>
      </c>
      <c r="M10" s="53" t="s">
        <v>14</v>
      </c>
      <c r="N10" s="53" t="s">
        <v>15</v>
      </c>
      <c r="O10" s="53" t="s">
        <v>12</v>
      </c>
      <c r="P10" s="53" t="s">
        <v>13</v>
      </c>
      <c r="Q10" s="53" t="s">
        <v>11</v>
      </c>
      <c r="R10" s="53" t="s">
        <v>8</v>
      </c>
    </row>
    <row r="11" spans="2:18">
      <c r="B11" s="40" t="s">
        <v>7</v>
      </c>
      <c r="C11" s="39">
        <v>5669.2989913333331</v>
      </c>
      <c r="D11" s="39">
        <v>4675.3606236666665</v>
      </c>
      <c r="E11" s="39">
        <v>4668.7413643333339</v>
      </c>
      <c r="F11" s="39">
        <v>3991.6643669999994</v>
      </c>
      <c r="G11" s="39">
        <v>3614.3601063333335</v>
      </c>
      <c r="H11" s="39">
        <v>3397.062081</v>
      </c>
      <c r="I11" s="39">
        <v>2963.8750963333332</v>
      </c>
      <c r="K11" s="54" t="s">
        <v>16</v>
      </c>
      <c r="L11" s="52" cm="1">
        <f t="array" ref="L11:R18">'Natural VS Rapaport'!C4:I11/('Natural VS Rapaport'!C23:I30*100)</f>
        <v>0.61917624217948719</v>
      </c>
      <c r="M11" s="52">
        <v>0.70777932657232701</v>
      </c>
      <c r="N11" s="52">
        <v>0.54412556191806327</v>
      </c>
      <c r="O11" s="52">
        <v>0.59741256023206757</v>
      </c>
      <c r="P11" s="52">
        <v>0.77527206071078436</v>
      </c>
      <c r="Q11" s="52">
        <v>0.67537470547169809</v>
      </c>
      <c r="R11" s="52">
        <v>0.5227107347674419</v>
      </c>
    </row>
    <row r="12" spans="2:18">
      <c r="K12" s="54" t="s">
        <v>17</v>
      </c>
      <c r="L12" s="52">
        <v>0.62580306341085279</v>
      </c>
      <c r="M12" s="52">
        <v>0.60218541347150256</v>
      </c>
      <c r="N12" s="52">
        <v>0.59781099765656565</v>
      </c>
      <c r="O12" s="52">
        <v>0.68374562712643683</v>
      </c>
      <c r="P12" s="52">
        <v>0.72991112661417323</v>
      </c>
      <c r="Q12" s="52">
        <v>0.65406332851851856</v>
      </c>
      <c r="R12" s="52">
        <v>0.49621705675</v>
      </c>
    </row>
    <row r="13" spans="2:18">
      <c r="K13" s="54" t="s">
        <v>18</v>
      </c>
      <c r="L13" s="52">
        <v>0.63636655238095241</v>
      </c>
      <c r="M13" s="52">
        <v>0.61697863015594534</v>
      </c>
      <c r="N13" s="52">
        <v>0.6709762039864865</v>
      </c>
      <c r="O13" s="52">
        <v>0.69116375555555554</v>
      </c>
      <c r="P13" s="52">
        <v>0.63448476011299437</v>
      </c>
      <c r="Q13" s="52">
        <v>0.58168186555555568</v>
      </c>
      <c r="R13" s="52">
        <v>0.53747185795555563</v>
      </c>
    </row>
    <row r="14" spans="2:18">
      <c r="K14" s="54" t="s">
        <v>19</v>
      </c>
      <c r="L14" s="52">
        <v>0.64496221305555557</v>
      </c>
      <c r="M14" s="52">
        <v>0.77742231733796308</v>
      </c>
      <c r="N14" s="52">
        <v>0.85625036220512807</v>
      </c>
      <c r="O14" s="52">
        <v>0.76997812680911681</v>
      </c>
      <c r="P14" s="52">
        <v>0.82063412801886781</v>
      </c>
      <c r="Q14" s="52">
        <v>0.85569743286821698</v>
      </c>
      <c r="R14" s="52">
        <v>0.84423265628571409</v>
      </c>
    </row>
    <row r="15" spans="2:18">
      <c r="K15" s="54" t="s">
        <v>20</v>
      </c>
      <c r="L15" s="52">
        <v>0.86037687764857873</v>
      </c>
      <c r="M15" s="52">
        <v>0.77311992397759099</v>
      </c>
      <c r="N15" s="52">
        <v>0.87057669687878791</v>
      </c>
      <c r="O15" s="52">
        <v>0.8451748756209152</v>
      </c>
      <c r="P15" s="52">
        <v>0.72490609411347517</v>
      </c>
      <c r="Q15" s="52">
        <v>0.81724994445833332</v>
      </c>
      <c r="R15" s="52">
        <v>0.66024689262626268</v>
      </c>
    </row>
    <row r="16" spans="2:18">
      <c r="K16" s="54" t="s">
        <v>21</v>
      </c>
      <c r="L16" s="52">
        <v>0.75551988445482854</v>
      </c>
      <c r="M16" s="52">
        <v>0.71235964473333335</v>
      </c>
      <c r="N16" s="52">
        <v>0.72148561942028988</v>
      </c>
      <c r="O16" s="52">
        <v>0.7246905195736435</v>
      </c>
      <c r="P16" s="52">
        <v>0.73810624531645563</v>
      </c>
      <c r="Q16" s="52">
        <v>0.67392008319047625</v>
      </c>
      <c r="R16" s="52">
        <v>0.68727935430107534</v>
      </c>
    </row>
    <row r="17" spans="2:18">
      <c r="K17" s="54" t="s">
        <v>22</v>
      </c>
      <c r="L17" s="52">
        <v>0.89617574891385776</v>
      </c>
      <c r="M17" s="52">
        <v>0.78221109550200807</v>
      </c>
      <c r="N17" s="52">
        <v>0.78362737826839812</v>
      </c>
      <c r="O17" s="52">
        <v>0.7744751308333333</v>
      </c>
      <c r="P17" s="52">
        <v>0.72697338726368155</v>
      </c>
      <c r="Q17" s="52">
        <v>0.76174768522222225</v>
      </c>
      <c r="R17" s="52">
        <v>0.61542858932098765</v>
      </c>
    </row>
    <row r="18" spans="2:18">
      <c r="K18" s="54" t="s">
        <v>7</v>
      </c>
      <c r="L18" s="52">
        <v>0.74596039359649124</v>
      </c>
      <c r="M18" s="52">
        <v>0.66790866052380948</v>
      </c>
      <c r="N18" s="52">
        <v>0.70738505520202033</v>
      </c>
      <c r="O18" s="52">
        <v>0.64381683338709672</v>
      </c>
      <c r="P18" s="52">
        <v>0.63409826426900584</v>
      </c>
      <c r="Q18" s="52">
        <v>0.66609060411764709</v>
      </c>
      <c r="R18" s="52">
        <v>0.64432067311594199</v>
      </c>
    </row>
    <row r="22" spans="2:18">
      <c r="C22" s="40" t="s">
        <v>10</v>
      </c>
      <c r="D22" s="40" t="s">
        <v>14</v>
      </c>
      <c r="E22" s="40" t="s">
        <v>15</v>
      </c>
      <c r="F22" s="40" t="s">
        <v>12</v>
      </c>
      <c r="G22" s="40" t="s">
        <v>13</v>
      </c>
      <c r="H22" s="40" t="s">
        <v>11</v>
      </c>
      <c r="I22" s="40" t="s">
        <v>8</v>
      </c>
      <c r="L22" s="39"/>
    </row>
    <row r="23" spans="2:18">
      <c r="B23" s="40" t="s">
        <v>16</v>
      </c>
      <c r="C23">
        <v>260</v>
      </c>
      <c r="D23">
        <v>212</v>
      </c>
      <c r="E23">
        <v>179</v>
      </c>
      <c r="F23">
        <v>158</v>
      </c>
      <c r="G23">
        <v>136</v>
      </c>
      <c r="H23">
        <v>106</v>
      </c>
      <c r="I23">
        <v>86</v>
      </c>
    </row>
    <row r="24" spans="2:18">
      <c r="B24" s="40" t="s">
        <v>17</v>
      </c>
      <c r="C24">
        <v>215</v>
      </c>
      <c r="D24">
        <v>193</v>
      </c>
      <c r="E24">
        <v>165</v>
      </c>
      <c r="F24">
        <v>145</v>
      </c>
      <c r="G24">
        <v>127</v>
      </c>
      <c r="H24">
        <v>99</v>
      </c>
      <c r="I24">
        <v>80</v>
      </c>
    </row>
    <row r="25" spans="2:18">
      <c r="B25" s="40" t="s">
        <v>18</v>
      </c>
      <c r="C25">
        <v>189</v>
      </c>
      <c r="D25">
        <v>171</v>
      </c>
      <c r="E25">
        <v>148</v>
      </c>
      <c r="F25">
        <v>132</v>
      </c>
      <c r="G25">
        <v>118</v>
      </c>
      <c r="H25">
        <v>93</v>
      </c>
      <c r="I25">
        <v>75</v>
      </c>
    </row>
    <row r="26" spans="2:18">
      <c r="B26" s="40" t="s">
        <v>19</v>
      </c>
      <c r="C26">
        <v>156</v>
      </c>
      <c r="D26">
        <v>144</v>
      </c>
      <c r="E26">
        <v>130</v>
      </c>
      <c r="F26">
        <v>117</v>
      </c>
      <c r="G26">
        <v>106</v>
      </c>
      <c r="H26">
        <v>86</v>
      </c>
      <c r="I26">
        <v>70</v>
      </c>
    </row>
    <row r="27" spans="2:18">
      <c r="B27" s="40" t="s">
        <v>20</v>
      </c>
      <c r="C27">
        <v>129</v>
      </c>
      <c r="D27">
        <v>119</v>
      </c>
      <c r="E27">
        <v>110</v>
      </c>
      <c r="F27">
        <v>102</v>
      </c>
      <c r="G27">
        <v>94</v>
      </c>
      <c r="H27">
        <v>80</v>
      </c>
      <c r="I27">
        <v>66</v>
      </c>
    </row>
    <row r="28" spans="2:18">
      <c r="B28" s="40" t="s">
        <v>21</v>
      </c>
      <c r="C28">
        <v>107</v>
      </c>
      <c r="D28">
        <v>100</v>
      </c>
      <c r="E28">
        <v>92</v>
      </c>
      <c r="F28">
        <v>86</v>
      </c>
      <c r="G28">
        <v>79</v>
      </c>
      <c r="H28">
        <v>70</v>
      </c>
      <c r="I28">
        <v>62</v>
      </c>
    </row>
    <row r="29" spans="2:18">
      <c r="B29" s="40" t="s">
        <v>22</v>
      </c>
      <c r="C29">
        <v>89</v>
      </c>
      <c r="D29">
        <v>83</v>
      </c>
      <c r="E29">
        <v>77</v>
      </c>
      <c r="F29">
        <v>72</v>
      </c>
      <c r="G29">
        <v>67</v>
      </c>
      <c r="H29">
        <v>60</v>
      </c>
      <c r="I29">
        <v>54</v>
      </c>
    </row>
    <row r="30" spans="2:18">
      <c r="B30" s="40" t="s">
        <v>7</v>
      </c>
      <c r="C30">
        <v>76</v>
      </c>
      <c r="D30">
        <v>70</v>
      </c>
      <c r="E30">
        <v>66</v>
      </c>
      <c r="F30">
        <v>62</v>
      </c>
      <c r="G30">
        <v>57</v>
      </c>
      <c r="H30">
        <v>51</v>
      </c>
      <c r="I30">
        <v>46</v>
      </c>
    </row>
    <row r="33" spans="3:10">
      <c r="D33" s="40" t="s">
        <v>10</v>
      </c>
      <c r="E33" s="40" t="s">
        <v>14</v>
      </c>
      <c r="F33" s="40" t="s">
        <v>15</v>
      </c>
      <c r="G33" s="40" t="s">
        <v>12</v>
      </c>
      <c r="H33" s="40" t="s">
        <v>13</v>
      </c>
      <c r="I33" s="40" t="s">
        <v>11</v>
      </c>
      <c r="J33" s="40" t="s">
        <v>8</v>
      </c>
    </row>
    <row r="34" spans="3:10">
      <c r="C34" s="40" t="s">
        <v>16</v>
      </c>
      <c r="D34">
        <v>26000</v>
      </c>
      <c r="E34">
        <v>212</v>
      </c>
      <c r="F34">
        <v>179</v>
      </c>
      <c r="G34">
        <v>158</v>
      </c>
      <c r="H34">
        <v>136</v>
      </c>
      <c r="I34">
        <v>106</v>
      </c>
      <c r="J34">
        <v>86</v>
      </c>
    </row>
    <row r="35" spans="3:10">
      <c r="C35" s="40" t="s">
        <v>17</v>
      </c>
      <c r="D35">
        <v>21500</v>
      </c>
      <c r="E35">
        <v>193</v>
      </c>
      <c r="F35">
        <v>165</v>
      </c>
      <c r="G35">
        <v>145</v>
      </c>
      <c r="H35">
        <v>127</v>
      </c>
      <c r="I35">
        <v>99</v>
      </c>
      <c r="J35">
        <v>80</v>
      </c>
    </row>
    <row r="36" spans="3:10">
      <c r="C36" s="40" t="s">
        <v>18</v>
      </c>
      <c r="D36">
        <v>18900</v>
      </c>
      <c r="E36">
        <v>171</v>
      </c>
      <c r="F36">
        <v>148</v>
      </c>
      <c r="G36">
        <v>132</v>
      </c>
      <c r="H36">
        <v>118</v>
      </c>
      <c r="I36">
        <v>93</v>
      </c>
      <c r="J36">
        <v>75</v>
      </c>
    </row>
    <row r="37" spans="3:10">
      <c r="C37" s="40" t="s">
        <v>19</v>
      </c>
      <c r="D37">
        <v>156</v>
      </c>
      <c r="E37">
        <v>144</v>
      </c>
      <c r="F37">
        <v>130</v>
      </c>
      <c r="G37">
        <v>117</v>
      </c>
      <c r="H37">
        <v>106</v>
      </c>
      <c r="I37">
        <v>86</v>
      </c>
      <c r="J37">
        <v>70</v>
      </c>
    </row>
    <row r="38" spans="3:10">
      <c r="C38" s="40" t="s">
        <v>20</v>
      </c>
      <c r="D38">
        <v>129</v>
      </c>
      <c r="E38">
        <v>119</v>
      </c>
      <c r="F38">
        <v>110</v>
      </c>
      <c r="G38">
        <v>102</v>
      </c>
      <c r="H38">
        <v>94</v>
      </c>
      <c r="I38">
        <v>80</v>
      </c>
      <c r="J38">
        <v>66</v>
      </c>
    </row>
    <row r="39" spans="3:10">
      <c r="C39" s="40" t="s">
        <v>21</v>
      </c>
      <c r="D39">
        <v>107</v>
      </c>
      <c r="E39">
        <v>100</v>
      </c>
      <c r="F39">
        <v>92</v>
      </c>
      <c r="G39">
        <v>86</v>
      </c>
      <c r="H39">
        <v>79</v>
      </c>
      <c r="I39">
        <v>70</v>
      </c>
      <c r="J39">
        <v>62</v>
      </c>
    </row>
    <row r="40" spans="3:10">
      <c r="C40" s="40" t="s">
        <v>22</v>
      </c>
      <c r="D40">
        <v>89</v>
      </c>
      <c r="E40">
        <v>83</v>
      </c>
      <c r="F40">
        <v>77</v>
      </c>
      <c r="G40">
        <v>72</v>
      </c>
      <c r="H40">
        <v>67</v>
      </c>
      <c r="I40">
        <v>60</v>
      </c>
      <c r="J40">
        <v>54</v>
      </c>
    </row>
    <row r="41" spans="3:10">
      <c r="C41" s="40" t="s">
        <v>7</v>
      </c>
      <c r="D41">
        <v>76</v>
      </c>
      <c r="E41">
        <v>70</v>
      </c>
      <c r="F41">
        <v>66</v>
      </c>
      <c r="G41">
        <v>62</v>
      </c>
      <c r="H41">
        <v>57</v>
      </c>
      <c r="I41">
        <v>51</v>
      </c>
      <c r="J41">
        <v>46</v>
      </c>
    </row>
  </sheetData>
  <mergeCells count="1">
    <mergeCell ref="K7:R9"/>
  </mergeCells>
  <conditionalFormatting sqref="L11:R18">
    <cfRule type="colorScale" priority="1">
      <colorScale>
        <cfvo type="min"/>
        <cfvo type="percentile" val="50"/>
        <cfvo type="max"/>
        <color rgb="FF5A8AC6"/>
        <color rgb="FFFCFCFF"/>
        <color rgb="FFF8696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7CA97-58AD-4B61-93AB-39F5F683D896}">
  <dimension ref="B3:J28"/>
  <sheetViews>
    <sheetView zoomScale="60" zoomScaleNormal="60" workbookViewId="0">
      <selection activeCell="R18" sqref="R18"/>
    </sheetView>
  </sheetViews>
  <sheetFormatPr defaultColWidth="13.453125" defaultRowHeight="14.5"/>
  <sheetData>
    <row r="3" spans="2:10">
      <c r="B3" s="40"/>
      <c r="C3" s="40">
        <v>1</v>
      </c>
      <c r="D3" s="40">
        <v>2</v>
      </c>
      <c r="E3" s="40">
        <v>3</v>
      </c>
      <c r="F3" s="40">
        <v>4</v>
      </c>
      <c r="G3" s="40">
        <v>5</v>
      </c>
      <c r="H3" s="40">
        <v>6</v>
      </c>
      <c r="I3" s="40">
        <v>7</v>
      </c>
      <c r="J3" s="40" t="s">
        <v>30</v>
      </c>
    </row>
    <row r="4" spans="2:10">
      <c r="B4" s="40">
        <v>1</v>
      </c>
      <c r="C4" s="68">
        <v>16098.582296666666</v>
      </c>
      <c r="D4" s="68">
        <v>15004.921723333333</v>
      </c>
      <c r="E4" s="68">
        <v>9739.8475583333329</v>
      </c>
      <c r="F4" s="68">
        <v>9439.1184516666672</v>
      </c>
      <c r="G4" s="68">
        <v>10543.700025666667</v>
      </c>
      <c r="H4" s="68">
        <v>7158.9718780000003</v>
      </c>
      <c r="I4" s="68">
        <v>4495.3123190000006</v>
      </c>
      <c r="J4" s="68">
        <v>10354.350607523811</v>
      </c>
    </row>
    <row r="5" spans="2:10">
      <c r="B5" s="40">
        <v>2</v>
      </c>
      <c r="C5" s="68">
        <v>13454.765863333334</v>
      </c>
      <c r="D5" s="68">
        <v>11622.17848</v>
      </c>
      <c r="E5" s="68">
        <v>9863.8814613333325</v>
      </c>
      <c r="F5" s="68">
        <v>9914.3115933333338</v>
      </c>
      <c r="G5" s="68">
        <v>9269.8713079999998</v>
      </c>
      <c r="H5" s="68">
        <v>6475.2269523333334</v>
      </c>
      <c r="I5" s="68">
        <v>3969.7364539999999</v>
      </c>
      <c r="J5" s="68">
        <v>9224.2817303333322</v>
      </c>
    </row>
    <row r="6" spans="2:10">
      <c r="B6" s="40">
        <v>3</v>
      </c>
      <c r="C6" s="68">
        <v>12027.32784</v>
      </c>
      <c r="D6" s="68">
        <v>10550.334575666666</v>
      </c>
      <c r="E6" s="68">
        <v>9930.4478190000009</v>
      </c>
      <c r="F6" s="68">
        <v>9123.3615733333336</v>
      </c>
      <c r="G6" s="68">
        <v>7486.9201693333334</v>
      </c>
      <c r="H6" s="68">
        <v>5409.6413496666673</v>
      </c>
      <c r="I6" s="68">
        <v>4031.038934666667</v>
      </c>
      <c r="J6" s="68">
        <v>8365.5817516666666</v>
      </c>
    </row>
    <row r="7" spans="2:10">
      <c r="B7" s="40">
        <v>4</v>
      </c>
      <c r="C7" s="68">
        <v>10061.410523666667</v>
      </c>
      <c r="D7" s="68">
        <v>11194.881369666668</v>
      </c>
      <c r="E7" s="68">
        <v>11131.254708666665</v>
      </c>
      <c r="F7" s="68">
        <v>9008.7440836666665</v>
      </c>
      <c r="G7" s="68">
        <v>8698.7217569999993</v>
      </c>
      <c r="H7" s="68">
        <v>7358.9979226666665</v>
      </c>
      <c r="I7" s="68">
        <v>5909.6285939999989</v>
      </c>
      <c r="J7" s="68">
        <v>9051.948422761905</v>
      </c>
    </row>
    <row r="8" spans="2:10">
      <c r="B8" s="40">
        <v>5</v>
      </c>
      <c r="C8" s="68">
        <v>11098.861721666666</v>
      </c>
      <c r="D8" s="68">
        <v>9200.1270953333333</v>
      </c>
      <c r="E8" s="68">
        <v>9576.3436656666672</v>
      </c>
      <c r="F8" s="68">
        <v>8620.7837313333348</v>
      </c>
      <c r="G8" s="68">
        <v>6814.1172846666668</v>
      </c>
      <c r="H8" s="68">
        <v>6537.9995556666663</v>
      </c>
      <c r="I8" s="68">
        <v>4357.629491333334</v>
      </c>
      <c r="J8" s="68">
        <v>8029.408935095239</v>
      </c>
    </row>
    <row r="9" spans="2:10">
      <c r="B9" s="40">
        <v>6</v>
      </c>
      <c r="C9" s="68">
        <v>8084.0627636666659</v>
      </c>
      <c r="D9" s="68">
        <v>7123.5964473333333</v>
      </c>
      <c r="E9" s="68">
        <v>6637.6676986666671</v>
      </c>
      <c r="F9" s="68">
        <v>6232.3384683333343</v>
      </c>
      <c r="G9" s="68">
        <v>5831.0393379999996</v>
      </c>
      <c r="H9" s="68">
        <v>4717.4405823333336</v>
      </c>
      <c r="I9" s="68">
        <v>4261.131996666667</v>
      </c>
      <c r="J9" s="68">
        <v>6126.7538992857153</v>
      </c>
    </row>
    <row r="10" spans="2:10">
      <c r="B10" s="40">
        <v>7</v>
      </c>
      <c r="C10" s="68">
        <v>7975.9641653333338</v>
      </c>
      <c r="D10" s="68">
        <v>6492.352092666667</v>
      </c>
      <c r="E10" s="68">
        <v>6033.9308126666656</v>
      </c>
      <c r="F10" s="68">
        <v>5576.2209419999999</v>
      </c>
      <c r="G10" s="68">
        <v>4870.7216946666667</v>
      </c>
      <c r="H10" s="68">
        <v>4570.4861113333336</v>
      </c>
      <c r="I10" s="68">
        <v>3323.3143823333335</v>
      </c>
      <c r="J10" s="68">
        <v>5548.998600142856</v>
      </c>
    </row>
    <row r="11" spans="2:10">
      <c r="B11" s="40">
        <v>8</v>
      </c>
      <c r="C11" s="68">
        <v>5669.2989913333331</v>
      </c>
      <c r="D11" s="68">
        <v>4675.3606236666665</v>
      </c>
      <c r="E11" s="68">
        <v>4668.7413643333339</v>
      </c>
      <c r="F11" s="68">
        <v>3991.6643669999994</v>
      </c>
      <c r="G11" s="68">
        <v>3614.3601063333335</v>
      </c>
      <c r="H11" s="68">
        <v>3397.062081</v>
      </c>
      <c r="I11" s="68">
        <v>2963.8750963333332</v>
      </c>
      <c r="J11" s="68">
        <v>4140.0518042857148</v>
      </c>
    </row>
    <row r="12" spans="2:10">
      <c r="B12" s="40" t="s">
        <v>30</v>
      </c>
      <c r="C12" s="74">
        <v>10558.784270708333</v>
      </c>
      <c r="D12" s="74">
        <v>9482.9690509583343</v>
      </c>
      <c r="E12" s="74">
        <v>8447.7643860833323</v>
      </c>
      <c r="F12" s="74">
        <v>7738.3179013333338</v>
      </c>
      <c r="G12" s="74">
        <v>7141.1814604583342</v>
      </c>
      <c r="H12" s="74">
        <v>5703.2283041250012</v>
      </c>
      <c r="I12" s="74">
        <v>4163.9584085416664</v>
      </c>
      <c r="J12" s="68"/>
    </row>
    <row r="19" spans="2:10">
      <c r="C19" s="40">
        <v>1</v>
      </c>
      <c r="D19" s="40">
        <v>2</v>
      </c>
      <c r="E19" s="40">
        <v>3</v>
      </c>
      <c r="F19" s="40">
        <v>4</v>
      </c>
      <c r="G19" s="40">
        <v>5</v>
      </c>
      <c r="H19" s="40">
        <v>6</v>
      </c>
      <c r="I19" s="40">
        <v>7</v>
      </c>
      <c r="J19" s="40" t="s">
        <v>30</v>
      </c>
    </row>
    <row r="20" spans="2:10">
      <c r="B20" s="40">
        <v>1</v>
      </c>
      <c r="C20" s="66">
        <v>4228.0999999999995</v>
      </c>
      <c r="D20" s="66">
        <v>3142.3333333333335</v>
      </c>
      <c r="E20" s="66">
        <v>2715</v>
      </c>
      <c r="F20" s="66">
        <v>2080.4333333333329</v>
      </c>
      <c r="G20" s="66">
        <v>1913.8</v>
      </c>
      <c r="H20" s="66">
        <v>1593.1666666666667</v>
      </c>
      <c r="I20" s="66">
        <v>1457.6666666666667</v>
      </c>
      <c r="J20" s="66">
        <v>2447.2142857142858</v>
      </c>
    </row>
    <row r="21" spans="2:10">
      <c r="B21" s="40">
        <v>2</v>
      </c>
      <c r="C21" s="66">
        <v>3697.1333333333337</v>
      </c>
      <c r="D21" s="66">
        <v>2765.3666666666663</v>
      </c>
      <c r="E21" s="66">
        <v>2278.6333333333337</v>
      </c>
      <c r="F21" s="66">
        <v>2006.0333333333335</v>
      </c>
      <c r="G21" s="66">
        <v>1845.2333333333336</v>
      </c>
      <c r="H21" s="66">
        <v>1487.7333333333333</v>
      </c>
      <c r="I21" s="66">
        <v>1308.5333333333335</v>
      </c>
      <c r="J21" s="66">
        <v>2198.3809523809523</v>
      </c>
    </row>
    <row r="22" spans="2:10">
      <c r="B22" s="40">
        <v>3</v>
      </c>
      <c r="C22" s="66">
        <v>3124.2999999999997</v>
      </c>
      <c r="D22" s="66">
        <v>2482.9</v>
      </c>
      <c r="E22" s="66">
        <v>2217.7333333333331</v>
      </c>
      <c r="F22" s="66">
        <v>1868.2333333333333</v>
      </c>
      <c r="G22" s="66">
        <v>1692.7666666666667</v>
      </c>
      <c r="H22" s="66">
        <v>1488.6666666666667</v>
      </c>
      <c r="I22" s="66">
        <v>1224.8333333333333</v>
      </c>
      <c r="J22" s="66">
        <v>2014.2047619047621</v>
      </c>
    </row>
    <row r="23" spans="2:10">
      <c r="B23" s="40">
        <v>4</v>
      </c>
      <c r="C23" s="66">
        <v>2794.2333333333336</v>
      </c>
      <c r="D23" s="66">
        <v>2048.6</v>
      </c>
      <c r="E23" s="66">
        <v>1769.6333333333332</v>
      </c>
      <c r="F23" s="66">
        <v>1600.3</v>
      </c>
      <c r="G23" s="66">
        <v>1425.7333333333336</v>
      </c>
      <c r="H23" s="66">
        <v>1261.6000000000001</v>
      </c>
      <c r="I23" s="66">
        <v>967.69999999999993</v>
      </c>
      <c r="J23" s="66">
        <v>1695.3999999999996</v>
      </c>
    </row>
    <row r="24" spans="2:10">
      <c r="B24" s="40">
        <v>5</v>
      </c>
      <c r="C24" s="66"/>
      <c r="D24" s="66">
        <v>1855.4666666666669</v>
      </c>
      <c r="E24" s="66">
        <v>1521.5333333333335</v>
      </c>
      <c r="F24" s="66">
        <v>1411</v>
      </c>
      <c r="G24" s="66">
        <v>1267.7</v>
      </c>
      <c r="H24" s="66">
        <v>1260.5999999999999</v>
      </c>
      <c r="I24" s="66">
        <v>1035.8</v>
      </c>
      <c r="J24" s="66">
        <v>1392.0166666666671</v>
      </c>
    </row>
    <row r="25" spans="2:10">
      <c r="B25" s="40">
        <v>6</v>
      </c>
      <c r="C25" s="66"/>
      <c r="D25" s="66">
        <v>1447.45</v>
      </c>
      <c r="E25" s="66">
        <v>1352.8666666666666</v>
      </c>
      <c r="F25" s="66">
        <v>1295.4999999999998</v>
      </c>
      <c r="G25" s="66">
        <v>1181.2333333333333</v>
      </c>
      <c r="H25" s="66">
        <v>1059.5333333333333</v>
      </c>
      <c r="I25" s="66">
        <v>1037.0333333333333</v>
      </c>
      <c r="J25" s="66">
        <v>1216.0823529411764</v>
      </c>
    </row>
    <row r="26" spans="2:10">
      <c r="B26" s="40">
        <v>7</v>
      </c>
      <c r="C26" s="66"/>
      <c r="D26" s="66">
        <v>1030.2704059666667</v>
      </c>
      <c r="E26" s="66">
        <v>1067.8968253333333</v>
      </c>
      <c r="F26" s="66">
        <v>1007.1557904666666</v>
      </c>
      <c r="G26" s="66">
        <v>1034.3509153333332</v>
      </c>
      <c r="H26" s="66">
        <v>1003.8759690000001</v>
      </c>
      <c r="I26" s="66">
        <v>994.24937933333331</v>
      </c>
      <c r="J26" s="66">
        <v>1022.9665475722223</v>
      </c>
    </row>
    <row r="27" spans="2:10">
      <c r="B27" s="40">
        <v>8</v>
      </c>
      <c r="C27" s="66"/>
      <c r="D27" s="66"/>
      <c r="E27" s="66">
        <v>1322.2752675333334</v>
      </c>
      <c r="F27" s="66">
        <v>744.99017763333325</v>
      </c>
      <c r="G27" s="66">
        <v>638.99672310000005</v>
      </c>
      <c r="H27" s="66">
        <v>604.74033163333331</v>
      </c>
      <c r="I27" s="66">
        <v>554.21072400000003</v>
      </c>
      <c r="J27" s="66">
        <v>773.04264477999993</v>
      </c>
    </row>
    <row r="28" spans="2:10">
      <c r="B28" t="s">
        <v>30</v>
      </c>
      <c r="C28" s="73">
        <v>3460.9416666666671</v>
      </c>
      <c r="D28" s="73">
        <v>2143.4855608949997</v>
      </c>
      <c r="E28" s="73">
        <v>1780.6965116083331</v>
      </c>
      <c r="F28" s="73">
        <v>1501.7057460124997</v>
      </c>
      <c r="G28" s="73">
        <v>1374.9767881375001</v>
      </c>
      <c r="H28" s="73">
        <v>1219.9895375791666</v>
      </c>
      <c r="I28" s="73">
        <v>1072.50334625</v>
      </c>
      <c r="J28" s="73">
        <v>1652.6180100526315</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31AEE-21FD-4A1B-B78B-62A328FE0A13}">
  <dimension ref="A2:Q44"/>
  <sheetViews>
    <sheetView zoomScale="94" zoomScaleNormal="66" workbookViewId="0">
      <selection activeCell="D30" sqref="D30"/>
    </sheetView>
  </sheetViews>
  <sheetFormatPr defaultRowHeight="14.5"/>
  <cols>
    <col min="1" max="1" width="18.81640625" customWidth="1"/>
    <col min="2" max="2" width="15.90625" customWidth="1"/>
    <col min="3" max="3" width="14.1796875" customWidth="1"/>
    <col min="4" max="4" width="9.81640625" customWidth="1"/>
    <col min="5" max="5" width="11.81640625" bestFit="1" customWidth="1"/>
    <col min="6" max="6" width="17.453125" customWidth="1"/>
    <col min="7" max="7" width="11.81640625" customWidth="1"/>
    <col min="8" max="8" width="18.6328125" customWidth="1"/>
    <col min="10" max="11" width="15.6328125" customWidth="1"/>
    <col min="12" max="12" width="18.6328125" bestFit="1" customWidth="1"/>
    <col min="13" max="13" width="10.1796875" customWidth="1"/>
    <col min="14" max="14" width="15.6328125" bestFit="1" customWidth="1"/>
    <col min="15" max="15" width="18.1796875" customWidth="1"/>
    <col min="16" max="16" width="13.1796875" customWidth="1"/>
    <col min="17" max="17" width="23.81640625" bestFit="1" customWidth="1"/>
  </cols>
  <sheetData>
    <row r="2" spans="1:17">
      <c r="A2" s="143" t="s">
        <v>31</v>
      </c>
      <c r="B2" s="42" t="s">
        <v>32</v>
      </c>
      <c r="C2" s="42" t="s">
        <v>33</v>
      </c>
      <c r="D2" s="142" t="s">
        <v>34</v>
      </c>
      <c r="E2" s="142" t="s">
        <v>35</v>
      </c>
      <c r="F2" s="142" t="s">
        <v>36</v>
      </c>
      <c r="G2" s="142" t="s">
        <v>37</v>
      </c>
      <c r="H2" s="142" t="s">
        <v>38</v>
      </c>
      <c r="J2" s="143" t="s">
        <v>31</v>
      </c>
      <c r="K2" s="42" t="s">
        <v>32</v>
      </c>
      <c r="L2" s="42" t="s">
        <v>33</v>
      </c>
      <c r="M2" s="142" t="s">
        <v>34</v>
      </c>
      <c r="N2" s="142" t="s">
        <v>35</v>
      </c>
      <c r="O2" s="142" t="s">
        <v>36</v>
      </c>
      <c r="P2" s="142" t="s">
        <v>37</v>
      </c>
      <c r="Q2" s="142" t="s">
        <v>38</v>
      </c>
    </row>
    <row r="3" spans="1:17">
      <c r="A3" s="143"/>
      <c r="B3" s="42" t="s">
        <v>3</v>
      </c>
      <c r="C3" s="42" t="s">
        <v>39</v>
      </c>
      <c r="D3" s="142"/>
      <c r="E3" s="142"/>
      <c r="F3" s="142"/>
      <c r="G3" s="142"/>
      <c r="H3" s="142"/>
      <c r="J3" s="143"/>
      <c r="K3" s="42" t="s">
        <v>3</v>
      </c>
      <c r="L3" s="42" t="s">
        <v>39</v>
      </c>
      <c r="M3" s="142"/>
      <c r="N3" s="142"/>
      <c r="O3" s="142"/>
      <c r="P3" s="142"/>
      <c r="Q3" s="142"/>
    </row>
    <row r="4" spans="1:17" ht="29" customHeight="1">
      <c r="A4" s="144" t="s">
        <v>40</v>
      </c>
      <c r="B4" s="44">
        <v>1</v>
      </c>
      <c r="C4" s="68">
        <v>10354.350607523811</v>
      </c>
      <c r="D4" s="75">
        <f>B4-$B$12</f>
        <v>-3.5</v>
      </c>
      <c r="E4" s="75">
        <f>C4-$C$12</f>
        <v>2749.1786386369058</v>
      </c>
      <c r="F4" s="75">
        <f>D4*E4</f>
        <v>-9622.1252352291704</v>
      </c>
      <c r="G4" s="75">
        <f>D4^2</f>
        <v>12.25</v>
      </c>
      <c r="H4" s="76">
        <f>E4^2</f>
        <v>7557983.1871374706</v>
      </c>
      <c r="J4" s="144" t="s">
        <v>41</v>
      </c>
      <c r="K4" s="44">
        <v>1</v>
      </c>
      <c r="L4" s="80">
        <f>AVERAGE(G4:K4)</f>
        <v>2519332.1457124902</v>
      </c>
      <c r="M4" s="81">
        <f>K4-$K$12</f>
        <v>-3.5</v>
      </c>
      <c r="N4" s="81">
        <f>L4-$L$12</f>
        <v>2202995.2570041469</v>
      </c>
      <c r="O4" s="81">
        <f>M4*N4</f>
        <v>-7710483.399514514</v>
      </c>
      <c r="P4" s="82">
        <f>M4^2</f>
        <v>12.25</v>
      </c>
      <c r="Q4" s="83">
        <f>N4^2</f>
        <v>4853188102382.7676</v>
      </c>
    </row>
    <row r="5" spans="1:17">
      <c r="A5" s="144"/>
      <c r="B5" s="45">
        <v>2</v>
      </c>
      <c r="C5" s="68">
        <v>9224.2817303333322</v>
      </c>
      <c r="D5" s="77">
        <f t="shared" ref="D5:D11" si="0">B5-$B$12</f>
        <v>-2.5</v>
      </c>
      <c r="E5" s="77">
        <f t="shared" ref="E5:E11" si="1">C5-$C$12</f>
        <v>1619.109761446427</v>
      </c>
      <c r="F5" s="77">
        <f t="shared" ref="F5:F11" si="2">D5*E5</f>
        <v>-4047.7744036160675</v>
      </c>
      <c r="G5" s="77">
        <f t="shared" ref="G5:H11" si="3">D5^2</f>
        <v>6.25</v>
      </c>
      <c r="H5" s="76">
        <f t="shared" si="3"/>
        <v>2621516.4196111057</v>
      </c>
      <c r="J5" s="144"/>
      <c r="K5" s="45">
        <v>2</v>
      </c>
      <c r="L5" s="80">
        <v>2198.3809523809523</v>
      </c>
      <c r="M5" s="84">
        <f t="shared" ref="M5:M11" si="4">K5-$K$12</f>
        <v>-2.5</v>
      </c>
      <c r="N5" s="84">
        <f t="shared" ref="N5:N11" si="5">L5-$L$12</f>
        <v>-314138.50775596243</v>
      </c>
      <c r="O5" s="84">
        <f t="shared" ref="O5:O11" si="6">M5*N5</f>
        <v>785346.26938990608</v>
      </c>
      <c r="P5" s="84">
        <f t="shared" ref="P5:Q11" si="7">M5^2</f>
        <v>6.25</v>
      </c>
      <c r="Q5" s="83">
        <f t="shared" si="7"/>
        <v>98683002055.142868</v>
      </c>
    </row>
    <row r="6" spans="1:17">
      <c r="A6" s="144"/>
      <c r="B6" s="45">
        <v>3</v>
      </c>
      <c r="C6" s="68">
        <v>8365.5817516666666</v>
      </c>
      <c r="D6" s="77">
        <f t="shared" si="0"/>
        <v>-1.5</v>
      </c>
      <c r="E6" s="77">
        <f t="shared" si="1"/>
        <v>760.40978277976137</v>
      </c>
      <c r="F6" s="77">
        <f t="shared" si="2"/>
        <v>-1140.6146741696421</v>
      </c>
      <c r="G6" s="77">
        <f t="shared" si="3"/>
        <v>2.25</v>
      </c>
      <c r="H6" s="76">
        <f t="shared" si="3"/>
        <v>578223.03774716391</v>
      </c>
      <c r="J6" s="144"/>
      <c r="K6" s="45">
        <v>3</v>
      </c>
      <c r="L6" s="80">
        <v>2014.2047619047619</v>
      </c>
      <c r="M6" s="84">
        <f t="shared" si="4"/>
        <v>-1.5</v>
      </c>
      <c r="N6" s="84">
        <f t="shared" si="5"/>
        <v>-314322.6839464386</v>
      </c>
      <c r="O6" s="84">
        <f t="shared" si="6"/>
        <v>471484.0259196579</v>
      </c>
      <c r="P6" s="84">
        <f t="shared" si="7"/>
        <v>2.25</v>
      </c>
      <c r="Q6" s="83">
        <f t="shared" si="7"/>
        <v>98798749643.292725</v>
      </c>
    </row>
    <row r="7" spans="1:17">
      <c r="A7" s="144"/>
      <c r="B7" s="45">
        <v>4</v>
      </c>
      <c r="C7" s="68">
        <v>9051.948422761905</v>
      </c>
      <c r="D7" s="77">
        <f t="shared" si="0"/>
        <v>-0.5</v>
      </c>
      <c r="E7" s="77">
        <f t="shared" si="1"/>
        <v>1446.7764538749998</v>
      </c>
      <c r="F7" s="77">
        <f t="shared" si="2"/>
        <v>-723.38822693749989</v>
      </c>
      <c r="G7" s="77">
        <f t="shared" si="3"/>
        <v>0.25</v>
      </c>
      <c r="H7" s="76">
        <f t="shared" si="3"/>
        <v>2093162.1074871195</v>
      </c>
      <c r="J7" s="144"/>
      <c r="K7" s="45">
        <v>4</v>
      </c>
      <c r="L7" s="80">
        <v>1695.4</v>
      </c>
      <c r="M7" s="84">
        <f t="shared" si="4"/>
        <v>-0.5</v>
      </c>
      <c r="N7" s="84">
        <f t="shared" si="5"/>
        <v>-314641.48870834336</v>
      </c>
      <c r="O7" s="84">
        <f t="shared" si="6"/>
        <v>157320.74435417168</v>
      </c>
      <c r="P7" s="84">
        <f t="shared" si="7"/>
        <v>0.25</v>
      </c>
      <c r="Q7" s="83">
        <f t="shared" si="7"/>
        <v>98999266416.602554</v>
      </c>
    </row>
    <row r="8" spans="1:17">
      <c r="A8" s="144"/>
      <c r="B8" s="45">
        <v>5</v>
      </c>
      <c r="C8" s="68">
        <v>8029.408935095239</v>
      </c>
      <c r="D8" s="77">
        <f t="shared" si="0"/>
        <v>0.5</v>
      </c>
      <c r="E8" s="77">
        <f t="shared" si="1"/>
        <v>424.2369662083338</v>
      </c>
      <c r="F8" s="77">
        <f t="shared" si="2"/>
        <v>212.1184831041669</v>
      </c>
      <c r="G8" s="77">
        <f t="shared" si="3"/>
        <v>0.25</v>
      </c>
      <c r="H8" s="76">
        <f t="shared" si="3"/>
        <v>179977.00349765096</v>
      </c>
      <c r="J8" s="144"/>
      <c r="K8" s="45">
        <v>5</v>
      </c>
      <c r="L8" s="80">
        <v>1392.0166666666664</v>
      </c>
      <c r="M8" s="84">
        <f t="shared" si="4"/>
        <v>0.5</v>
      </c>
      <c r="N8" s="84">
        <f t="shared" si="5"/>
        <v>-314944.87204167672</v>
      </c>
      <c r="O8" s="84">
        <f t="shared" si="6"/>
        <v>-157472.43602083836</v>
      </c>
      <c r="P8" s="84">
        <f t="shared" si="7"/>
        <v>0.25</v>
      </c>
      <c r="Q8" s="83">
        <f t="shared" si="7"/>
        <v>99190272425.348114</v>
      </c>
    </row>
    <row r="9" spans="1:17">
      <c r="A9" s="144"/>
      <c r="B9" s="45">
        <v>6</v>
      </c>
      <c r="C9" s="68">
        <v>6126.7538992857153</v>
      </c>
      <c r="D9" s="77">
        <f t="shared" si="0"/>
        <v>1.5</v>
      </c>
      <c r="E9" s="77">
        <f t="shared" si="1"/>
        <v>-1478.4180696011899</v>
      </c>
      <c r="F9" s="77">
        <f t="shared" si="2"/>
        <v>-2217.6271044017849</v>
      </c>
      <c r="G9" s="77">
        <f t="shared" si="3"/>
        <v>2.25</v>
      </c>
      <c r="H9" s="76">
        <f t="shared" si="3"/>
        <v>2185719.9885233087</v>
      </c>
      <c r="J9" s="144"/>
      <c r="K9" s="45">
        <v>6</v>
      </c>
      <c r="L9" s="80">
        <v>2266.9523809523807</v>
      </c>
      <c r="M9" s="84">
        <f t="shared" si="4"/>
        <v>1.5</v>
      </c>
      <c r="N9" s="84">
        <f t="shared" si="5"/>
        <v>-314069.93632739101</v>
      </c>
      <c r="O9" s="84">
        <f t="shared" si="6"/>
        <v>-471104.90449108649</v>
      </c>
      <c r="P9" s="84">
        <f t="shared" si="7"/>
        <v>2.25</v>
      </c>
      <c r="Q9" s="83">
        <f t="shared" si="7"/>
        <v>98639924904.691452</v>
      </c>
    </row>
    <row r="10" spans="1:17">
      <c r="A10" s="144"/>
      <c r="B10" s="45">
        <v>7</v>
      </c>
      <c r="C10" s="68">
        <v>5548.998600142856</v>
      </c>
      <c r="D10" s="77">
        <f t="shared" si="0"/>
        <v>2.5</v>
      </c>
      <c r="E10" s="77">
        <f t="shared" si="1"/>
        <v>-2056.1733687440492</v>
      </c>
      <c r="F10" s="77">
        <f t="shared" si="2"/>
        <v>-5140.4334218601234</v>
      </c>
      <c r="G10" s="77">
        <f t="shared" si="3"/>
        <v>6.25</v>
      </c>
      <c r="H10" s="76">
        <f t="shared" si="3"/>
        <v>4227848.9223322514</v>
      </c>
      <c r="J10" s="144"/>
      <c r="K10" s="45">
        <v>7</v>
      </c>
      <c r="L10" s="80">
        <v>1022.9665475722221</v>
      </c>
      <c r="M10" s="84">
        <f t="shared" si="4"/>
        <v>2.5</v>
      </c>
      <c r="N10" s="84">
        <f t="shared" si="5"/>
        <v>-315313.92216077115</v>
      </c>
      <c r="O10" s="84">
        <f t="shared" si="6"/>
        <v>-788284.80540192791</v>
      </c>
      <c r="P10" s="84">
        <f t="shared" si="7"/>
        <v>6.25</v>
      </c>
      <c r="Q10" s="83">
        <f t="shared" si="7"/>
        <v>99422869508.408844</v>
      </c>
    </row>
    <row r="11" spans="1:17">
      <c r="A11" s="144"/>
      <c r="B11" s="46">
        <v>8</v>
      </c>
      <c r="C11" s="68">
        <v>4140.0518042857148</v>
      </c>
      <c r="D11" s="78">
        <f t="shared" si="0"/>
        <v>3.5</v>
      </c>
      <c r="E11" s="78">
        <f t="shared" si="1"/>
        <v>-3465.1201646011905</v>
      </c>
      <c r="F11" s="78">
        <f t="shared" si="2"/>
        <v>-12127.920576104167</v>
      </c>
      <c r="G11" s="78">
        <f t="shared" si="3"/>
        <v>12.25</v>
      </c>
      <c r="H11" s="79">
        <f t="shared" si="3"/>
        <v>12007057.755125782</v>
      </c>
      <c r="J11" s="144"/>
      <c r="K11" s="46">
        <v>8</v>
      </c>
      <c r="L11" s="80">
        <v>773.04264478000005</v>
      </c>
      <c r="M11" s="85">
        <f t="shared" si="4"/>
        <v>3.5</v>
      </c>
      <c r="N11" s="85">
        <f t="shared" si="5"/>
        <v>-315563.84606356337</v>
      </c>
      <c r="O11" s="85">
        <f t="shared" si="6"/>
        <v>-1104473.4612224717</v>
      </c>
      <c r="P11" s="85">
        <f t="shared" si="7"/>
        <v>12.25</v>
      </c>
      <c r="Q11" s="86">
        <f t="shared" si="7"/>
        <v>99580540942.428314</v>
      </c>
    </row>
    <row r="12" spans="1:17">
      <c r="A12" s="64" t="s">
        <v>42</v>
      </c>
      <c r="B12" s="87">
        <f>AVERAGE(B4:B11)</f>
        <v>4.5</v>
      </c>
      <c r="C12" s="56">
        <f>AVERAGE(C4:C11)</f>
        <v>7605.1719688869052</v>
      </c>
      <c r="F12" s="47"/>
      <c r="J12" s="64" t="s">
        <v>42</v>
      </c>
      <c r="K12" s="87">
        <f>AVERAGE(K4:K11)</f>
        <v>4.5</v>
      </c>
      <c r="L12" s="88">
        <f>AVERAGE(L4:L11)</f>
        <v>316336.88870834338</v>
      </c>
    </row>
    <row r="13" spans="1:17">
      <c r="A13" s="54" t="s">
        <v>43</v>
      </c>
      <c r="B13" s="88">
        <f>_xlfn.STDEV.S(B4:B11)</f>
        <v>2.4494897427831779</v>
      </c>
      <c r="C13" s="57">
        <f>_xlfn.STDEV.S(C4:C11)</f>
        <v>2119.6862443518726</v>
      </c>
      <c r="J13" s="54" t="s">
        <v>43</v>
      </c>
      <c r="K13" s="88">
        <f>_xlfn.STDEV.S(K4:K11)</f>
        <v>2.4494897427831779</v>
      </c>
      <c r="L13" s="88">
        <f>_xlfn.STDEV.S(L4:L11)</f>
        <v>890144.66948425886</v>
      </c>
    </row>
    <row r="14" spans="1:17">
      <c r="A14" s="48"/>
      <c r="B14" s="89"/>
      <c r="C14" s="49"/>
      <c r="J14" s="48"/>
      <c r="K14" s="91"/>
      <c r="L14" s="92"/>
    </row>
    <row r="15" spans="1:17">
      <c r="A15" s="58" t="s">
        <v>44</v>
      </c>
      <c r="B15" s="90">
        <f>_xlfn.COVARIANCE.S(B4:B11,C4:C11)</f>
        <v>-4972.5378798877555</v>
      </c>
      <c r="C15" s="145" t="s">
        <v>45</v>
      </c>
      <c r="D15" s="146"/>
      <c r="E15" s="146"/>
      <c r="J15" s="58" t="s">
        <v>44</v>
      </c>
      <c r="K15" s="90">
        <f>_xlfn.COVARIANCE.S(K4:K11,L4:L11)</f>
        <v>-1259666.8524267289</v>
      </c>
      <c r="L15" s="145" t="s">
        <v>45</v>
      </c>
      <c r="M15" s="146"/>
      <c r="N15" s="146"/>
    </row>
    <row r="16" spans="1:17">
      <c r="A16" s="59" t="s">
        <v>46</v>
      </c>
      <c r="B16" s="87">
        <f>B13</f>
        <v>2.4494897427831779</v>
      </c>
      <c r="C16" s="145" t="s">
        <v>47</v>
      </c>
      <c r="D16" s="146"/>
      <c r="E16" s="146"/>
      <c r="J16" s="59" t="s">
        <v>46</v>
      </c>
      <c r="K16" s="87">
        <f>K13</f>
        <v>2.4494897427831779</v>
      </c>
      <c r="L16" s="145" t="s">
        <v>47</v>
      </c>
      <c r="M16" s="146"/>
      <c r="N16" s="146"/>
    </row>
    <row r="17" spans="1:17">
      <c r="A17" s="59" t="s">
        <v>48</v>
      </c>
      <c r="B17" s="87">
        <f>C13</f>
        <v>2119.6862443518726</v>
      </c>
      <c r="C17" s="145" t="s">
        <v>49</v>
      </c>
      <c r="D17" s="146"/>
      <c r="E17" s="146"/>
      <c r="J17" s="59" t="s">
        <v>48</v>
      </c>
      <c r="K17" s="87">
        <f>L13</f>
        <v>890144.66948425886</v>
      </c>
      <c r="L17" s="145" t="s">
        <v>49</v>
      </c>
      <c r="M17" s="146"/>
      <c r="N17" s="146"/>
    </row>
    <row r="18" spans="1:17">
      <c r="A18" s="59"/>
      <c r="B18" s="87"/>
      <c r="J18" s="59"/>
      <c r="K18" s="87"/>
    </row>
    <row r="19" spans="1:17">
      <c r="A19" s="59" t="s">
        <v>50</v>
      </c>
      <c r="B19" s="87">
        <f>B15/(B16*B17)</f>
        <v>-0.95770310070191156</v>
      </c>
      <c r="J19" s="59" t="s">
        <v>50</v>
      </c>
      <c r="K19" s="87">
        <f>K15/(K16*K17)</f>
        <v>-0.57772276427287117</v>
      </c>
    </row>
    <row r="20" spans="1:17">
      <c r="A20" s="59"/>
      <c r="B20" s="87"/>
      <c r="C20" s="43"/>
      <c r="J20" s="59"/>
      <c r="K20" s="87"/>
      <c r="L20" s="43"/>
    </row>
    <row r="21" spans="1:17">
      <c r="A21" s="59" t="s">
        <v>51</v>
      </c>
      <c r="B21" s="87">
        <v>-0.97781574581687525</v>
      </c>
      <c r="C21" s="41" t="s">
        <v>52</v>
      </c>
      <c r="D21" s="41"/>
      <c r="J21" s="59" t="s">
        <v>51</v>
      </c>
      <c r="K21" s="87">
        <v>-0.4630424405968831</v>
      </c>
      <c r="L21" s="41" t="s">
        <v>52</v>
      </c>
      <c r="M21" s="41"/>
    </row>
    <row r="22" spans="1:17">
      <c r="A22" s="60"/>
      <c r="B22" s="61"/>
      <c r="J22" s="60"/>
      <c r="K22" s="61"/>
    </row>
    <row r="25" spans="1:17">
      <c r="A25" s="143" t="s">
        <v>31</v>
      </c>
      <c r="B25" s="42" t="s">
        <v>32</v>
      </c>
      <c r="C25" s="42" t="s">
        <v>33</v>
      </c>
      <c r="D25" s="142" t="s">
        <v>34</v>
      </c>
      <c r="E25" s="142" t="s">
        <v>35</v>
      </c>
      <c r="F25" s="142" t="s">
        <v>36</v>
      </c>
      <c r="G25" s="142" t="s">
        <v>37</v>
      </c>
      <c r="H25" s="142" t="s">
        <v>38</v>
      </c>
      <c r="J25" s="143" t="s">
        <v>31</v>
      </c>
      <c r="K25" s="42" t="s">
        <v>32</v>
      </c>
      <c r="L25" s="42" t="s">
        <v>33</v>
      </c>
      <c r="M25" s="142" t="s">
        <v>34</v>
      </c>
      <c r="N25" s="142" t="s">
        <v>35</v>
      </c>
      <c r="O25" s="147" t="s">
        <v>36</v>
      </c>
      <c r="P25" s="142" t="s">
        <v>37</v>
      </c>
      <c r="Q25" s="142" t="s">
        <v>38</v>
      </c>
    </row>
    <row r="26" spans="1:17">
      <c r="A26" s="143"/>
      <c r="B26" s="42" t="s">
        <v>4</v>
      </c>
      <c r="C26" s="42" t="s">
        <v>39</v>
      </c>
      <c r="D26" s="142"/>
      <c r="E26" s="142"/>
      <c r="F26" s="142"/>
      <c r="G26" s="142"/>
      <c r="H26" s="142"/>
      <c r="J26" s="143"/>
      <c r="K26" s="42" t="s">
        <v>4</v>
      </c>
      <c r="L26" s="42" t="s">
        <v>39</v>
      </c>
      <c r="M26" s="142"/>
      <c r="N26" s="142"/>
      <c r="O26" s="147"/>
      <c r="P26" s="142"/>
      <c r="Q26" s="142"/>
    </row>
    <row r="27" spans="1:17">
      <c r="A27" s="144" t="s">
        <v>53</v>
      </c>
      <c r="B27" s="44">
        <v>1</v>
      </c>
      <c r="C27" s="93">
        <v>10558.784270708333</v>
      </c>
      <c r="D27" s="84">
        <f>B27-$B$34</f>
        <v>-3</v>
      </c>
      <c r="E27" s="83">
        <f>C27-$C$34</f>
        <v>2953.6123018214284</v>
      </c>
      <c r="F27" s="83">
        <f>D27*E27</f>
        <v>-8860.8369054642862</v>
      </c>
      <c r="G27" s="83">
        <f>D27^2</f>
        <v>9</v>
      </c>
      <c r="H27" s="83">
        <f>E27^2</f>
        <v>8723825.6294708773</v>
      </c>
      <c r="J27" s="144" t="s">
        <v>54</v>
      </c>
      <c r="K27" s="44">
        <v>1</v>
      </c>
      <c r="L27" s="93">
        <v>3907.0066666666671</v>
      </c>
      <c r="M27" s="83">
        <f>K27-$K$34</f>
        <v>-3</v>
      </c>
      <c r="N27" s="83">
        <f>L27-$L$34</f>
        <v>1997.3266548351194</v>
      </c>
      <c r="O27" s="83">
        <f>M27*N27</f>
        <v>-5991.9799645053581</v>
      </c>
      <c r="P27" s="83">
        <f>M27^2</f>
        <v>9</v>
      </c>
      <c r="Q27" s="83">
        <f>N27^2</f>
        <v>3989313.7661148482</v>
      </c>
    </row>
    <row r="28" spans="1:17">
      <c r="A28" s="144"/>
      <c r="B28" s="45">
        <v>2</v>
      </c>
      <c r="C28" s="93">
        <v>9482.9690509583343</v>
      </c>
      <c r="D28" s="84">
        <f t="shared" ref="D28:D33" si="8">B28-$B$34</f>
        <v>-2</v>
      </c>
      <c r="E28" s="83">
        <f t="shared" ref="E28:E33" si="9">C28-$C$34</f>
        <v>1877.7970820714299</v>
      </c>
      <c r="F28" s="83">
        <f t="shared" ref="F28:F33" si="10">D28*E28</f>
        <v>-3755.5941641428599</v>
      </c>
      <c r="G28" s="83">
        <f t="shared" ref="G28:H33" si="11">D28^2</f>
        <v>4</v>
      </c>
      <c r="H28" s="83">
        <f t="shared" si="11"/>
        <v>3526121.8814359764</v>
      </c>
      <c r="J28" s="144"/>
      <c r="K28" s="45">
        <v>2</v>
      </c>
      <c r="L28" s="93">
        <v>2510.8814865666664</v>
      </c>
      <c r="M28" s="83">
        <f t="shared" ref="M28:M33" si="12">K28-$K$34</f>
        <v>-2</v>
      </c>
      <c r="N28" s="83">
        <f t="shared" ref="N28:N33" si="13">L28-$L$34</f>
        <v>601.20147473511861</v>
      </c>
      <c r="O28" s="83">
        <f t="shared" ref="O28:O33" si="14">M28*N28</f>
        <v>-1202.4029494702372</v>
      </c>
      <c r="P28" s="83">
        <f t="shared" ref="P28:Q33" si="15">M28^2</f>
        <v>4</v>
      </c>
      <c r="Q28" s="83">
        <f t="shared" si="15"/>
        <v>361443.21322368144</v>
      </c>
    </row>
    <row r="29" spans="1:17">
      <c r="A29" s="144"/>
      <c r="B29" s="45">
        <v>3</v>
      </c>
      <c r="C29" s="93">
        <v>8447.7643860833323</v>
      </c>
      <c r="D29" s="84">
        <f t="shared" si="8"/>
        <v>-1</v>
      </c>
      <c r="E29" s="83">
        <f t="shared" si="9"/>
        <v>842.59241719642796</v>
      </c>
      <c r="F29" s="83">
        <f t="shared" si="10"/>
        <v>-842.59241719642796</v>
      </c>
      <c r="G29" s="83">
        <f t="shared" si="11"/>
        <v>1</v>
      </c>
      <c r="H29" s="83">
        <f t="shared" si="11"/>
        <v>709961.98151691933</v>
      </c>
      <c r="J29" s="144"/>
      <c r="K29" s="45">
        <v>3</v>
      </c>
      <c r="L29" s="93">
        <v>1780.6965116083331</v>
      </c>
      <c r="M29" s="83">
        <f t="shared" si="12"/>
        <v>-1</v>
      </c>
      <c r="N29" s="83">
        <f t="shared" si="13"/>
        <v>-128.98350022321461</v>
      </c>
      <c r="O29" s="83">
        <f t="shared" si="14"/>
        <v>128.98350022321461</v>
      </c>
      <c r="P29" s="83">
        <f t="shared" si="15"/>
        <v>1</v>
      </c>
      <c r="Q29" s="83">
        <f t="shared" si="15"/>
        <v>16636.743329832003</v>
      </c>
    </row>
    <row r="30" spans="1:17">
      <c r="A30" s="144"/>
      <c r="B30" s="45">
        <v>4</v>
      </c>
      <c r="C30" s="93">
        <v>7738.3179013333338</v>
      </c>
      <c r="D30" s="84">
        <f t="shared" si="8"/>
        <v>0</v>
      </c>
      <c r="E30" s="83">
        <f t="shared" si="9"/>
        <v>133.14593244642947</v>
      </c>
      <c r="F30" s="83">
        <f t="shared" si="10"/>
        <v>0</v>
      </c>
      <c r="G30" s="83">
        <f t="shared" si="11"/>
        <v>0</v>
      </c>
      <c r="H30" s="83">
        <f t="shared" si="11"/>
        <v>17727.83932702916</v>
      </c>
      <c r="J30" s="144"/>
      <c r="K30" s="45">
        <v>4</v>
      </c>
      <c r="L30" s="93">
        <v>1501.7057460124997</v>
      </c>
      <c r="M30" s="83">
        <f t="shared" si="12"/>
        <v>0</v>
      </c>
      <c r="N30" s="83">
        <f t="shared" si="13"/>
        <v>-407.97426581904801</v>
      </c>
      <c r="O30" s="83">
        <f t="shared" si="14"/>
        <v>0</v>
      </c>
      <c r="P30" s="83">
        <f t="shared" si="15"/>
        <v>0</v>
      </c>
      <c r="Q30" s="83">
        <f t="shared" si="15"/>
        <v>166443.00157059124</v>
      </c>
    </row>
    <row r="31" spans="1:17">
      <c r="A31" s="144"/>
      <c r="B31" s="45">
        <v>5</v>
      </c>
      <c r="C31" s="93">
        <v>7141.1814604583342</v>
      </c>
      <c r="D31" s="84">
        <f t="shared" si="8"/>
        <v>1</v>
      </c>
      <c r="E31" s="83">
        <f t="shared" si="9"/>
        <v>-463.99050842857014</v>
      </c>
      <c r="F31" s="83">
        <f t="shared" si="10"/>
        <v>-463.99050842857014</v>
      </c>
      <c r="G31" s="83">
        <f t="shared" si="11"/>
        <v>1</v>
      </c>
      <c r="H31" s="83">
        <f t="shared" si="11"/>
        <v>215287.19191180301</v>
      </c>
      <c r="J31" s="144"/>
      <c r="K31" s="45">
        <v>5</v>
      </c>
      <c r="L31" s="93">
        <v>1374.9767881375001</v>
      </c>
      <c r="M31" s="83">
        <f t="shared" si="12"/>
        <v>1</v>
      </c>
      <c r="N31" s="83">
        <f t="shared" si="13"/>
        <v>-534.70322369404767</v>
      </c>
      <c r="O31" s="83">
        <f t="shared" si="14"/>
        <v>-534.70322369404767</v>
      </c>
      <c r="P31" s="83">
        <f t="shared" si="15"/>
        <v>1</v>
      </c>
      <c r="Q31" s="83">
        <f t="shared" si="15"/>
        <v>285907.53742880677</v>
      </c>
    </row>
    <row r="32" spans="1:17">
      <c r="A32" s="144"/>
      <c r="B32" s="45">
        <v>6</v>
      </c>
      <c r="C32" s="93">
        <v>5703.2283041250012</v>
      </c>
      <c r="D32" s="84">
        <f t="shared" si="8"/>
        <v>2</v>
      </c>
      <c r="E32" s="83">
        <f t="shared" si="9"/>
        <v>-1901.9436647619032</v>
      </c>
      <c r="F32" s="83">
        <f t="shared" si="10"/>
        <v>-3803.8873295238063</v>
      </c>
      <c r="G32" s="83">
        <f t="shared" si="11"/>
        <v>4</v>
      </c>
      <c r="H32" s="83">
        <f t="shared" si="11"/>
        <v>3617389.7039279388</v>
      </c>
      <c r="J32" s="144"/>
      <c r="K32" s="45">
        <v>6</v>
      </c>
      <c r="L32" s="93">
        <v>1219.9895375791666</v>
      </c>
      <c r="M32" s="83">
        <f t="shared" si="12"/>
        <v>2</v>
      </c>
      <c r="N32" s="83">
        <f t="shared" si="13"/>
        <v>-689.69047425238114</v>
      </c>
      <c r="O32" s="83">
        <f t="shared" si="14"/>
        <v>-1379.3809485047623</v>
      </c>
      <c r="P32" s="83">
        <f t="shared" si="15"/>
        <v>4</v>
      </c>
      <c r="Q32" s="83">
        <f t="shared" si="15"/>
        <v>475672.95027447439</v>
      </c>
    </row>
    <row r="33" spans="1:17">
      <c r="A33" s="144"/>
      <c r="B33" s="46">
        <v>7</v>
      </c>
      <c r="C33" s="93">
        <v>4163.9584085416664</v>
      </c>
      <c r="D33" s="86">
        <f t="shared" si="8"/>
        <v>3</v>
      </c>
      <c r="E33" s="86">
        <f t="shared" si="9"/>
        <v>-3441.213560345238</v>
      </c>
      <c r="F33" s="86">
        <f t="shared" si="10"/>
        <v>-10323.640681035715</v>
      </c>
      <c r="G33" s="86">
        <f t="shared" si="11"/>
        <v>9</v>
      </c>
      <c r="H33" s="86">
        <f t="shared" si="11"/>
        <v>11841950.767903948</v>
      </c>
      <c r="J33" s="144"/>
      <c r="K33" s="46">
        <v>7</v>
      </c>
      <c r="L33" s="93">
        <v>1072.50334625</v>
      </c>
      <c r="M33" s="86">
        <f t="shared" si="12"/>
        <v>3</v>
      </c>
      <c r="N33" s="86">
        <f t="shared" si="13"/>
        <v>-837.1766655815477</v>
      </c>
      <c r="O33" s="86">
        <f t="shared" si="14"/>
        <v>-2511.5299967446431</v>
      </c>
      <c r="P33" s="86">
        <f t="shared" si="15"/>
        <v>9</v>
      </c>
      <c r="Q33" s="86">
        <f t="shared" si="15"/>
        <v>700864.7693942386</v>
      </c>
    </row>
    <row r="34" spans="1:17">
      <c r="A34" s="64" t="s">
        <v>42</v>
      </c>
      <c r="B34" s="55">
        <f>AVERAGE(B27:B33)</f>
        <v>4</v>
      </c>
      <c r="C34" s="62">
        <f>AVERAGE(C27:C33)</f>
        <v>7605.1719688869043</v>
      </c>
      <c r="J34" s="64" t="s">
        <v>42</v>
      </c>
      <c r="K34" s="55">
        <f>AVERAGE(K27:K33)</f>
        <v>4</v>
      </c>
      <c r="L34" s="56">
        <f>AVERAGE(L27:L33)</f>
        <v>1909.6800118315477</v>
      </c>
    </row>
    <row r="35" spans="1:17">
      <c r="A35" s="54" t="s">
        <v>43</v>
      </c>
      <c r="B35" s="94">
        <f>_xlfn.STDEV.S(B27:B33)</f>
        <v>2.1602468994692869</v>
      </c>
      <c r="C35" s="57">
        <f>_xlfn.STDEV.S(C27:C33)</f>
        <v>2185.263713891095</v>
      </c>
      <c r="J35" s="54" t="s">
        <v>43</v>
      </c>
      <c r="K35" s="98">
        <f>_xlfn.STDEV.S(K27:K33)</f>
        <v>2.1602468994692869</v>
      </c>
      <c r="L35" s="57">
        <f>_xlfn.STDEV.S(L27:L33)</f>
        <v>999.69011709766562</v>
      </c>
    </row>
    <row r="36" spans="1:17">
      <c r="A36" s="48"/>
      <c r="B36" s="95"/>
      <c r="C36" s="49"/>
      <c r="J36" s="48"/>
      <c r="K36" s="99"/>
      <c r="L36" s="49"/>
    </row>
    <row r="37" spans="1:17">
      <c r="A37" s="58" t="s">
        <v>44</v>
      </c>
      <c r="B37" s="96">
        <f>_xlfn.COVARIANCE.S(B27:B33,C27:C33)</f>
        <v>-4675.0903342986103</v>
      </c>
      <c r="C37" s="145" t="s">
        <v>45</v>
      </c>
      <c r="D37" s="146"/>
      <c r="E37" s="146"/>
      <c r="J37" s="58" t="s">
        <v>44</v>
      </c>
      <c r="K37" s="100">
        <f>_xlfn.COVARIANCE.S(K27:K33,L27:L33)</f>
        <v>-1915.1689304493057</v>
      </c>
      <c r="L37" s="145" t="s">
        <v>45</v>
      </c>
      <c r="M37" s="146"/>
      <c r="N37" s="146"/>
    </row>
    <row r="38" spans="1:17">
      <c r="A38" s="59" t="s">
        <v>46</v>
      </c>
      <c r="B38" s="97">
        <f>B35</f>
        <v>2.1602468994692869</v>
      </c>
      <c r="C38" s="145" t="s">
        <v>55</v>
      </c>
      <c r="D38" s="146"/>
      <c r="E38" s="146"/>
      <c r="J38" s="59" t="s">
        <v>46</v>
      </c>
      <c r="K38" s="101">
        <f>K35</f>
        <v>2.1602468994692869</v>
      </c>
      <c r="L38" s="145" t="s">
        <v>56</v>
      </c>
      <c r="M38" s="146"/>
      <c r="N38" s="146"/>
    </row>
    <row r="39" spans="1:17">
      <c r="A39" s="59" t="s">
        <v>48</v>
      </c>
      <c r="B39" s="97">
        <f>C35</f>
        <v>2185.263713891095</v>
      </c>
      <c r="C39" s="145" t="s">
        <v>49</v>
      </c>
      <c r="D39" s="146"/>
      <c r="E39" s="146"/>
      <c r="J39" s="59" t="s">
        <v>48</v>
      </c>
      <c r="K39" s="101">
        <f>L35</f>
        <v>999.69011709766562</v>
      </c>
      <c r="L39" s="145" t="s">
        <v>49</v>
      </c>
      <c r="M39" s="146"/>
      <c r="N39" s="146"/>
    </row>
    <row r="40" spans="1:17">
      <c r="A40" s="59"/>
      <c r="B40" s="97"/>
      <c r="J40" s="59"/>
      <c r="K40" s="101"/>
    </row>
    <row r="41" spans="1:17">
      <c r="A41" s="59" t="s">
        <v>50</v>
      </c>
      <c r="B41" s="97">
        <f>B37/(B38*B39)</f>
        <v>-0.99033644594753356</v>
      </c>
      <c r="J41" s="59" t="s">
        <v>50</v>
      </c>
      <c r="K41" s="101">
        <f>K37/(K38*K39)</f>
        <v>-0.88682575727446256</v>
      </c>
    </row>
    <row r="42" spans="1:17">
      <c r="A42" s="59"/>
      <c r="B42" s="97"/>
      <c r="C42" s="43"/>
      <c r="J42" s="59"/>
      <c r="K42" s="101"/>
      <c r="L42" s="63"/>
      <c r="M42" s="41"/>
    </row>
    <row r="43" spans="1:17">
      <c r="A43" s="59" t="s">
        <v>51</v>
      </c>
      <c r="B43" s="97">
        <v>-0.97855689818731162</v>
      </c>
      <c r="C43" s="41" t="s">
        <v>52</v>
      </c>
      <c r="D43" s="41"/>
      <c r="J43" s="59" t="s">
        <v>51</v>
      </c>
      <c r="K43" s="101">
        <v>-0.86326680269554901</v>
      </c>
      <c r="L43" s="41" t="s">
        <v>52</v>
      </c>
      <c r="M43" s="41"/>
    </row>
    <row r="44" spans="1:17">
      <c r="A44" s="60"/>
      <c r="B44" s="61"/>
      <c r="J44" s="60"/>
      <c r="K44" s="61"/>
    </row>
  </sheetData>
  <mergeCells count="40">
    <mergeCell ref="C37:E37"/>
    <mergeCell ref="L37:N37"/>
    <mergeCell ref="C38:E38"/>
    <mergeCell ref="L38:N38"/>
    <mergeCell ref="C39:E39"/>
    <mergeCell ref="L39:N39"/>
    <mergeCell ref="O25:O26"/>
    <mergeCell ref="P25:P26"/>
    <mergeCell ref="Q25:Q26"/>
    <mergeCell ref="A27:A33"/>
    <mergeCell ref="J27:J33"/>
    <mergeCell ref="C17:E17"/>
    <mergeCell ref="L17:N17"/>
    <mergeCell ref="A25:A26"/>
    <mergeCell ref="D25:D26"/>
    <mergeCell ref="E25:E26"/>
    <mergeCell ref="F25:F26"/>
    <mergeCell ref="G25:G26"/>
    <mergeCell ref="H25:H26"/>
    <mergeCell ref="J25:J26"/>
    <mergeCell ref="M25:M26"/>
    <mergeCell ref="N25:N26"/>
    <mergeCell ref="A4:A11"/>
    <mergeCell ref="J4:J11"/>
    <mergeCell ref="C15:E15"/>
    <mergeCell ref="L15:N15"/>
    <mergeCell ref="C16:E16"/>
    <mergeCell ref="L16:N16"/>
    <mergeCell ref="Q2:Q3"/>
    <mergeCell ref="A2:A3"/>
    <mergeCell ref="D2:D3"/>
    <mergeCell ref="E2:E3"/>
    <mergeCell ref="F2:F3"/>
    <mergeCell ref="G2:G3"/>
    <mergeCell ref="H2:H3"/>
    <mergeCell ref="J2:J3"/>
    <mergeCell ref="M2:M3"/>
    <mergeCell ref="N2:N3"/>
    <mergeCell ref="O2:O3"/>
    <mergeCell ref="P2:P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96043-B255-42B5-B426-8FF199AD5779}">
  <dimension ref="A1:O34"/>
  <sheetViews>
    <sheetView tabSelected="1" zoomScale="44" workbookViewId="0">
      <selection activeCell="W29" sqref="W29"/>
    </sheetView>
  </sheetViews>
  <sheetFormatPr defaultRowHeight="14.5"/>
  <cols>
    <col min="3" max="3" width="14.7265625" customWidth="1"/>
    <col min="6" max="6" width="20.36328125" customWidth="1"/>
    <col min="7" max="7" width="11.1796875" customWidth="1"/>
    <col min="10" max="10" width="12.36328125" customWidth="1"/>
    <col min="11" max="11" width="11.453125" customWidth="1"/>
    <col min="12" max="12" width="15.1796875" customWidth="1"/>
    <col min="14" max="14" width="20.453125" customWidth="1"/>
    <col min="15" max="15" width="12.1796875" customWidth="1"/>
  </cols>
  <sheetData>
    <row r="1" spans="1:15" ht="15.5">
      <c r="J1" s="156"/>
      <c r="K1" s="156"/>
    </row>
    <row r="2" spans="1:15" ht="15.5">
      <c r="A2" s="156" t="s">
        <v>80</v>
      </c>
      <c r="B2" s="156"/>
      <c r="C2" s="156"/>
      <c r="J2" s="156" t="s">
        <v>81</v>
      </c>
      <c r="K2" s="156"/>
    </row>
    <row r="3" spans="1:15" ht="31">
      <c r="A3" s="157" t="s">
        <v>0</v>
      </c>
      <c r="B3" s="157" t="s">
        <v>1</v>
      </c>
      <c r="C3" s="158" t="s">
        <v>5</v>
      </c>
      <c r="J3" s="157" t="s">
        <v>0</v>
      </c>
      <c r="K3" s="157" t="s">
        <v>1</v>
      </c>
      <c r="L3" s="158" t="s">
        <v>5</v>
      </c>
    </row>
    <row r="4" spans="1:15" ht="15.5">
      <c r="A4" s="159">
        <v>4270</v>
      </c>
      <c r="B4" s="160">
        <v>1.56</v>
      </c>
      <c r="C4" s="161" cm="1">
        <f t="array" ref="C4:C33">A4:A33/B4:B33</f>
        <v>2737.1794871794873</v>
      </c>
      <c r="J4" s="163">
        <v>17360</v>
      </c>
      <c r="K4" s="164">
        <v>1.7</v>
      </c>
      <c r="L4" s="161" cm="1">
        <f t="array" ref="L4:L33">J4:J33/K4:K33</f>
        <v>10211.764705882353</v>
      </c>
    </row>
    <row r="5" spans="1:15" ht="15.5">
      <c r="A5" s="159">
        <v>4450</v>
      </c>
      <c r="B5" s="160">
        <v>1.53</v>
      </c>
      <c r="C5" s="162">
        <v>2908.4967320261439</v>
      </c>
      <c r="J5" s="163">
        <v>17670</v>
      </c>
      <c r="K5" s="164">
        <v>1.65</v>
      </c>
      <c r="L5" s="162">
        <v>10709.09090909091</v>
      </c>
    </row>
    <row r="6" spans="1:15" ht="15.5">
      <c r="A6" s="159">
        <v>4480</v>
      </c>
      <c r="B6" s="160">
        <v>1.54</v>
      </c>
      <c r="C6" s="161">
        <v>2909.090909090909</v>
      </c>
      <c r="J6" s="163">
        <v>18100</v>
      </c>
      <c r="K6" s="164">
        <v>1.5</v>
      </c>
      <c r="L6" s="161">
        <v>12066.666666666666</v>
      </c>
    </row>
    <row r="7" spans="1:15" ht="16" thickBot="1">
      <c r="A7" s="159">
        <v>4500</v>
      </c>
      <c r="B7" s="160">
        <v>1.55</v>
      </c>
      <c r="C7" s="161">
        <v>2903.2258064516127</v>
      </c>
      <c r="J7" s="163">
        <v>18960</v>
      </c>
      <c r="K7" s="164">
        <v>1.51</v>
      </c>
      <c r="L7" s="161">
        <v>12556.291390728476</v>
      </c>
    </row>
    <row r="8" spans="1:15" ht="15.5">
      <c r="A8" s="159">
        <v>4580</v>
      </c>
      <c r="B8" s="165">
        <v>1.59</v>
      </c>
      <c r="C8" s="161">
        <v>2880.5031446540879</v>
      </c>
      <c r="F8" s="176" t="s">
        <v>83</v>
      </c>
      <c r="G8" s="177"/>
      <c r="J8" s="163">
        <v>19070</v>
      </c>
      <c r="K8" s="164">
        <v>1.5</v>
      </c>
      <c r="L8" s="161">
        <v>12713.333333333334</v>
      </c>
      <c r="N8" s="176" t="s">
        <v>84</v>
      </c>
      <c r="O8" s="177"/>
    </row>
    <row r="9" spans="1:15" ht="15.5">
      <c r="A9" s="159">
        <v>4900</v>
      </c>
      <c r="B9" s="160">
        <v>1.6</v>
      </c>
      <c r="C9" s="161">
        <v>3062.5</v>
      </c>
      <c r="F9" s="178"/>
      <c r="G9" s="179"/>
      <c r="J9" s="163">
        <v>19630</v>
      </c>
      <c r="K9" s="164">
        <v>1.53</v>
      </c>
      <c r="L9" s="161">
        <v>12830.065359477125</v>
      </c>
      <c r="N9" s="178"/>
      <c r="O9" s="179"/>
    </row>
    <row r="10" spans="1:15" ht="15.5">
      <c r="A10" s="159">
        <v>4950</v>
      </c>
      <c r="B10" s="165">
        <v>1.62</v>
      </c>
      <c r="C10" s="161">
        <v>3055.5555555555552</v>
      </c>
      <c r="F10" s="180" t="s">
        <v>42</v>
      </c>
      <c r="G10" s="181">
        <v>3435.3089852044727</v>
      </c>
      <c r="J10" s="163">
        <v>19700</v>
      </c>
      <c r="K10" s="164">
        <v>1.81</v>
      </c>
      <c r="L10" s="161">
        <v>10883.977900552485</v>
      </c>
      <c r="N10" s="180" t="s">
        <v>42</v>
      </c>
      <c r="O10" s="181">
        <v>14784.157440447929</v>
      </c>
    </row>
    <row r="11" spans="1:15" ht="15.5">
      <c r="A11" s="159">
        <v>5480</v>
      </c>
      <c r="B11" s="165">
        <v>1.7</v>
      </c>
      <c r="C11" s="161">
        <v>3223.5294117647059</v>
      </c>
      <c r="F11" s="178" t="s">
        <v>57</v>
      </c>
      <c r="G11" s="179">
        <v>279.07813459273797</v>
      </c>
      <c r="J11" s="163">
        <v>20080</v>
      </c>
      <c r="K11" s="166">
        <v>1.62</v>
      </c>
      <c r="L11" s="161">
        <v>12395.061728395061</v>
      </c>
      <c r="N11" s="178" t="s">
        <v>57</v>
      </c>
      <c r="O11" s="179">
        <v>496.04187863672007</v>
      </c>
    </row>
    <row r="12" spans="1:15" ht="15.5">
      <c r="A12" s="159">
        <v>5500</v>
      </c>
      <c r="B12" s="160">
        <v>1.71</v>
      </c>
      <c r="C12" s="161">
        <v>3216.374269005848</v>
      </c>
      <c r="F12" s="178" t="s">
        <v>58</v>
      </c>
      <c r="G12" s="179">
        <v>3019.7368421052633</v>
      </c>
      <c r="J12" s="163">
        <v>20130</v>
      </c>
      <c r="K12" s="164">
        <v>1.68</v>
      </c>
      <c r="L12" s="161">
        <v>11982.142857142857</v>
      </c>
      <c r="N12" s="178" t="s">
        <v>58</v>
      </c>
      <c r="O12" s="179">
        <v>14268.12865497076</v>
      </c>
    </row>
    <row r="13" spans="1:15" ht="15.5">
      <c r="A13" s="159">
        <v>5560</v>
      </c>
      <c r="B13" s="165">
        <v>1.73</v>
      </c>
      <c r="C13" s="161">
        <v>3213.8728323699424</v>
      </c>
      <c r="F13" s="178" t="s">
        <v>59</v>
      </c>
      <c r="G13" s="179">
        <v>2880</v>
      </c>
      <c r="J13" s="163">
        <v>20180</v>
      </c>
      <c r="K13" s="164">
        <v>1.5</v>
      </c>
      <c r="L13" s="161">
        <v>13453.333333333334</v>
      </c>
      <c r="N13" s="178" t="s">
        <v>59</v>
      </c>
      <c r="O13" s="179" t="e">
        <v>#N/A</v>
      </c>
    </row>
    <row r="14" spans="1:15" ht="15.5">
      <c r="A14" s="159">
        <v>5580</v>
      </c>
      <c r="B14" s="165">
        <v>1.74</v>
      </c>
      <c r="C14" s="161">
        <v>3206.8965517241381</v>
      </c>
      <c r="F14" s="178" t="s">
        <v>60</v>
      </c>
      <c r="G14" s="179">
        <v>1528.5738962290541</v>
      </c>
      <c r="J14" s="163">
        <v>20270</v>
      </c>
      <c r="K14" s="164">
        <v>1.6</v>
      </c>
      <c r="L14" s="161">
        <v>12668.75</v>
      </c>
      <c r="N14" s="178" t="s">
        <v>60</v>
      </c>
      <c r="O14" s="179">
        <v>2716.9332639657155</v>
      </c>
    </row>
    <row r="15" spans="1:15" ht="15.5">
      <c r="A15" s="159">
        <v>5600</v>
      </c>
      <c r="B15" s="165">
        <v>1.75</v>
      </c>
      <c r="C15" s="161">
        <v>3200</v>
      </c>
      <c r="F15" s="178" t="s">
        <v>61</v>
      </c>
      <c r="G15" s="179">
        <v>2336538.1562328706</v>
      </c>
      <c r="J15" s="163">
        <v>20530</v>
      </c>
      <c r="K15" s="164">
        <v>1.5</v>
      </c>
      <c r="L15" s="161">
        <v>13686.666666666666</v>
      </c>
      <c r="N15" s="178" t="s">
        <v>61</v>
      </c>
      <c r="O15" s="179">
        <v>7381726.3608433958</v>
      </c>
    </row>
    <row r="16" spans="1:15" ht="15.5">
      <c r="A16" s="167">
        <v>4430</v>
      </c>
      <c r="B16" s="168">
        <v>1.54</v>
      </c>
      <c r="C16" s="161">
        <v>2876.6233766233768</v>
      </c>
      <c r="F16" s="178" t="s">
        <v>62</v>
      </c>
      <c r="G16" s="179">
        <v>12.164907047315447</v>
      </c>
      <c r="J16" s="163">
        <v>22630</v>
      </c>
      <c r="K16" s="166">
        <v>1.51</v>
      </c>
      <c r="L16" s="161">
        <v>14986.754966887416</v>
      </c>
      <c r="N16" s="178" t="s">
        <v>62</v>
      </c>
      <c r="O16" s="179">
        <v>-0.91113166609756124</v>
      </c>
    </row>
    <row r="17" spans="1:15" ht="15.5">
      <c r="A17" s="167">
        <v>5730</v>
      </c>
      <c r="B17" s="168">
        <v>1.75</v>
      </c>
      <c r="C17" s="161">
        <v>3274.2857142857142</v>
      </c>
      <c r="F17" s="178" t="s">
        <v>63</v>
      </c>
      <c r="G17" s="179">
        <v>3.6105721413959229</v>
      </c>
      <c r="J17" s="163">
        <v>23780</v>
      </c>
      <c r="K17" s="166">
        <v>1.73</v>
      </c>
      <c r="L17" s="161">
        <v>13745.664739884392</v>
      </c>
      <c r="N17" s="178" t="s">
        <v>63</v>
      </c>
      <c r="O17" s="179">
        <v>0.26476906525783805</v>
      </c>
    </row>
    <row r="18" spans="1:15" ht="15.5">
      <c r="A18" s="167">
        <v>4750</v>
      </c>
      <c r="B18" s="168">
        <v>1.65</v>
      </c>
      <c r="C18" s="161">
        <v>2878.787878787879</v>
      </c>
      <c r="F18" s="178" t="s">
        <v>64</v>
      </c>
      <c r="G18" s="179">
        <v>6694.7731755424056</v>
      </c>
      <c r="J18" s="163">
        <v>24620</v>
      </c>
      <c r="K18" s="164">
        <v>1.61</v>
      </c>
      <c r="L18" s="161">
        <v>15291.925465838509</v>
      </c>
      <c r="N18" s="178" t="s">
        <v>64</v>
      </c>
      <c r="O18" s="179">
        <v>9309.7406704617315</v>
      </c>
    </row>
    <row r="19" spans="1:15" ht="15.5">
      <c r="A19" s="167">
        <v>4320</v>
      </c>
      <c r="B19" s="168">
        <v>1.5</v>
      </c>
      <c r="C19" s="161">
        <v>2880</v>
      </c>
      <c r="F19" s="178" t="s">
        <v>65</v>
      </c>
      <c r="G19" s="179">
        <v>2737.1794871794873</v>
      </c>
      <c r="J19" s="163">
        <v>25900</v>
      </c>
      <c r="K19" s="164">
        <v>1.8</v>
      </c>
      <c r="L19" s="161">
        <v>14388.888888888889</v>
      </c>
      <c r="N19" s="178" t="s">
        <v>65</v>
      </c>
      <c r="O19" s="179">
        <v>10211.764705882353</v>
      </c>
    </row>
    <row r="20" spans="1:15" ht="15.5">
      <c r="A20" s="167">
        <v>4320</v>
      </c>
      <c r="B20" s="168">
        <v>1.5</v>
      </c>
      <c r="C20" s="161">
        <v>2880</v>
      </c>
      <c r="F20" s="178" t="s">
        <v>66</v>
      </c>
      <c r="G20" s="179">
        <v>9431.9526627218929</v>
      </c>
      <c r="J20" s="163">
        <v>26870</v>
      </c>
      <c r="K20" s="164">
        <v>1.9</v>
      </c>
      <c r="L20" s="161">
        <v>14142.105263157895</v>
      </c>
      <c r="N20" s="178" t="s">
        <v>66</v>
      </c>
      <c r="O20" s="179">
        <v>19521.505376344085</v>
      </c>
    </row>
    <row r="21" spans="1:15" ht="15.5">
      <c r="A21" s="167">
        <v>4370</v>
      </c>
      <c r="B21" s="168">
        <v>1.51</v>
      </c>
      <c r="C21" s="161">
        <v>2894.0397350993376</v>
      </c>
      <c r="F21" s="178" t="s">
        <v>67</v>
      </c>
      <c r="G21" s="179">
        <v>103059.26955613418</v>
      </c>
      <c r="J21" s="163">
        <v>26880</v>
      </c>
      <c r="K21" s="164">
        <v>1.9</v>
      </c>
      <c r="L21" s="161">
        <v>14147.368421052632</v>
      </c>
      <c r="N21" s="178" t="s">
        <v>67</v>
      </c>
      <c r="O21" s="179">
        <v>443524.72321343789</v>
      </c>
    </row>
    <row r="22" spans="1:15" ht="15.5">
      <c r="A22" s="167">
        <v>4410</v>
      </c>
      <c r="B22" s="168">
        <v>1.51</v>
      </c>
      <c r="C22" s="161">
        <v>2920.5298013245033</v>
      </c>
      <c r="F22" s="178" t="s">
        <v>68</v>
      </c>
      <c r="G22" s="179">
        <v>30</v>
      </c>
      <c r="J22" s="163">
        <v>27000</v>
      </c>
      <c r="K22" s="164">
        <v>1.56</v>
      </c>
      <c r="L22" s="161">
        <v>17307.692307692309</v>
      </c>
      <c r="N22" s="178" t="s">
        <v>68</v>
      </c>
      <c r="O22" s="179">
        <v>30</v>
      </c>
    </row>
    <row r="23" spans="1:15" ht="15.5">
      <c r="A23" s="167">
        <v>4610</v>
      </c>
      <c r="B23" s="168">
        <v>1.6</v>
      </c>
      <c r="C23" s="161">
        <v>2881.25</v>
      </c>
      <c r="F23" s="178" t="s">
        <v>69</v>
      </c>
      <c r="G23" s="179">
        <v>9431.9526627218929</v>
      </c>
      <c r="J23" s="163">
        <v>28040</v>
      </c>
      <c r="K23" s="164">
        <v>1.73</v>
      </c>
      <c r="L23" s="161">
        <v>16208.092485549134</v>
      </c>
      <c r="N23" s="178" t="s">
        <v>69</v>
      </c>
      <c r="O23" s="179">
        <v>19521.505376344085</v>
      </c>
    </row>
    <row r="24" spans="1:15" ht="15.5">
      <c r="A24" s="167">
        <v>4620</v>
      </c>
      <c r="B24" s="168">
        <v>1.52</v>
      </c>
      <c r="C24" s="161">
        <v>3039.4736842105262</v>
      </c>
      <c r="F24" s="178" t="s">
        <v>70</v>
      </c>
      <c r="G24" s="179">
        <v>2737.1794871794873</v>
      </c>
      <c r="J24" s="163">
        <v>28720</v>
      </c>
      <c r="K24" s="166">
        <v>1.8</v>
      </c>
      <c r="L24" s="161">
        <v>15955.555555555555</v>
      </c>
      <c r="N24" s="178" t="s">
        <v>70</v>
      </c>
      <c r="O24" s="179">
        <v>10211.764705882353</v>
      </c>
    </row>
    <row r="25" spans="1:15" ht="16" thickBot="1">
      <c r="A25" s="167">
        <v>4640</v>
      </c>
      <c r="B25" s="169">
        <v>1.61</v>
      </c>
      <c r="C25" s="161">
        <v>2881.9875776397512</v>
      </c>
      <c r="F25" s="182" t="s">
        <v>71</v>
      </c>
      <c r="G25" s="183">
        <v>570.77887334016793</v>
      </c>
      <c r="J25" s="163">
        <v>29310</v>
      </c>
      <c r="K25" s="164">
        <v>1.7</v>
      </c>
      <c r="L25" s="161">
        <v>17241.176470588234</v>
      </c>
      <c r="N25" s="182" t="s">
        <v>71</v>
      </c>
      <c r="O25" s="183">
        <v>1014.5195539270129</v>
      </c>
    </row>
    <row r="26" spans="1:15" ht="15.5">
      <c r="A26" s="167">
        <v>4770</v>
      </c>
      <c r="B26" s="168">
        <v>1.59</v>
      </c>
      <c r="C26" s="161">
        <v>3000</v>
      </c>
      <c r="J26" s="163">
        <v>29400</v>
      </c>
      <c r="K26" s="164">
        <v>1.9</v>
      </c>
      <c r="L26" s="161">
        <v>15473.684210526317</v>
      </c>
    </row>
    <row r="27" spans="1:15" ht="15.5">
      <c r="A27" s="167">
        <v>4870</v>
      </c>
      <c r="B27" s="168">
        <v>1.69</v>
      </c>
      <c r="C27" s="161">
        <v>2881.6568047337278</v>
      </c>
      <c r="F27" s="172" t="s">
        <v>82</v>
      </c>
      <c r="G27" s="173">
        <v>3435.3089852044727</v>
      </c>
      <c r="J27" s="163">
        <v>29930</v>
      </c>
      <c r="K27" s="164">
        <v>1.93</v>
      </c>
      <c r="L27" s="161">
        <v>15507.77202072539</v>
      </c>
      <c r="N27" s="172" t="s">
        <v>82</v>
      </c>
      <c r="O27" s="173">
        <v>14784.157440447929</v>
      </c>
    </row>
    <row r="28" spans="1:15" ht="15.5">
      <c r="A28" s="167">
        <v>5700</v>
      </c>
      <c r="B28" s="168">
        <v>1.74</v>
      </c>
      <c r="C28" s="161">
        <v>3275.8620689655172</v>
      </c>
      <c r="F28" s="55" t="s">
        <v>72</v>
      </c>
      <c r="G28" s="174">
        <f>G10+G25</f>
        <v>4006.0878585446408</v>
      </c>
      <c r="J28" s="163">
        <v>30400</v>
      </c>
      <c r="K28" s="164">
        <v>1.56</v>
      </c>
      <c r="L28" s="161">
        <v>19487.179487179488</v>
      </c>
      <c r="N28" s="55" t="s">
        <v>72</v>
      </c>
      <c r="O28" s="174">
        <f>O10+O25</f>
        <v>15798.676994374942</v>
      </c>
    </row>
    <row r="29" spans="1:15" ht="15.5">
      <c r="A29" s="167">
        <v>5890</v>
      </c>
      <c r="B29" s="168">
        <v>1.8</v>
      </c>
      <c r="C29" s="161">
        <v>3272.2222222222222</v>
      </c>
      <c r="F29" s="61" t="s">
        <v>73</v>
      </c>
      <c r="G29" s="175">
        <f>G10-G25</f>
        <v>2864.5301118643047</v>
      </c>
      <c r="J29" s="163">
        <v>31410</v>
      </c>
      <c r="K29" s="164">
        <v>1.72</v>
      </c>
      <c r="L29" s="161">
        <v>18261.627906976744</v>
      </c>
      <c r="N29" s="61" t="s">
        <v>73</v>
      </c>
      <c r="O29" s="175">
        <f>O10-O25</f>
        <v>13769.637886520915</v>
      </c>
    </row>
    <row r="30" spans="1:15" ht="15.5">
      <c r="A30" s="167">
        <v>6220</v>
      </c>
      <c r="B30" s="168">
        <v>1.9</v>
      </c>
      <c r="C30" s="161">
        <v>3273.6842105263158</v>
      </c>
      <c r="J30" s="163">
        <v>33140</v>
      </c>
      <c r="K30" s="164">
        <v>1.8</v>
      </c>
      <c r="L30" s="161">
        <v>18411.111111111109</v>
      </c>
    </row>
    <row r="31" spans="1:15" ht="15.5">
      <c r="A31" s="167">
        <v>6600</v>
      </c>
      <c r="B31" s="168">
        <v>1.93</v>
      </c>
      <c r="C31" s="161">
        <v>3419.6891191709847</v>
      </c>
      <c r="J31" s="163">
        <v>34010</v>
      </c>
      <c r="K31" s="166">
        <v>1.9</v>
      </c>
      <c r="L31" s="161">
        <v>17900</v>
      </c>
    </row>
    <row r="32" spans="1:15" ht="15.5">
      <c r="A32" s="170">
        <v>12870</v>
      </c>
      <c r="B32" s="171">
        <v>1.5</v>
      </c>
      <c r="C32" s="161">
        <v>8580</v>
      </c>
      <c r="J32" s="163">
        <v>36310</v>
      </c>
      <c r="K32" s="166">
        <v>1.86</v>
      </c>
      <c r="L32" s="161">
        <v>19521.505376344085</v>
      </c>
    </row>
    <row r="33" spans="1:12" ht="15.5">
      <c r="A33" s="170">
        <v>15940</v>
      </c>
      <c r="B33" s="171">
        <v>1.69</v>
      </c>
      <c r="C33" s="161">
        <v>9431.9526627218929</v>
      </c>
      <c r="J33" s="163">
        <v>36840</v>
      </c>
      <c r="K33" s="166">
        <v>1.9</v>
      </c>
      <c r="L33" s="161">
        <v>19389.473684210527</v>
      </c>
    </row>
    <row r="34" spans="1:12" ht="15.5">
      <c r="J34" s="156"/>
      <c r="K34" s="15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D32AF-92C1-4A3C-AB60-136EF5EE0F71}">
  <dimension ref="A1:AA62"/>
  <sheetViews>
    <sheetView zoomScale="19" workbookViewId="0">
      <selection activeCell="CG71" sqref="CG71"/>
    </sheetView>
  </sheetViews>
  <sheetFormatPr defaultRowHeight="14.5"/>
  <sheetData>
    <row r="1" spans="1:18">
      <c r="A1" s="184" t="s">
        <v>85</v>
      </c>
      <c r="B1" s="185"/>
      <c r="C1" s="185"/>
      <c r="D1" s="185"/>
      <c r="E1" s="185"/>
      <c r="F1" s="185"/>
      <c r="G1" s="185"/>
      <c r="H1" s="185"/>
      <c r="J1" s="184" t="s">
        <v>86</v>
      </c>
      <c r="K1" s="185"/>
      <c r="L1" s="185"/>
      <c r="M1" s="185"/>
      <c r="N1" s="185"/>
      <c r="O1" s="185"/>
      <c r="P1" s="185"/>
      <c r="Q1" s="185"/>
      <c r="R1" s="185"/>
    </row>
    <row r="2" spans="1:18">
      <c r="A2" s="185"/>
      <c r="B2" s="185"/>
      <c r="C2" s="185"/>
      <c r="D2" s="185"/>
      <c r="E2" s="185"/>
      <c r="F2" s="185"/>
      <c r="G2" s="185"/>
      <c r="H2" s="185"/>
      <c r="J2" s="185"/>
      <c r="K2" s="185"/>
      <c r="L2" s="185"/>
      <c r="M2" s="185"/>
      <c r="N2" s="185"/>
      <c r="O2" s="185"/>
      <c r="P2" s="185"/>
      <c r="Q2" s="185"/>
      <c r="R2" s="185"/>
    </row>
    <row r="3" spans="1:18">
      <c r="A3" s="185"/>
      <c r="B3" s="185"/>
      <c r="C3" s="185"/>
      <c r="D3" s="185"/>
      <c r="E3" s="185"/>
      <c r="F3" s="185"/>
      <c r="G3" s="185"/>
      <c r="H3" s="185"/>
      <c r="J3" s="185"/>
      <c r="K3" s="185"/>
      <c r="L3" s="185"/>
      <c r="M3" s="185"/>
      <c r="N3" s="185"/>
      <c r="O3" s="185"/>
      <c r="P3" s="185"/>
      <c r="Q3" s="185"/>
      <c r="R3" s="185"/>
    </row>
    <row r="48" spans="20:27">
      <c r="T48" s="186" t="s">
        <v>87</v>
      </c>
      <c r="U48" s="186"/>
      <c r="V48" s="186"/>
      <c r="W48" s="186"/>
      <c r="X48" s="186"/>
      <c r="Y48" s="186"/>
      <c r="Z48" s="186"/>
      <c r="AA48" s="186"/>
    </row>
    <row r="49" spans="4:27">
      <c r="T49" s="186"/>
      <c r="U49" s="186"/>
      <c r="V49" s="186"/>
      <c r="W49" s="186"/>
      <c r="X49" s="186"/>
      <c r="Y49" s="186"/>
      <c r="Z49" s="186"/>
      <c r="AA49" s="186"/>
    </row>
    <row r="50" spans="4:27">
      <c r="T50" s="186"/>
      <c r="U50" s="186"/>
      <c r="V50" s="186"/>
      <c r="W50" s="186"/>
      <c r="X50" s="186"/>
      <c r="Y50" s="186"/>
      <c r="Z50" s="186"/>
      <c r="AA50" s="186"/>
    </row>
    <row r="51" spans="4:27">
      <c r="E51" s="187"/>
      <c r="F51" s="187"/>
      <c r="G51" s="187"/>
      <c r="H51" s="187"/>
      <c r="I51" s="187"/>
      <c r="J51" s="187"/>
      <c r="K51" s="187"/>
      <c r="L51" s="187"/>
      <c r="T51" s="188" t="s">
        <v>88</v>
      </c>
      <c r="U51" s="189" t="s">
        <v>10</v>
      </c>
      <c r="V51" s="189" t="s">
        <v>11</v>
      </c>
      <c r="W51" s="189" t="s">
        <v>8</v>
      </c>
      <c r="X51" s="189" t="s">
        <v>12</v>
      </c>
      <c r="Y51" s="189" t="s">
        <v>13</v>
      </c>
      <c r="Z51" s="189" t="s">
        <v>14</v>
      </c>
      <c r="AA51" s="189" t="s">
        <v>15</v>
      </c>
    </row>
    <row r="52" spans="4:27">
      <c r="E52" s="187"/>
      <c r="F52" s="190"/>
      <c r="G52" s="190"/>
      <c r="H52" s="190"/>
      <c r="I52" s="190"/>
      <c r="J52" s="190"/>
      <c r="K52" s="190"/>
      <c r="L52" s="190"/>
      <c r="T52" s="189" t="s">
        <v>16</v>
      </c>
      <c r="U52" s="191">
        <v>0.26263803367704996</v>
      </c>
      <c r="V52" s="191">
        <v>0.22254126622741857</v>
      </c>
      <c r="W52" s="191">
        <v>0.32426371369825657</v>
      </c>
      <c r="X52" s="191">
        <v>0.22040546942796935</v>
      </c>
      <c r="Y52" s="191">
        <v>0.18151123380230716</v>
      </c>
      <c r="Z52" s="191">
        <v>0.20942017499373641</v>
      </c>
      <c r="AA52" s="191">
        <v>0.27875179605904138</v>
      </c>
    </row>
    <row r="53" spans="4:27">
      <c r="E53" s="187"/>
      <c r="F53" s="190"/>
      <c r="G53" s="190"/>
      <c r="H53" s="190"/>
      <c r="I53" s="190"/>
      <c r="J53" s="190"/>
      <c r="K53" s="190"/>
      <c r="L53" s="190"/>
      <c r="T53" s="189" t="s">
        <v>17</v>
      </c>
      <c r="U53" s="191">
        <v>0.27478243549568487</v>
      </c>
      <c r="V53" s="191">
        <v>0.22975771263976127</v>
      </c>
      <c r="W53" s="191">
        <v>0.32962725576069424</v>
      </c>
      <c r="X53" s="191">
        <v>0.20233712792588671</v>
      </c>
      <c r="Y53" s="191">
        <v>0.19905706045793203</v>
      </c>
      <c r="Z53" s="191">
        <v>0.23793875402648737</v>
      </c>
      <c r="AA53" s="191">
        <v>0.23100777743392117</v>
      </c>
    </row>
    <row r="54" spans="4:27">
      <c r="E54" s="187"/>
      <c r="F54" s="190"/>
      <c r="G54" s="190"/>
      <c r="H54" s="190"/>
      <c r="I54" s="190"/>
      <c r="J54" s="190"/>
      <c r="K54" s="190"/>
      <c r="L54" s="190"/>
      <c r="T54" s="189" t="s">
        <v>18</v>
      </c>
      <c r="U54" s="191">
        <v>0.25976676130658211</v>
      </c>
      <c r="V54" s="191">
        <v>0.27518768260245191</v>
      </c>
      <c r="W54" s="191">
        <v>0.30385053408890156</v>
      </c>
      <c r="X54" s="191">
        <v>0.20477466757348528</v>
      </c>
      <c r="Y54" s="191">
        <v>0.22609652947196429</v>
      </c>
      <c r="Z54" s="191">
        <v>0.23533850817097815</v>
      </c>
      <c r="AA54" s="191">
        <v>0.22332661863165307</v>
      </c>
    </row>
    <row r="55" spans="4:27">
      <c r="E55" s="187"/>
      <c r="F55" s="190"/>
      <c r="G55" s="190"/>
      <c r="H55" s="190"/>
      <c r="I55" s="190"/>
      <c r="J55" s="190"/>
      <c r="K55" s="190"/>
      <c r="L55" s="190"/>
      <c r="T55" s="189" t="s">
        <v>19</v>
      </c>
      <c r="U55" s="191">
        <v>0.27771785342829675</v>
      </c>
      <c r="V55" s="191">
        <v>0.17143638486453258</v>
      </c>
      <c r="W55" s="191">
        <v>0.1637497153308613</v>
      </c>
      <c r="X55" s="191">
        <v>0.17763852378474496</v>
      </c>
      <c r="Y55" s="191">
        <v>0.16390147576529274</v>
      </c>
      <c r="Z55" s="191">
        <v>0.18299434645769513</v>
      </c>
      <c r="AA55" s="191">
        <v>0.15897878356079828</v>
      </c>
    </row>
    <row r="56" spans="4:27">
      <c r="E56" s="187"/>
      <c r="F56" s="190"/>
      <c r="G56" s="190"/>
      <c r="H56" s="190"/>
      <c r="I56" s="190"/>
      <c r="J56" s="190"/>
      <c r="K56" s="190"/>
      <c r="L56" s="190"/>
      <c r="T56" s="189" t="s">
        <v>20</v>
      </c>
      <c r="U56" s="191">
        <v>0</v>
      </c>
      <c r="V56" s="191">
        <v>0.19281127037074691</v>
      </c>
      <c r="W56" s="191">
        <v>0.23769804249282883</v>
      </c>
      <c r="X56" s="191">
        <v>0.16367421387266609</v>
      </c>
      <c r="Y56" s="191">
        <v>0.18604023779781612</v>
      </c>
      <c r="Z56" s="191">
        <v>0.20167837331409585</v>
      </c>
      <c r="AA56" s="191">
        <v>0.15888457917246326</v>
      </c>
    </row>
    <row r="57" spans="4:27">
      <c r="E57" s="187"/>
      <c r="F57" s="190"/>
      <c r="G57" s="190"/>
      <c r="H57" s="190"/>
      <c r="I57" s="190"/>
      <c r="J57" s="190"/>
      <c r="K57" s="190"/>
      <c r="L57" s="190"/>
      <c r="T57" s="189" t="s">
        <v>21</v>
      </c>
      <c r="U57" s="191">
        <v>0</v>
      </c>
      <c r="V57" s="191">
        <v>0.22459918993154757</v>
      </c>
      <c r="W57" s="191">
        <v>0.24337038471152758</v>
      </c>
      <c r="X57" s="191">
        <v>0.20786740107689849</v>
      </c>
      <c r="Y57" s="191">
        <v>0.20257680746160178</v>
      </c>
      <c r="Z57" s="191">
        <v>0.20319090374413326</v>
      </c>
      <c r="AA57" s="191">
        <v>0.20381657053125829</v>
      </c>
    </row>
    <row r="58" spans="4:27">
      <c r="E58" s="187"/>
      <c r="F58" s="190"/>
      <c r="G58" s="190"/>
      <c r="H58" s="190"/>
      <c r="I58" s="190"/>
      <c r="J58" s="190"/>
      <c r="K58" s="190"/>
      <c r="L58" s="190"/>
      <c r="T58" s="189" t="s">
        <v>22</v>
      </c>
      <c r="U58" s="191">
        <v>0</v>
      </c>
      <c r="V58" s="191">
        <v>0.21964315055230571</v>
      </c>
      <c r="W58" s="191">
        <v>0.29917403680027693</v>
      </c>
      <c r="X58" s="191">
        <v>0.18061619166949855</v>
      </c>
      <c r="Y58" s="191">
        <v>0.21236091490064934</v>
      </c>
      <c r="Z58" s="191">
        <v>0.1586898540484753</v>
      </c>
      <c r="AA58" s="191">
        <v>0.17698194733972472</v>
      </c>
    </row>
    <row r="59" spans="4:27">
      <c r="E59" s="187"/>
      <c r="F59" s="190"/>
      <c r="G59" s="190"/>
      <c r="H59" s="190"/>
      <c r="I59" s="190"/>
      <c r="J59" s="190"/>
      <c r="K59" s="190"/>
      <c r="L59" s="190"/>
      <c r="T59" s="189" t="s">
        <v>7</v>
      </c>
      <c r="U59" s="191">
        <v>0</v>
      </c>
      <c r="V59" s="191">
        <v>0.17801862820549583</v>
      </c>
      <c r="W59" s="191">
        <v>0.18698855584224322</v>
      </c>
      <c r="X59" s="191">
        <v>0.18663647769547348</v>
      </c>
      <c r="Y59" s="191">
        <v>0.1767938734068599</v>
      </c>
      <c r="Z59" s="191">
        <v>0</v>
      </c>
      <c r="AA59" s="191">
        <v>0.28321878731811034</v>
      </c>
    </row>
    <row r="60" spans="4:27">
      <c r="D60" s="192" t="s">
        <v>89</v>
      </c>
      <c r="E60" s="192"/>
      <c r="F60" s="192"/>
      <c r="G60" s="192"/>
      <c r="H60" s="192"/>
      <c r="I60" s="192"/>
      <c r="K60" s="192" t="s">
        <v>90</v>
      </c>
      <c r="L60" s="192"/>
      <c r="M60" s="192"/>
      <c r="N60" s="192"/>
      <c r="O60" s="192"/>
      <c r="P60" s="192"/>
    </row>
    <row r="61" spans="4:27">
      <c r="D61" s="192"/>
      <c r="E61" s="192"/>
      <c r="F61" s="192"/>
      <c r="G61" s="192"/>
      <c r="H61" s="192"/>
      <c r="I61" s="192"/>
      <c r="K61" s="192"/>
      <c r="L61" s="192"/>
      <c r="M61" s="192"/>
      <c r="N61" s="192"/>
      <c r="O61" s="192"/>
      <c r="P61" s="192"/>
    </row>
    <row r="62" spans="4:27">
      <c r="K62" s="192"/>
      <c r="L62" s="192"/>
      <c r="M62" s="192"/>
      <c r="N62" s="192"/>
      <c r="O62" s="192"/>
      <c r="P62" s="192"/>
    </row>
  </sheetData>
  <mergeCells count="5">
    <mergeCell ref="A1:H3"/>
    <mergeCell ref="J1:R3"/>
    <mergeCell ref="T48:AA50"/>
    <mergeCell ref="D60:I61"/>
    <mergeCell ref="K60:P62"/>
  </mergeCells>
  <conditionalFormatting sqref="F52:L59 E51">
    <cfRule type="colorScale" priority="2">
      <colorScale>
        <cfvo type="min"/>
        <cfvo type="percentile" val="50"/>
        <cfvo type="max"/>
        <color rgb="FFF8696B"/>
        <color rgb="FFFCFCFF"/>
        <color rgb="FF63BE7B"/>
      </colorScale>
    </cfRule>
  </conditionalFormatting>
  <conditionalFormatting sqref="U52:AA59 T51">
    <cfRule type="colorScale" priority="1">
      <colorScale>
        <cfvo type="min"/>
        <cfvo type="percentile" val="50"/>
        <cfvo type="max"/>
        <color rgb="FFF8696B"/>
        <color rgb="FFFCFCFF"/>
        <color rgb="FF63BE7B"/>
      </colorScale>
    </cfRule>
  </conditionalFormatting>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1850D-7AB5-4FA3-BC72-A16AA4960BCF}">
  <dimension ref="A1"/>
  <sheetViews>
    <sheetView zoomScale="64" zoomScaleNormal="64" workbookViewId="0">
      <selection activeCell="L15" sqref="L15"/>
    </sheetView>
  </sheetViews>
  <sheetFormatPr defaultRowHeight="14.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Natural diamond</vt:lpstr>
      <vt:lpstr>Labmade diamond</vt:lpstr>
      <vt:lpstr>Natural PT</vt:lpstr>
      <vt:lpstr>Lab Made PT </vt:lpstr>
      <vt:lpstr>Heat Map</vt:lpstr>
      <vt:lpstr>Natural VS Rapaport</vt:lpstr>
      <vt:lpstr>Scatter Chart</vt:lpstr>
      <vt:lpstr>CoVariance</vt:lpstr>
      <vt:lpstr>intervel estimate</vt:lpstr>
      <vt:lpstr>Sheet2</vt:lpstr>
      <vt:lpstr>Regression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Amulya Siddenki</dc:creator>
  <cp:lastModifiedBy>Khushbu Singh</cp:lastModifiedBy>
  <dcterms:created xsi:type="dcterms:W3CDTF">2023-10-15T23:01:28Z</dcterms:created>
  <dcterms:modified xsi:type="dcterms:W3CDTF">2023-10-18T01:42:36Z</dcterms:modified>
</cp:coreProperties>
</file>