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Windows\Downloads\"/>
    </mc:Choice>
  </mc:AlternateContent>
  <xr:revisionPtr revIDLastSave="0" documentId="13_ncr:1_{013F45F8-565B-4405-96ED-C7DE3F43814D}" xr6:coauthVersionLast="47" xr6:coauthVersionMax="47" xr10:uidLastSave="{00000000-0000-0000-0000-000000000000}"/>
  <bookViews>
    <workbookView xWindow="-110" yWindow="-110" windowWidth="19420" windowHeight="11020" tabRatio="812" activeTab="6" xr2:uid="{00000000-000D-0000-FFFF-FFFF00000000}"/>
  </bookViews>
  <sheets>
    <sheet name="Info" sheetId="1" r:id="rId1"/>
    <sheet name="Table Data" sheetId="2" r:id="rId2"/>
    <sheet name="Excel-Section A" sheetId="3" r:id="rId3"/>
    <sheet name="Excel-Section B" sheetId="4" r:id="rId4"/>
    <sheet name="Excel B1" sheetId="5" r:id="rId5"/>
    <sheet name="Excel B2 Pivot" sheetId="6" r:id="rId6"/>
    <sheet name="Excel B3" sheetId="7" r:id="rId7"/>
  </sheets>
  <calcPr calcId="191029"/>
  <pivotCaches>
    <pivotCache cacheId="10" r:id="rId8"/>
  </pivotCaches>
  <extLst>
    <ext uri="GoogleSheetsCustomDataVersion1">
      <go:sheetsCustomData xmlns:go="http://customooxmlschemas.google.com/" r:id="rId11" roundtripDataSignature="AMtx7mgz/h1TLT10S0AK1rH+6+ywmYwbVQ=="/>
    </ext>
  </extLst>
</workbook>
</file>

<file path=xl/calcChain.xml><?xml version="1.0" encoding="utf-8"?>
<calcChain xmlns="http://schemas.openxmlformats.org/spreadsheetml/2006/main">
  <c r="E10" i="7" l="1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9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33" i="7"/>
  <c r="D34" i="7"/>
  <c r="D35" i="7"/>
  <c r="D36" i="7"/>
  <c r="D37" i="7"/>
  <c r="D38" i="7"/>
  <c r="D29" i="7"/>
  <c r="D30" i="7"/>
  <c r="D31" i="7"/>
  <c r="D32" i="7"/>
  <c r="D26" i="7"/>
  <c r="D27" i="7"/>
  <c r="D28" i="7"/>
  <c r="H16" i="5"/>
  <c r="H17" i="5"/>
  <c r="H18" i="5"/>
  <c r="K18" i="5" s="1"/>
  <c r="H19" i="5"/>
  <c r="K19" i="5" s="1"/>
  <c r="H20" i="5"/>
  <c r="J20" i="5" s="1"/>
  <c r="H21" i="5"/>
  <c r="K21" i="5" s="1"/>
  <c r="H22" i="5"/>
  <c r="K22" i="5" s="1"/>
  <c r="H23" i="5"/>
  <c r="J23" i="5" s="1"/>
  <c r="H24" i="5"/>
  <c r="H25" i="5"/>
  <c r="H26" i="5"/>
  <c r="H27" i="5"/>
  <c r="H28" i="5"/>
  <c r="H29" i="5"/>
  <c r="I29" i="5" s="1"/>
  <c r="H30" i="5"/>
  <c r="K30" i="5" s="1"/>
  <c r="H31" i="5"/>
  <c r="J31" i="5" s="1"/>
  <c r="H32" i="5"/>
  <c r="H33" i="5"/>
  <c r="H34" i="5"/>
  <c r="H35" i="5"/>
  <c r="H36" i="5"/>
  <c r="J36" i="5" s="1"/>
  <c r="H37" i="5"/>
  <c r="H38" i="5"/>
  <c r="H39" i="5"/>
  <c r="H40" i="5"/>
  <c r="H41" i="5"/>
  <c r="H42" i="5"/>
  <c r="H43" i="5"/>
  <c r="H44" i="5"/>
  <c r="H45" i="5"/>
  <c r="H46" i="5"/>
  <c r="K46" i="5" s="1"/>
  <c r="H47" i="5"/>
  <c r="K47" i="5" s="1"/>
  <c r="H48" i="5"/>
  <c r="H49" i="5"/>
  <c r="J49" i="5" s="1"/>
  <c r="H50" i="5"/>
  <c r="J50" i="5" s="1"/>
  <c r="H51" i="5"/>
  <c r="J51" i="5" s="1"/>
  <c r="H52" i="5"/>
  <c r="J52" i="5" s="1"/>
  <c r="H53" i="5"/>
  <c r="H54" i="5"/>
  <c r="K54" i="5" s="1"/>
  <c r="H55" i="5"/>
  <c r="K55" i="5" s="1"/>
  <c r="H56" i="5"/>
  <c r="H57" i="5"/>
  <c r="H58" i="5"/>
  <c r="J58" i="5" s="1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K71" i="5" s="1"/>
  <c r="H72" i="5"/>
  <c r="H73" i="5"/>
  <c r="H74" i="5"/>
  <c r="H75" i="5"/>
  <c r="J75" i="5" s="1"/>
  <c r="H76" i="5"/>
  <c r="J76" i="5" s="1"/>
  <c r="H77" i="5"/>
  <c r="H78" i="5"/>
  <c r="H79" i="5"/>
  <c r="K79" i="5" s="1"/>
  <c r="H80" i="5"/>
  <c r="H81" i="5"/>
  <c r="H82" i="5"/>
  <c r="H83" i="5"/>
  <c r="H84" i="5"/>
  <c r="H85" i="5"/>
  <c r="H86" i="5"/>
  <c r="H87" i="5"/>
  <c r="K87" i="5" s="1"/>
  <c r="H88" i="5"/>
  <c r="H89" i="5"/>
  <c r="H90" i="5"/>
  <c r="H91" i="5"/>
  <c r="K91" i="5" s="1"/>
  <c r="H92" i="5"/>
  <c r="K92" i="5" s="1"/>
  <c r="H93" i="5"/>
  <c r="K93" i="5" s="1"/>
  <c r="H94" i="5"/>
  <c r="H95" i="5"/>
  <c r="H96" i="5"/>
  <c r="H97" i="5"/>
  <c r="J97" i="5" s="1"/>
  <c r="H98" i="5"/>
  <c r="J98" i="5" s="1"/>
  <c r="H99" i="5"/>
  <c r="J99" i="5" s="1"/>
  <c r="H100" i="5"/>
  <c r="J100" i="5" s="1"/>
  <c r="H101" i="5"/>
  <c r="H102" i="5"/>
  <c r="H103" i="5"/>
  <c r="J103" i="5" s="1"/>
  <c r="H104" i="5"/>
  <c r="H105" i="5"/>
  <c r="H106" i="5"/>
  <c r="H107" i="5"/>
  <c r="H108" i="5"/>
  <c r="J108" i="5" s="1"/>
  <c r="H109" i="5"/>
  <c r="I109" i="5" s="1"/>
  <c r="H110" i="5"/>
  <c r="I110" i="5" s="1"/>
  <c r="H111" i="5"/>
  <c r="H112" i="5"/>
  <c r="H113" i="5"/>
  <c r="K113" i="5" s="1"/>
  <c r="H114" i="5"/>
  <c r="K114" i="5" s="1"/>
  <c r="H115" i="5"/>
  <c r="K115" i="5" s="1"/>
  <c r="H15" i="5"/>
  <c r="I15" i="5" s="1"/>
  <c r="G16" i="5"/>
  <c r="G17" i="5"/>
  <c r="G18" i="5"/>
  <c r="G19" i="5"/>
  <c r="G20" i="5"/>
  <c r="G21" i="5"/>
  <c r="G22" i="5"/>
  <c r="G23" i="5"/>
  <c r="K27" i="5" s="1"/>
  <c r="G24" i="5"/>
  <c r="G25" i="5"/>
  <c r="G26" i="5"/>
  <c r="G27" i="5"/>
  <c r="G28" i="5"/>
  <c r="G29" i="5"/>
  <c r="K89" i="5" s="1"/>
  <c r="G30" i="5"/>
  <c r="G31" i="5"/>
  <c r="K98" i="5" s="1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D55" i="5" s="1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5" i="5"/>
  <c r="B16" i="5"/>
  <c r="B17" i="5"/>
  <c r="B18" i="5"/>
  <c r="D18" i="5" s="1"/>
  <c r="B19" i="5"/>
  <c r="B20" i="5"/>
  <c r="B21" i="5"/>
  <c r="B22" i="5"/>
  <c r="B23" i="5"/>
  <c r="B24" i="5"/>
  <c r="B25" i="5"/>
  <c r="B26" i="5"/>
  <c r="D26" i="5" s="1"/>
  <c r="B27" i="5"/>
  <c r="B28" i="5"/>
  <c r="B29" i="5"/>
  <c r="B30" i="5"/>
  <c r="B31" i="5"/>
  <c r="B32" i="5"/>
  <c r="B33" i="5"/>
  <c r="B34" i="5"/>
  <c r="D34" i="5" s="1"/>
  <c r="B35" i="5"/>
  <c r="B36" i="5"/>
  <c r="B37" i="5"/>
  <c r="B38" i="5"/>
  <c r="B39" i="5"/>
  <c r="B40" i="5"/>
  <c r="B41" i="5"/>
  <c r="B42" i="5"/>
  <c r="D42" i="5" s="1"/>
  <c r="B43" i="5"/>
  <c r="B44" i="5"/>
  <c r="B45" i="5"/>
  <c r="B46" i="5"/>
  <c r="B47" i="5"/>
  <c r="B48" i="5"/>
  <c r="B49" i="5"/>
  <c r="B50" i="5"/>
  <c r="D50" i="5" s="1"/>
  <c r="B51" i="5"/>
  <c r="B52" i="5"/>
  <c r="B53" i="5"/>
  <c r="B54" i="5"/>
  <c r="B55" i="5"/>
  <c r="B56" i="5"/>
  <c r="B57" i="5"/>
  <c r="B58" i="5"/>
  <c r="D58" i="5" s="1"/>
  <c r="I88" i="5" s="1"/>
  <c r="B59" i="5"/>
  <c r="B60" i="5"/>
  <c r="B61" i="5"/>
  <c r="B62" i="5"/>
  <c r="B63" i="5"/>
  <c r="B64" i="5"/>
  <c r="B65" i="5"/>
  <c r="B66" i="5"/>
  <c r="D66" i="5" s="1"/>
  <c r="B67" i="5"/>
  <c r="B68" i="5"/>
  <c r="B69" i="5"/>
  <c r="B70" i="5"/>
  <c r="B71" i="5"/>
  <c r="B72" i="5"/>
  <c r="B73" i="5"/>
  <c r="B74" i="5"/>
  <c r="D74" i="5" s="1"/>
  <c r="B75" i="5"/>
  <c r="B76" i="5"/>
  <c r="B77" i="5"/>
  <c r="B78" i="5"/>
  <c r="B79" i="5"/>
  <c r="B80" i="5"/>
  <c r="B81" i="5"/>
  <c r="B82" i="5"/>
  <c r="D82" i="5" s="1"/>
  <c r="B83" i="5"/>
  <c r="B84" i="5"/>
  <c r="B85" i="5"/>
  <c r="B86" i="5"/>
  <c r="B87" i="5"/>
  <c r="B88" i="5"/>
  <c r="B89" i="5"/>
  <c r="B90" i="5"/>
  <c r="D90" i="5" s="1"/>
  <c r="B91" i="5"/>
  <c r="B92" i="5"/>
  <c r="B93" i="5"/>
  <c r="B94" i="5"/>
  <c r="B95" i="5"/>
  <c r="B96" i="5"/>
  <c r="B97" i="5"/>
  <c r="B98" i="5"/>
  <c r="D98" i="5" s="1"/>
  <c r="B99" i="5"/>
  <c r="B100" i="5"/>
  <c r="B101" i="5"/>
  <c r="B102" i="5"/>
  <c r="B103" i="5"/>
  <c r="B104" i="5"/>
  <c r="B105" i="5"/>
  <c r="B106" i="5"/>
  <c r="D106" i="5" s="1"/>
  <c r="B107" i="5"/>
  <c r="B108" i="5"/>
  <c r="B109" i="5"/>
  <c r="B110" i="5"/>
  <c r="B111" i="5"/>
  <c r="B112" i="5"/>
  <c r="B113" i="5"/>
  <c r="B114" i="5"/>
  <c r="D114" i="5" s="1"/>
  <c r="I115" i="5" s="1"/>
  <c r="B115" i="5"/>
  <c r="B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Q33" i="5"/>
  <c r="Q34" i="5"/>
  <c r="Q35" i="5"/>
  <c r="Q36" i="5"/>
  <c r="Q37" i="5"/>
  <c r="Q38" i="5"/>
  <c r="Q39" i="5"/>
  <c r="Q40" i="5"/>
  <c r="Q41" i="5"/>
  <c r="Q42" i="5"/>
  <c r="Q43" i="5"/>
  <c r="Q44" i="5"/>
  <c r="Q45" i="5"/>
  <c r="Q46" i="5"/>
  <c r="Q47" i="5"/>
  <c r="Q48" i="5"/>
  <c r="Q49" i="5"/>
  <c r="Q50" i="5"/>
  <c r="Q51" i="5"/>
  <c r="Q52" i="5"/>
  <c r="Q53" i="5"/>
  <c r="Q54" i="5"/>
  <c r="Q55" i="5"/>
  <c r="Q56" i="5"/>
  <c r="Q57" i="5"/>
  <c r="Q58" i="5"/>
  <c r="Q59" i="5"/>
  <c r="Q60" i="5"/>
  <c r="Q61" i="5"/>
  <c r="Q62" i="5"/>
  <c r="Q63" i="5"/>
  <c r="Q64" i="5"/>
  <c r="Q65" i="5"/>
  <c r="Q66" i="5"/>
  <c r="Q67" i="5"/>
  <c r="Q68" i="5"/>
  <c r="Q69" i="5"/>
  <c r="Q70" i="5"/>
  <c r="Q71" i="5"/>
  <c r="Q72" i="5"/>
  <c r="Q73" i="5"/>
  <c r="Q74" i="5"/>
  <c r="Q75" i="5"/>
  <c r="Q76" i="5"/>
  <c r="Q77" i="5"/>
  <c r="Q78" i="5"/>
  <c r="Q79" i="5"/>
  <c r="Q80" i="5"/>
  <c r="Q81" i="5"/>
  <c r="Q82" i="5"/>
  <c r="Q83" i="5"/>
  <c r="Q84" i="5"/>
  <c r="Q85" i="5"/>
  <c r="Q86" i="5"/>
  <c r="Q87" i="5"/>
  <c r="Q88" i="5"/>
  <c r="Q89" i="5"/>
  <c r="Q90" i="5"/>
  <c r="Q91" i="5"/>
  <c r="Q92" i="5"/>
  <c r="Q93" i="5"/>
  <c r="Q94" i="5"/>
  <c r="Q95" i="5"/>
  <c r="Q96" i="5"/>
  <c r="Q97" i="5"/>
  <c r="Q98" i="5"/>
  <c r="Q99" i="5"/>
  <c r="Q100" i="5"/>
  <c r="Q101" i="5"/>
  <c r="Q102" i="5"/>
  <c r="Q103" i="5"/>
  <c r="Q104" i="5"/>
  <c r="Q105" i="5"/>
  <c r="Q106" i="5"/>
  <c r="Q107" i="5"/>
  <c r="Q108" i="5"/>
  <c r="Q109" i="5"/>
  <c r="Q110" i="5"/>
  <c r="Q111" i="5"/>
  <c r="Q112" i="5"/>
  <c r="Q113" i="5"/>
  <c r="Q114" i="5"/>
  <c r="Q115" i="5"/>
  <c r="Q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68" i="5"/>
  <c r="P69" i="5"/>
  <c r="P70" i="5"/>
  <c r="P71" i="5"/>
  <c r="P72" i="5"/>
  <c r="P73" i="5"/>
  <c r="P74" i="5"/>
  <c r="P75" i="5"/>
  <c r="P76" i="5"/>
  <c r="P77" i="5"/>
  <c r="P78" i="5"/>
  <c r="P79" i="5"/>
  <c r="P80" i="5"/>
  <c r="P81" i="5"/>
  <c r="P82" i="5"/>
  <c r="P83" i="5"/>
  <c r="P84" i="5"/>
  <c r="P85" i="5"/>
  <c r="P86" i="5"/>
  <c r="P87" i="5"/>
  <c r="P88" i="5"/>
  <c r="P89" i="5"/>
  <c r="P90" i="5"/>
  <c r="P91" i="5"/>
  <c r="P92" i="5"/>
  <c r="P93" i="5"/>
  <c r="P94" i="5"/>
  <c r="P95" i="5"/>
  <c r="P96" i="5"/>
  <c r="P97" i="5"/>
  <c r="P98" i="5"/>
  <c r="P99" i="5"/>
  <c r="P100" i="5"/>
  <c r="P101" i="5"/>
  <c r="P102" i="5"/>
  <c r="P103" i="5"/>
  <c r="P104" i="5"/>
  <c r="P105" i="5"/>
  <c r="P106" i="5"/>
  <c r="P107" i="5"/>
  <c r="P108" i="5"/>
  <c r="P109" i="5"/>
  <c r="P110" i="5"/>
  <c r="P111" i="5"/>
  <c r="P112" i="5"/>
  <c r="P113" i="5"/>
  <c r="P114" i="5"/>
  <c r="P115" i="5"/>
  <c r="P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68" i="5"/>
  <c r="O69" i="5"/>
  <c r="O70" i="5"/>
  <c r="O71" i="5"/>
  <c r="O72" i="5"/>
  <c r="O73" i="5"/>
  <c r="O74" i="5"/>
  <c r="O75" i="5"/>
  <c r="O76" i="5"/>
  <c r="O77" i="5"/>
  <c r="O78" i="5"/>
  <c r="O79" i="5"/>
  <c r="O80" i="5"/>
  <c r="O81" i="5"/>
  <c r="O82" i="5"/>
  <c r="O83" i="5"/>
  <c r="O84" i="5"/>
  <c r="O85" i="5"/>
  <c r="O86" i="5"/>
  <c r="O87" i="5"/>
  <c r="O88" i="5"/>
  <c r="O89" i="5"/>
  <c r="O90" i="5"/>
  <c r="O91" i="5"/>
  <c r="O92" i="5"/>
  <c r="O93" i="5"/>
  <c r="O94" i="5"/>
  <c r="O95" i="5"/>
  <c r="O96" i="5"/>
  <c r="O97" i="5"/>
  <c r="O98" i="5"/>
  <c r="O99" i="5"/>
  <c r="O100" i="5"/>
  <c r="O101" i="5"/>
  <c r="O102" i="5"/>
  <c r="O103" i="5"/>
  <c r="O104" i="5"/>
  <c r="O105" i="5"/>
  <c r="O106" i="5"/>
  <c r="O107" i="5"/>
  <c r="O108" i="5"/>
  <c r="O109" i="5"/>
  <c r="O110" i="5"/>
  <c r="O111" i="5"/>
  <c r="O112" i="5"/>
  <c r="O113" i="5"/>
  <c r="O114" i="5"/>
  <c r="O115" i="5"/>
  <c r="O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80" i="5"/>
  <c r="N81" i="5"/>
  <c r="N82" i="5"/>
  <c r="N83" i="5"/>
  <c r="N84" i="5"/>
  <c r="N85" i="5"/>
  <c r="N86" i="5"/>
  <c r="N87" i="5"/>
  <c r="N88" i="5"/>
  <c r="N89" i="5"/>
  <c r="N90" i="5"/>
  <c r="N91" i="5"/>
  <c r="N92" i="5"/>
  <c r="N93" i="5"/>
  <c r="N94" i="5"/>
  <c r="N95" i="5"/>
  <c r="N96" i="5"/>
  <c r="N97" i="5"/>
  <c r="N98" i="5"/>
  <c r="N99" i="5"/>
  <c r="N100" i="5"/>
  <c r="N101" i="5"/>
  <c r="N102" i="5"/>
  <c r="N103" i="5"/>
  <c r="N104" i="5"/>
  <c r="N105" i="5"/>
  <c r="N106" i="5"/>
  <c r="N107" i="5"/>
  <c r="N108" i="5"/>
  <c r="N109" i="5"/>
  <c r="N110" i="5"/>
  <c r="N111" i="5"/>
  <c r="N112" i="5"/>
  <c r="N113" i="5"/>
  <c r="N114" i="5"/>
  <c r="N115" i="5"/>
  <c r="N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103" i="5"/>
  <c r="M104" i="5"/>
  <c r="M105" i="5"/>
  <c r="M106" i="5"/>
  <c r="M107" i="5"/>
  <c r="M108" i="5"/>
  <c r="M109" i="5"/>
  <c r="M110" i="5"/>
  <c r="M111" i="5"/>
  <c r="M112" i="5"/>
  <c r="M113" i="5"/>
  <c r="M114" i="5"/>
  <c r="M115" i="5"/>
  <c r="M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104" i="5"/>
  <c r="L105" i="5"/>
  <c r="L106" i="5"/>
  <c r="L107" i="5"/>
  <c r="L108" i="5"/>
  <c r="L109" i="5"/>
  <c r="L110" i="5"/>
  <c r="L111" i="5"/>
  <c r="L112" i="5"/>
  <c r="L113" i="5"/>
  <c r="L114" i="5"/>
  <c r="L115" i="5"/>
  <c r="L15" i="5"/>
  <c r="K16" i="5"/>
  <c r="K17" i="5"/>
  <c r="K29" i="5"/>
  <c r="K32" i="5"/>
  <c r="K33" i="5"/>
  <c r="K35" i="5"/>
  <c r="K36" i="5"/>
  <c r="K37" i="5"/>
  <c r="K45" i="5"/>
  <c r="K48" i="5"/>
  <c r="K49" i="5"/>
  <c r="K50" i="5"/>
  <c r="K51" i="5"/>
  <c r="K52" i="5"/>
  <c r="K53" i="5"/>
  <c r="K56" i="5"/>
  <c r="K57" i="5"/>
  <c r="K58" i="5"/>
  <c r="K60" i="5"/>
  <c r="K61" i="5"/>
  <c r="K69" i="5"/>
  <c r="K72" i="5"/>
  <c r="K73" i="5"/>
  <c r="K74" i="5"/>
  <c r="K75" i="5"/>
  <c r="K76" i="5"/>
  <c r="K77" i="5"/>
  <c r="K78" i="5"/>
  <c r="K80" i="5"/>
  <c r="K81" i="5"/>
  <c r="K82" i="5"/>
  <c r="K83" i="5"/>
  <c r="K84" i="5"/>
  <c r="K85" i="5"/>
  <c r="K86" i="5"/>
  <c r="K88" i="5"/>
  <c r="K101" i="5"/>
  <c r="K102" i="5"/>
  <c r="K103" i="5"/>
  <c r="K104" i="5"/>
  <c r="K105" i="5"/>
  <c r="K106" i="5"/>
  <c r="K107" i="5"/>
  <c r="K108" i="5"/>
  <c r="K109" i="5"/>
  <c r="K110" i="5"/>
  <c r="K112" i="5"/>
  <c r="K15" i="5"/>
  <c r="J16" i="5"/>
  <c r="J17" i="5"/>
  <c r="J18" i="5"/>
  <c r="J19" i="5"/>
  <c r="J25" i="5"/>
  <c r="J26" i="5"/>
  <c r="J27" i="5"/>
  <c r="J28" i="5"/>
  <c r="J29" i="5"/>
  <c r="J30" i="5"/>
  <c r="J32" i="5"/>
  <c r="J33" i="5"/>
  <c r="J42" i="5"/>
  <c r="J43" i="5"/>
  <c r="J44" i="5"/>
  <c r="J47" i="5"/>
  <c r="J56" i="5"/>
  <c r="J57" i="5"/>
  <c r="J65" i="5"/>
  <c r="J66" i="5"/>
  <c r="J67" i="5"/>
  <c r="J68" i="5"/>
  <c r="J73" i="5"/>
  <c r="J74" i="5"/>
  <c r="J81" i="5"/>
  <c r="J82" i="5"/>
  <c r="J83" i="5"/>
  <c r="J84" i="5"/>
  <c r="J92" i="5"/>
  <c r="J105" i="5"/>
  <c r="J106" i="5"/>
  <c r="J107" i="5"/>
  <c r="J112" i="5"/>
  <c r="J113" i="5"/>
  <c r="J114" i="5"/>
  <c r="J115" i="5"/>
  <c r="I16" i="5"/>
  <c r="I17" i="5"/>
  <c r="I32" i="5"/>
  <c r="I33" i="5"/>
  <c r="I50" i="5"/>
  <c r="I56" i="5"/>
  <c r="I57" i="5"/>
  <c r="I58" i="5"/>
  <c r="I81" i="5"/>
  <c r="I82" i="5"/>
  <c r="I105" i="5"/>
  <c r="I112" i="5"/>
  <c r="I113" i="5"/>
  <c r="I114" i="5"/>
  <c r="F16" i="5"/>
  <c r="F17" i="5"/>
  <c r="J22" i="5" s="1"/>
  <c r="F18" i="5"/>
  <c r="F19" i="5"/>
  <c r="F20" i="5"/>
  <c r="F21" i="5"/>
  <c r="F22" i="5"/>
  <c r="F23" i="5"/>
  <c r="J24" i="5" s="1"/>
  <c r="F24" i="5"/>
  <c r="F25" i="5"/>
  <c r="F26" i="5"/>
  <c r="F27" i="5"/>
  <c r="F28" i="5"/>
  <c r="F29" i="5"/>
  <c r="F30" i="5"/>
  <c r="F31" i="5"/>
  <c r="F32" i="5"/>
  <c r="F33" i="5"/>
  <c r="J53" i="5" s="1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J72" i="5" s="1"/>
  <c r="F57" i="5"/>
  <c r="J78" i="5" s="1"/>
  <c r="F58" i="5"/>
  <c r="J86" i="5" s="1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5" i="5"/>
  <c r="D16" i="5"/>
  <c r="D17" i="5"/>
  <c r="I18" i="5" s="1"/>
  <c r="D24" i="5"/>
  <c r="D25" i="5"/>
  <c r="D32" i="5"/>
  <c r="D33" i="5"/>
  <c r="I106" i="5" s="1"/>
  <c r="D40" i="5"/>
  <c r="D41" i="5"/>
  <c r="D48" i="5"/>
  <c r="D49" i="5"/>
  <c r="D56" i="5"/>
  <c r="I73" i="5" s="1"/>
  <c r="D57" i="5"/>
  <c r="I80" i="5" s="1"/>
  <c r="D64" i="5"/>
  <c r="D65" i="5"/>
  <c r="D72" i="5"/>
  <c r="D73" i="5"/>
  <c r="D80" i="5"/>
  <c r="D81" i="5"/>
  <c r="D88" i="5"/>
  <c r="D89" i="5"/>
  <c r="D96" i="5"/>
  <c r="D97" i="5"/>
  <c r="D104" i="5"/>
  <c r="D105" i="5"/>
  <c r="D112" i="5"/>
  <c r="D113" i="5"/>
  <c r="D15" i="5"/>
  <c r="E6" i="5" s="1"/>
  <c r="E10" i="3"/>
  <c r="E11" i="3"/>
  <c r="E12" i="3"/>
  <c r="E13" i="3"/>
  <c r="E14" i="3"/>
  <c r="E15" i="3"/>
  <c r="E16" i="3"/>
  <c r="E17" i="3"/>
  <c r="E18" i="3"/>
  <c r="E19" i="3"/>
  <c r="E20" i="3"/>
  <c r="E21" i="3"/>
  <c r="E9" i="3"/>
  <c r="D10" i="3"/>
  <c r="D11" i="3"/>
  <c r="D12" i="3"/>
  <c r="D13" i="3"/>
  <c r="D14" i="3"/>
  <c r="D15" i="3"/>
  <c r="D16" i="3"/>
  <c r="D17" i="3"/>
  <c r="D18" i="3"/>
  <c r="D19" i="3"/>
  <c r="D20" i="3"/>
  <c r="D21" i="3"/>
  <c r="D9" i="3"/>
  <c r="D4" i="3"/>
  <c r="J87" i="5" l="1"/>
  <c r="J71" i="5"/>
  <c r="J55" i="5"/>
  <c r="J70" i="5"/>
  <c r="J45" i="5"/>
  <c r="J54" i="5"/>
  <c r="K38" i="5"/>
  <c r="K23" i="5"/>
  <c r="J46" i="5"/>
  <c r="I31" i="5"/>
  <c r="K70" i="5"/>
  <c r="J111" i="5"/>
  <c r="J62" i="5"/>
  <c r="J38" i="5"/>
  <c r="I30" i="5"/>
  <c r="K20" i="5"/>
  <c r="K111" i="5"/>
  <c r="K62" i="5"/>
  <c r="J37" i="5"/>
  <c r="J110" i="5"/>
  <c r="I55" i="5"/>
  <c r="I23" i="5"/>
  <c r="J109" i="5"/>
  <c r="K31" i="5"/>
  <c r="I54" i="5"/>
  <c r="J15" i="5"/>
  <c r="K100" i="5"/>
  <c r="K44" i="5"/>
  <c r="K90" i="5"/>
  <c r="K66" i="5"/>
  <c r="K42" i="5"/>
  <c r="K26" i="5"/>
  <c r="K97" i="5"/>
  <c r="K41" i="5"/>
  <c r="K25" i="5"/>
  <c r="K96" i="5"/>
  <c r="K64" i="5"/>
  <c r="K40" i="5"/>
  <c r="K24" i="5"/>
  <c r="K68" i="5"/>
  <c r="K28" i="5"/>
  <c r="K67" i="5"/>
  <c r="K95" i="5"/>
  <c r="K63" i="5"/>
  <c r="K39" i="5"/>
  <c r="K99" i="5"/>
  <c r="K59" i="5"/>
  <c r="K43" i="5"/>
  <c r="K34" i="5"/>
  <c r="K65" i="5"/>
  <c r="K94" i="5"/>
  <c r="J91" i="5"/>
  <c r="J35" i="5"/>
  <c r="J90" i="5"/>
  <c r="J34" i="5"/>
  <c r="J89" i="5"/>
  <c r="J79" i="5"/>
  <c r="J63" i="5"/>
  <c r="J101" i="5"/>
  <c r="J93" i="5"/>
  <c r="J85" i="5"/>
  <c r="J77" i="5"/>
  <c r="J69" i="5"/>
  <c r="J61" i="5"/>
  <c r="J21" i="5"/>
  <c r="J60" i="5"/>
  <c r="J59" i="5"/>
  <c r="J104" i="5"/>
  <c r="J96" i="5"/>
  <c r="J88" i="5"/>
  <c r="J80" i="5"/>
  <c r="J64" i="5"/>
  <c r="J48" i="5"/>
  <c r="J40" i="5"/>
  <c r="J41" i="5"/>
  <c r="J95" i="5"/>
  <c r="J39" i="5"/>
  <c r="J102" i="5"/>
  <c r="J94" i="5"/>
  <c r="D95" i="5"/>
  <c r="D87" i="5"/>
  <c r="D63" i="5"/>
  <c r="D39" i="5"/>
  <c r="D23" i="5"/>
  <c r="I26" i="5" s="1"/>
  <c r="D102" i="5"/>
  <c r="D86" i="5"/>
  <c r="D70" i="5"/>
  <c r="D54" i="5"/>
  <c r="D38" i="5"/>
  <c r="I74" i="5"/>
  <c r="D109" i="5"/>
  <c r="D101" i="5"/>
  <c r="D93" i="5"/>
  <c r="D85" i="5"/>
  <c r="D77" i="5"/>
  <c r="D69" i="5"/>
  <c r="D61" i="5"/>
  <c r="D53" i="5"/>
  <c r="D45" i="5"/>
  <c r="D37" i="5"/>
  <c r="D29" i="5"/>
  <c r="I89" i="5" s="1"/>
  <c r="D21" i="5"/>
  <c r="D103" i="5"/>
  <c r="D79" i="5"/>
  <c r="D71" i="5"/>
  <c r="D47" i="5"/>
  <c r="D31" i="5"/>
  <c r="I100" i="5" s="1"/>
  <c r="D110" i="5"/>
  <c r="I111" i="5" s="1"/>
  <c r="D94" i="5"/>
  <c r="D78" i="5"/>
  <c r="D62" i="5"/>
  <c r="D46" i="5"/>
  <c r="D30" i="5"/>
  <c r="I95" i="5" s="1"/>
  <c r="D22" i="5"/>
  <c r="D108" i="5"/>
  <c r="D100" i="5"/>
  <c r="D92" i="5"/>
  <c r="D84" i="5"/>
  <c r="D76" i="5"/>
  <c r="D68" i="5"/>
  <c r="D60" i="5"/>
  <c r="D52" i="5"/>
  <c r="D44" i="5"/>
  <c r="D36" i="5"/>
  <c r="D28" i="5"/>
  <c r="D20" i="5"/>
  <c r="D111" i="5"/>
  <c r="D115" i="5"/>
  <c r="D107" i="5"/>
  <c r="D99" i="5"/>
  <c r="D91" i="5"/>
  <c r="D83" i="5"/>
  <c r="D75" i="5"/>
  <c r="D67" i="5"/>
  <c r="D59" i="5"/>
  <c r="D51" i="5"/>
  <c r="D43" i="5"/>
  <c r="D35" i="5"/>
  <c r="D27" i="5"/>
  <c r="D19" i="5"/>
  <c r="I43" i="5"/>
  <c r="I99" i="5"/>
  <c r="I44" i="5"/>
  <c r="I42" i="5"/>
  <c r="I97" i="5"/>
  <c r="I27" i="5"/>
  <c r="I28" i="5"/>
  <c r="I25" i="5"/>
  <c r="I101" i="5"/>
  <c r="I46" i="5"/>
  <c r="I102" i="5"/>
  <c r="I47" i="5"/>
  <c r="I103" i="5"/>
  <c r="I59" i="5"/>
  <c r="I60" i="5"/>
  <c r="I62" i="5"/>
  <c r="I63" i="5"/>
  <c r="I61" i="5"/>
  <c r="I93" i="5"/>
  <c r="I38" i="5"/>
  <c r="I94" i="5"/>
  <c r="I39" i="5"/>
  <c r="I64" i="5"/>
  <c r="I92" i="5"/>
  <c r="I37" i="5"/>
  <c r="I104" i="5"/>
  <c r="I40" i="5"/>
  <c r="I67" i="5"/>
  <c r="I68" i="5"/>
  <c r="I69" i="5"/>
  <c r="I70" i="5"/>
  <c r="I66" i="5"/>
  <c r="I65" i="5"/>
  <c r="I49" i="5"/>
  <c r="I48" i="5"/>
  <c r="I19" i="5"/>
  <c r="I20" i="5"/>
  <c r="I22" i="5"/>
  <c r="I21" i="5"/>
  <c r="I83" i="5"/>
  <c r="I86" i="5"/>
  <c r="I87" i="5"/>
  <c r="I84" i="5"/>
  <c r="I85" i="5"/>
  <c r="I77" i="5"/>
  <c r="I78" i="5"/>
  <c r="I79" i="5"/>
  <c r="I96" i="5"/>
  <c r="I75" i="5"/>
  <c r="I76" i="5"/>
  <c r="I71" i="5"/>
  <c r="I51" i="5"/>
  <c r="I107" i="5"/>
  <c r="I52" i="5"/>
  <c r="I53" i="5"/>
  <c r="I108" i="5"/>
  <c r="I72" i="5"/>
  <c r="I36" i="5" l="1"/>
  <c r="I91" i="5"/>
  <c r="I34" i="5"/>
  <c r="I35" i="5"/>
  <c r="I98" i="5"/>
  <c r="I45" i="5"/>
  <c r="I24" i="5"/>
  <c r="I90" i="5"/>
  <c r="I41" i="5"/>
  <c r="C20" i="3" l="1"/>
  <c r="C21" i="3"/>
  <c r="C10" i="3"/>
  <c r="C11" i="3"/>
  <c r="C12" i="3"/>
  <c r="C13" i="3"/>
  <c r="C14" i="3"/>
  <c r="C15" i="3"/>
  <c r="C16" i="3"/>
  <c r="C17" i="3"/>
  <c r="C18" i="3"/>
  <c r="C19" i="3"/>
  <c r="C9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D21" i="1"/>
  <c r="C21" i="1"/>
</calcChain>
</file>

<file path=xl/sharedStrings.xml><?xml version="1.0" encoding="utf-8"?>
<sst xmlns="http://schemas.openxmlformats.org/spreadsheetml/2006/main" count="669" uniqueCount="423">
  <si>
    <t>INFO</t>
  </si>
  <si>
    <t>Name</t>
  </si>
  <si>
    <t>Email ID</t>
  </si>
  <si>
    <t>Contact No.</t>
  </si>
  <si>
    <t>General Instructions</t>
  </si>
  <si>
    <t>Save the filename in the format given below</t>
  </si>
  <si>
    <t>Zivame PA Test_&lt;Test Date in YYYYMMDD&gt;_&lt;Name&gt;.xlsx</t>
  </si>
  <si>
    <t>Eg: Test Date is 15-Dec-2022 and Name is Samantha Queen, then save the filename as</t>
  </si>
  <si>
    <t>Zivame PA Test_20221215_Samantha Queen.xlsx</t>
  </si>
  <si>
    <t>There are 4 Sections for the test</t>
  </si>
  <si>
    <t>Section</t>
  </si>
  <si>
    <t>Time Limit (min)</t>
  </si>
  <si>
    <t># of Questions</t>
  </si>
  <si>
    <t>SQL Section A</t>
  </si>
  <si>
    <t>SQL Section B</t>
  </si>
  <si>
    <t>Excel Section A</t>
  </si>
  <si>
    <t>Excel Section B</t>
  </si>
  <si>
    <t>Total</t>
  </si>
  <si>
    <t>Table: Employees</t>
  </si>
  <si>
    <t>Table: Departments</t>
  </si>
  <si>
    <t>Table: Locations</t>
  </si>
  <si>
    <t>Employee_ID</t>
  </si>
  <si>
    <t>First_Name</t>
  </si>
  <si>
    <t>Last_Name</t>
  </si>
  <si>
    <t>Joining_Date</t>
  </si>
  <si>
    <t>Salary</t>
  </si>
  <si>
    <t>Manager_ID</t>
  </si>
  <si>
    <t>Department_ID</t>
  </si>
  <si>
    <t>Department_Name</t>
  </si>
  <si>
    <t>Location_ID</t>
  </si>
  <si>
    <t>Location_City</t>
  </si>
  <si>
    <t>Location_State</t>
  </si>
  <si>
    <t>Location_Country</t>
  </si>
  <si>
    <t xml:space="preserve"> Samantha      </t>
  </si>
  <si>
    <t xml:space="preserve"> Queen        </t>
  </si>
  <si>
    <t>Administration</t>
  </si>
  <si>
    <t>Seattle</t>
  </si>
  <si>
    <t>Washington</t>
  </si>
  <si>
    <t>USA</t>
  </si>
  <si>
    <t xml:space="preserve"> Neena       </t>
  </si>
  <si>
    <t xml:space="preserve"> Kochhar     </t>
  </si>
  <si>
    <t>Marketing</t>
  </si>
  <si>
    <t>Toronto</t>
  </si>
  <si>
    <t>Ontario</t>
  </si>
  <si>
    <t>CA</t>
  </si>
  <si>
    <t xml:space="preserve"> Lex         </t>
  </si>
  <si>
    <t xml:space="preserve"> De Haan     </t>
  </si>
  <si>
    <t>Purchasing</t>
  </si>
  <si>
    <t>Tokyo</t>
  </si>
  <si>
    <t>Japan</t>
  </si>
  <si>
    <t xml:space="preserve"> Alexander   </t>
  </si>
  <si>
    <t xml:space="preserve"> Hunold      </t>
  </si>
  <si>
    <t>Human Resources</t>
  </si>
  <si>
    <t>Southlake</t>
  </si>
  <si>
    <t>Texas</t>
  </si>
  <si>
    <t xml:space="preserve"> Bruce       </t>
  </si>
  <si>
    <t xml:space="preserve"> Ernst       </t>
  </si>
  <si>
    <t>Shipping</t>
  </si>
  <si>
    <t>Hyderabad</t>
  </si>
  <si>
    <t>Telangana</t>
  </si>
  <si>
    <t>India</t>
  </si>
  <si>
    <t xml:space="preserve"> David       </t>
  </si>
  <si>
    <t xml:space="preserve"> Austin      </t>
  </si>
  <si>
    <t>IT</t>
  </si>
  <si>
    <t>New Delhi</t>
  </si>
  <si>
    <t xml:space="preserve"> Valli       </t>
  </si>
  <si>
    <t xml:space="preserve"> Pataballa   </t>
  </si>
  <si>
    <t>Public Relations</t>
  </si>
  <si>
    <t>Bangalore</t>
  </si>
  <si>
    <t>Karnataka</t>
  </si>
  <si>
    <t xml:space="preserve"> Diana       </t>
  </si>
  <si>
    <t xml:space="preserve"> Lorentz     </t>
  </si>
  <si>
    <t>Sales</t>
  </si>
  <si>
    <t>Mumbai</t>
  </si>
  <si>
    <t>Maharashtra</t>
  </si>
  <si>
    <t xml:space="preserve"> Nancy       </t>
  </si>
  <si>
    <t xml:space="preserve"> Greenberg   </t>
  </si>
  <si>
    <t>Executive</t>
  </si>
  <si>
    <t>Beijing</t>
  </si>
  <si>
    <t>China</t>
  </si>
  <si>
    <t xml:space="preserve"> Daniel      </t>
  </si>
  <si>
    <t xml:space="preserve"> Faviet      </t>
  </si>
  <si>
    <t>Finance</t>
  </si>
  <si>
    <t>San Fancisco</t>
  </si>
  <si>
    <t>California</t>
  </si>
  <si>
    <t xml:space="preserve"> John        </t>
  </si>
  <si>
    <t xml:space="preserve"> Chen        </t>
  </si>
  <si>
    <t>Accounting</t>
  </si>
  <si>
    <t>Sydney</t>
  </si>
  <si>
    <t>New South Wales</t>
  </si>
  <si>
    <t>Australia</t>
  </si>
  <si>
    <t xml:space="preserve"> Ismael      </t>
  </si>
  <si>
    <t xml:space="preserve"> Sciarra     </t>
  </si>
  <si>
    <t>Treasury</t>
  </si>
  <si>
    <t>Singapore</t>
  </si>
  <si>
    <t xml:space="preserve"> Jose Manuel </t>
  </si>
  <si>
    <t xml:space="preserve"> Urman       </t>
  </si>
  <si>
    <t>Corporate Tax</t>
  </si>
  <si>
    <t>London</t>
  </si>
  <si>
    <t>UK</t>
  </si>
  <si>
    <t xml:space="preserve"> Luis        </t>
  </si>
  <si>
    <t xml:space="preserve"> Popp        </t>
  </si>
  <si>
    <t>Control and Credit</t>
  </si>
  <si>
    <t>Manchester</t>
  </si>
  <si>
    <t xml:space="preserve"> Den         </t>
  </si>
  <si>
    <t xml:space="preserve"> Raphaely    </t>
  </si>
  <si>
    <t>Shareholder Services</t>
  </si>
  <si>
    <t xml:space="preserve"> Khoo        </t>
  </si>
  <si>
    <t>Benefits</t>
  </si>
  <si>
    <t xml:space="preserve"> Shelli      </t>
  </si>
  <si>
    <t xml:space="preserve"> Baida       </t>
  </si>
  <si>
    <t>Manufacturing</t>
  </si>
  <si>
    <t xml:space="preserve"> Sigal       </t>
  </si>
  <si>
    <t xml:space="preserve"> Tobias      </t>
  </si>
  <si>
    <t>Construction</t>
  </si>
  <si>
    <t xml:space="preserve"> Guy         </t>
  </si>
  <si>
    <t xml:space="preserve"> Himuro      </t>
  </si>
  <si>
    <t>Contracting</t>
  </si>
  <si>
    <t xml:space="preserve"> Karen       </t>
  </si>
  <si>
    <t xml:space="preserve"> Colmenares  </t>
  </si>
  <si>
    <t>Operations</t>
  </si>
  <si>
    <t xml:space="preserve"> Matthew     </t>
  </si>
  <si>
    <t xml:space="preserve"> Weiss       </t>
  </si>
  <si>
    <t>IT Support</t>
  </si>
  <si>
    <t xml:space="preserve"> Adam        </t>
  </si>
  <si>
    <t xml:space="preserve"> Fripp       </t>
  </si>
  <si>
    <t>NOC</t>
  </si>
  <si>
    <t xml:space="preserve"> Payam       </t>
  </si>
  <si>
    <t xml:space="preserve"> Kaufling    </t>
  </si>
  <si>
    <t>IT Helpdesk</t>
  </si>
  <si>
    <t xml:space="preserve"> Shanta      </t>
  </si>
  <si>
    <t xml:space="preserve"> Vollman     </t>
  </si>
  <si>
    <t>Government Sales</t>
  </si>
  <si>
    <t xml:space="preserve"> Kevin       </t>
  </si>
  <si>
    <t xml:space="preserve"> Mourgos     </t>
  </si>
  <si>
    <t>Retail Sales</t>
  </si>
  <si>
    <t xml:space="preserve"> Julia       </t>
  </si>
  <si>
    <t xml:space="preserve"> Nayer       </t>
  </si>
  <si>
    <t>Recruiting</t>
  </si>
  <si>
    <t xml:space="preserve"> Irene       </t>
  </si>
  <si>
    <t xml:space="preserve"> Mikkilineni </t>
  </si>
  <si>
    <t>Payroll</t>
  </si>
  <si>
    <t xml:space="preserve"> James       </t>
  </si>
  <si>
    <t xml:space="preserve"> Landry      </t>
  </si>
  <si>
    <t xml:space="preserve"> Steven      </t>
  </si>
  <si>
    <t xml:space="preserve"> Markle      </t>
  </si>
  <si>
    <t xml:space="preserve"> Laura       </t>
  </si>
  <si>
    <t xml:space="preserve"> Bissot      </t>
  </si>
  <si>
    <t xml:space="preserve"> Mozhe       </t>
  </si>
  <si>
    <t xml:space="preserve"> Atkinson    </t>
  </si>
  <si>
    <t xml:space="preserve"> Marlow      </t>
  </si>
  <si>
    <t xml:space="preserve"> TJ          </t>
  </si>
  <si>
    <t xml:space="preserve"> Olson       </t>
  </si>
  <si>
    <t xml:space="preserve"> Jason       </t>
  </si>
  <si>
    <t xml:space="preserve"> Mallin      </t>
  </si>
  <si>
    <t xml:space="preserve"> Michael     </t>
  </si>
  <si>
    <t xml:space="preserve"> Rogers      </t>
  </si>
  <si>
    <t xml:space="preserve"> Ki          </t>
  </si>
  <si>
    <t xml:space="preserve"> Gee         </t>
  </si>
  <si>
    <t xml:space="preserve"> Hazel       </t>
  </si>
  <si>
    <t xml:space="preserve"> Philtanker  </t>
  </si>
  <si>
    <t xml:space="preserve"> Renske      </t>
  </si>
  <si>
    <t xml:space="preserve"> Ladwig      </t>
  </si>
  <si>
    <t xml:space="preserve"> Stephen     </t>
  </si>
  <si>
    <t xml:space="preserve"> Stiles      </t>
  </si>
  <si>
    <t xml:space="preserve"> Seo         </t>
  </si>
  <si>
    <t xml:space="preserve"> Joshua      </t>
  </si>
  <si>
    <t xml:space="preserve"> Patel       </t>
  </si>
  <si>
    <t xml:space="preserve"> Trenna      </t>
  </si>
  <si>
    <t xml:space="preserve"> Rajs        </t>
  </si>
  <si>
    <t xml:space="preserve"> Curtis      </t>
  </si>
  <si>
    <t xml:space="preserve"> Davies      </t>
  </si>
  <si>
    <t xml:space="preserve"> Randall     </t>
  </si>
  <si>
    <t xml:space="preserve"> Matos       </t>
  </si>
  <si>
    <t xml:space="preserve"> Peter       </t>
  </si>
  <si>
    <t xml:space="preserve"> Vargas      </t>
  </si>
  <si>
    <t xml:space="preserve"> Russell     </t>
  </si>
  <si>
    <t xml:space="preserve"> Partners    </t>
  </si>
  <si>
    <t xml:space="preserve"> Alberto     </t>
  </si>
  <si>
    <t xml:space="preserve"> Errazuriz   </t>
  </si>
  <si>
    <t xml:space="preserve"> Gerald      </t>
  </si>
  <si>
    <t xml:space="preserve"> Cambrault   </t>
  </si>
  <si>
    <t xml:space="preserve"> Eleni       </t>
  </si>
  <si>
    <t xml:space="preserve"> Zlotkey     </t>
  </si>
  <si>
    <t xml:space="preserve"> Tucker      </t>
  </si>
  <si>
    <t xml:space="preserve"> Bernstein   </t>
  </si>
  <si>
    <t xml:space="preserve"> Hall        </t>
  </si>
  <si>
    <t xml:space="preserve"> Christopher </t>
  </si>
  <si>
    <t xml:space="preserve"> Olsen       </t>
  </si>
  <si>
    <t xml:space="preserve"> Nanette     </t>
  </si>
  <si>
    <t xml:space="preserve"> Oliver      </t>
  </si>
  <si>
    <t xml:space="preserve"> Tuvault     </t>
  </si>
  <si>
    <t xml:space="preserve"> Janette     </t>
  </si>
  <si>
    <t xml:space="preserve"> King        </t>
  </si>
  <si>
    <t xml:space="preserve"> Patrick     </t>
  </si>
  <si>
    <t xml:space="preserve"> Sully       </t>
  </si>
  <si>
    <t xml:space="preserve"> Allan       </t>
  </si>
  <si>
    <t xml:space="preserve"> McEwen      </t>
  </si>
  <si>
    <t xml:space="preserve"> Lindsey     </t>
  </si>
  <si>
    <t xml:space="preserve"> Smith       </t>
  </si>
  <si>
    <t xml:space="preserve"> Louise      </t>
  </si>
  <si>
    <t xml:space="preserve"> Doran       </t>
  </si>
  <si>
    <t xml:space="preserve"> Sarath      </t>
  </si>
  <si>
    <t xml:space="preserve"> Sewall      </t>
  </si>
  <si>
    <t xml:space="preserve"> Clara       </t>
  </si>
  <si>
    <t xml:space="preserve"> Vishney     </t>
  </si>
  <si>
    <t xml:space="preserve"> Danielle    </t>
  </si>
  <si>
    <t xml:space="preserve"> Greene      </t>
  </si>
  <si>
    <t xml:space="preserve"> Mattea      </t>
  </si>
  <si>
    <t xml:space="preserve"> Marvins     </t>
  </si>
  <si>
    <t xml:space="preserve"> Lee         </t>
  </si>
  <si>
    <t xml:space="preserve"> Sundar      </t>
  </si>
  <si>
    <t xml:space="preserve"> Ande        </t>
  </si>
  <si>
    <t xml:space="preserve"> Amit        </t>
  </si>
  <si>
    <t xml:space="preserve"> Banda       </t>
  </si>
  <si>
    <t xml:space="preserve"> Lisa        </t>
  </si>
  <si>
    <t xml:space="preserve"> Ozer        </t>
  </si>
  <si>
    <t xml:space="preserve"> Harrison    </t>
  </si>
  <si>
    <t xml:space="preserve"> Bloom       </t>
  </si>
  <si>
    <t xml:space="preserve"> Tayler      </t>
  </si>
  <si>
    <t xml:space="preserve"> Fox         </t>
  </si>
  <si>
    <t xml:space="preserve"> William     </t>
  </si>
  <si>
    <t xml:space="preserve"> Elizabeth   </t>
  </si>
  <si>
    <t xml:space="preserve"> Bates       </t>
  </si>
  <si>
    <t xml:space="preserve"> Sundita     </t>
  </si>
  <si>
    <t xml:space="preserve"> Kumar       </t>
  </si>
  <si>
    <t xml:space="preserve"> Ellen       </t>
  </si>
  <si>
    <t xml:space="preserve"> Abel        </t>
  </si>
  <si>
    <t xml:space="preserve"> Alyssa      </t>
  </si>
  <si>
    <t xml:space="preserve"> Hutton      </t>
  </si>
  <si>
    <t xml:space="preserve"> Jonathon    </t>
  </si>
  <si>
    <t xml:space="preserve"> Taylor      </t>
  </si>
  <si>
    <t xml:space="preserve"> Jack        </t>
  </si>
  <si>
    <t xml:space="preserve"> Livingston  </t>
  </si>
  <si>
    <t xml:space="preserve"> Kimberely   </t>
  </si>
  <si>
    <t xml:space="preserve"> Grant       </t>
  </si>
  <si>
    <t xml:space="preserve"> Charles     </t>
  </si>
  <si>
    <t xml:space="preserve"> Johnson     </t>
  </si>
  <si>
    <t xml:space="preserve"> Winston     </t>
  </si>
  <si>
    <t xml:space="preserve"> Jean        </t>
  </si>
  <si>
    <t xml:space="preserve"> Fleaur      </t>
  </si>
  <si>
    <t xml:space="preserve"> Martha      </t>
  </si>
  <si>
    <t xml:space="preserve"> Sullivan    </t>
  </si>
  <si>
    <t xml:space="preserve"> Girard      </t>
  </si>
  <si>
    <t xml:space="preserve"> Geoni       </t>
  </si>
  <si>
    <t xml:space="preserve"> Nandita     </t>
  </si>
  <si>
    <t xml:space="preserve"> Sarchand    </t>
  </si>
  <si>
    <t xml:space="preserve"> Alexis      </t>
  </si>
  <si>
    <t xml:space="preserve"> Bull        </t>
  </si>
  <si>
    <t xml:space="preserve"> Dellinger   </t>
  </si>
  <si>
    <t xml:space="preserve"> Anthony     </t>
  </si>
  <si>
    <t xml:space="preserve"> Cabrio      </t>
  </si>
  <si>
    <t xml:space="preserve"> Kelly       </t>
  </si>
  <si>
    <t xml:space="preserve"> Chung       </t>
  </si>
  <si>
    <t xml:space="preserve"> Jennifer    </t>
  </si>
  <si>
    <t xml:space="preserve"> Dilly       </t>
  </si>
  <si>
    <t xml:space="preserve"> Timothy     </t>
  </si>
  <si>
    <t xml:space="preserve"> Gates       </t>
  </si>
  <si>
    <t xml:space="preserve"> Perkins     </t>
  </si>
  <si>
    <t xml:space="preserve"> Sarah       </t>
  </si>
  <si>
    <t xml:space="preserve"> Bell        </t>
  </si>
  <si>
    <t xml:space="preserve"> Britney     </t>
  </si>
  <si>
    <t xml:space="preserve"> Everett     </t>
  </si>
  <si>
    <t xml:space="preserve"> Samuel      </t>
  </si>
  <si>
    <t xml:space="preserve"> McCain      </t>
  </si>
  <si>
    <t xml:space="preserve"> Vance       </t>
  </si>
  <si>
    <t xml:space="preserve"> Jones       </t>
  </si>
  <si>
    <t xml:space="preserve"> Alana       </t>
  </si>
  <si>
    <t xml:space="preserve"> Walsh       </t>
  </si>
  <si>
    <t xml:space="preserve"> Feeney      </t>
  </si>
  <si>
    <t xml:space="preserve"> Donald      </t>
  </si>
  <si>
    <t xml:space="preserve"> OConnell    </t>
  </si>
  <si>
    <t xml:space="preserve"> Douglas     </t>
  </si>
  <si>
    <t xml:space="preserve"> Whalen      </t>
  </si>
  <si>
    <t xml:space="preserve"> Hartstein   </t>
  </si>
  <si>
    <t xml:space="preserve"> Pat         </t>
  </si>
  <si>
    <t xml:space="preserve"> Fay         </t>
  </si>
  <si>
    <t xml:space="preserve"> Susan       </t>
  </si>
  <si>
    <t xml:space="preserve"> Mavris      </t>
  </si>
  <si>
    <t xml:space="preserve"> Hermann     </t>
  </si>
  <si>
    <t xml:space="preserve"> Baer        </t>
  </si>
  <si>
    <t xml:space="preserve"> Shelley     </t>
  </si>
  <si>
    <t xml:space="preserve"> Higgins     </t>
  </si>
  <si>
    <t xml:space="preserve"> Gietz       </t>
  </si>
  <si>
    <t>EXCEL SECTION A</t>
  </si>
  <si>
    <r>
      <rPr>
        <sz val="11"/>
        <color theme="1"/>
        <rFont val="Calibri"/>
      </rPr>
      <t>Answer the below questions (</t>
    </r>
    <r>
      <rPr>
        <b/>
        <u/>
        <sz val="11"/>
        <color theme="1"/>
        <rFont val="Calibri"/>
      </rPr>
      <t>Time: 10 minutes</t>
    </r>
    <r>
      <rPr>
        <sz val="11"/>
        <color theme="1"/>
        <rFont val="Calibri"/>
      </rPr>
      <t>)</t>
    </r>
  </si>
  <si>
    <t>Q.1)</t>
  </si>
  <si>
    <t>Extract the Country, Region/State and City from the given key string</t>
  </si>
  <si>
    <t>Key String</t>
  </si>
  <si>
    <t>Country</t>
  </si>
  <si>
    <t>Region/State</t>
  </si>
  <si>
    <t>City</t>
  </si>
  <si>
    <t>India-Delhi-Delhi</t>
  </si>
  <si>
    <t>India-Karnataka-Bengaluru</t>
  </si>
  <si>
    <t>India-Maharashtra-Mumbai</t>
  </si>
  <si>
    <t>India-Telangana-Hyderabad</t>
  </si>
  <si>
    <t>India-Tamil Nadu-Chennai</t>
  </si>
  <si>
    <t>India-West Bengal-Kolkata</t>
  </si>
  <si>
    <t>India-Andhra Pradesh-Visakhapatnam</t>
  </si>
  <si>
    <t>USA-District of Columbia-Washington</t>
  </si>
  <si>
    <t>USA-New York-New York</t>
  </si>
  <si>
    <t>USA-California-Los Angeles</t>
  </si>
  <si>
    <t>USA-Illinois-Chicago</t>
  </si>
  <si>
    <t>USA-Texas-Houston</t>
  </si>
  <si>
    <t>USA-Massachusetts-Boston</t>
  </si>
  <si>
    <t>Q.2)</t>
  </si>
  <si>
    <t xml:space="preserve">Study the screenshot above.  Which of the formulas in the options listed below, when entered into the cell highlighted (E2) in yellow in this screenshot, will add a Late Penalty of $500 </t>
  </si>
  <si>
    <t>to the student’s Owing amount, if they still owe $5,000 or more on their yearly fees?  This formula can then be copied down to the cells below the highlighted cell.</t>
  </si>
  <si>
    <t>a) =SUMIF(D2&gt;=5000,D2+500)</t>
  </si>
  <si>
    <t> b) =IF(&gt;=5000,D2=500)</t>
  </si>
  <si>
    <t> c) I=SUMIF(D2&gt;=5000,500)</t>
  </si>
  <si>
    <t> d) =IF(D2&gt;=5000,D2+500)</t>
  </si>
  <si>
    <t>Ans</t>
  </si>
  <si>
    <t>Q.3)</t>
  </si>
  <si>
    <t>Paul entered the following formula into a cell but it keeps popping up with an error.  The formula he entered is: =IF(B9&gt;500,IF(F9="Yes",B9*B20,B9*B21)"Empty").  Which of the following is the corrected version?</t>
  </si>
  <si>
    <t> a) =IF(B9&gt;500,IF(F9="Yes",B9*B20,B9*B21),"Empty") – the comma before the last argument was missing.</t>
  </si>
  <si>
    <t> b) =IF(B9&gt;500,IF(F9,="Yes",B9*B20,B9*B21)"Empty") – the comma after F9 in the nested IF was missing.</t>
  </si>
  <si>
    <t> c) =IF(B9&gt;500,=IF(F9="Yes",B9*B20,B9*B21)"Empty") – the equal sign before the nested IF was missing.</t>
  </si>
  <si>
    <t> d) None of the options listed above are correct.</t>
  </si>
  <si>
    <t xml:space="preserve">Ans </t>
  </si>
  <si>
    <t>Q.4)</t>
  </si>
  <si>
    <t>Study the screenshot in left.  Which function in Excel can you use to separate the names and surnames contained in column A (Name) so that each surname appears in the adjoining cell in column B (Surname)?</t>
  </si>
  <si>
    <t> a) Use the Concatenate function to separate the names and surnames.</t>
  </si>
  <si>
    <t> b) Use the Trim function to separate the names and surnames.</t>
  </si>
  <si>
    <t> c) Use the Split Column function to separate the names and surnames.</t>
  </si>
  <si>
    <t> d) Use the Text to Columns function to separate the names and surnames.</t>
  </si>
  <si>
    <t>Q.5)</t>
  </si>
  <si>
    <t>Product</t>
  </si>
  <si>
    <t>MRP</t>
  </si>
  <si>
    <t>Selling Price</t>
  </si>
  <si>
    <t>Discount</t>
  </si>
  <si>
    <t xml:space="preserve">In the table given in left, perform following operations using conditional formatting </t>
  </si>
  <si>
    <t>ZI123</t>
  </si>
  <si>
    <t>Highlight all MRPs greater than 300</t>
  </si>
  <si>
    <t>ZI124</t>
  </si>
  <si>
    <t>Highlight all Selling Prices between 180 and 200</t>
  </si>
  <si>
    <t>ZI125</t>
  </si>
  <si>
    <t>Apply Green White Color Scale in Discount column</t>
  </si>
  <si>
    <t>ZI126</t>
  </si>
  <si>
    <t>Highlight all products (not MRP and Selling Price) which have MRP &gt; 300 and Selling Prices between 180 and 200</t>
  </si>
  <si>
    <t>ZI127</t>
  </si>
  <si>
    <t>ZI128</t>
  </si>
  <si>
    <t>ZI129</t>
  </si>
  <si>
    <t>ZI130</t>
  </si>
  <si>
    <t>ZI131</t>
  </si>
  <si>
    <t>ZI132</t>
  </si>
  <si>
    <t>ZI133</t>
  </si>
  <si>
    <t>ZI134</t>
  </si>
  <si>
    <t>ZI135</t>
  </si>
  <si>
    <t>ZI136</t>
  </si>
  <si>
    <t>ZI137</t>
  </si>
  <si>
    <t>ZI138</t>
  </si>
  <si>
    <t>ZI139</t>
  </si>
  <si>
    <t>ZI140</t>
  </si>
  <si>
    <t>ZI141</t>
  </si>
  <si>
    <t>ZI142</t>
  </si>
  <si>
    <t>ZI143</t>
  </si>
  <si>
    <t>ZI144</t>
  </si>
  <si>
    <t>ZI145</t>
  </si>
  <si>
    <t>ZI146</t>
  </si>
  <si>
    <t>ZI147</t>
  </si>
  <si>
    <t>ZI148</t>
  </si>
  <si>
    <t>ZI149</t>
  </si>
  <si>
    <t>ZI150</t>
  </si>
  <si>
    <t>ZI151</t>
  </si>
  <si>
    <t>ZI152</t>
  </si>
  <si>
    <t>ZI153</t>
  </si>
  <si>
    <t>Q.6)</t>
  </si>
  <si>
    <t>Laura has a list of the SAT scores of over a thousand students.  She needs to write to the top 10 students but exclude students that come from specific schools.  How can she quickly get this list together?</t>
  </si>
  <si>
    <t> a) Laura can add two levels to Sort by, first sorting by score and then sorting by school. </t>
  </si>
  <si>
    <t> b) Laura can use the Find function to find all the students who attended each school and their score.</t>
  </si>
  <si>
    <t> c) Laura can Sort the scores, cut and paste it into a new sheet and then use the Sort function again to organize them by school.</t>
  </si>
  <si>
    <t> d) Laura can apply a Filter for the top 10 students and a Filter for which schools to exclude from the results.</t>
  </si>
  <si>
    <t>EXCEL SECTION B</t>
  </si>
  <si>
    <r>
      <rPr>
        <sz val="11"/>
        <color theme="1"/>
        <rFont val="Calibri"/>
      </rPr>
      <t>Answer the below questions (</t>
    </r>
    <r>
      <rPr>
        <b/>
        <u/>
        <sz val="11"/>
        <color theme="1"/>
        <rFont val="Calibri"/>
      </rPr>
      <t>Time: 30 minutes</t>
    </r>
    <r>
      <rPr>
        <sz val="11"/>
        <color theme="1"/>
        <rFont val="Calibri"/>
      </rPr>
      <t>)</t>
    </r>
  </si>
  <si>
    <t>B1</t>
  </si>
  <si>
    <t>Go to Excel Section B - Question 1</t>
  </si>
  <si>
    <t>B2</t>
  </si>
  <si>
    <t>Using the Excel B1 as Source Data, create Pivot Table as shown below in 'Excel B2 Pivot' sheet</t>
  </si>
  <si>
    <t>Count of Employee_ID</t>
  </si>
  <si>
    <t>Average of Salary</t>
  </si>
  <si>
    <t>Grand Total</t>
  </si>
  <si>
    <t>B3</t>
  </si>
  <si>
    <t>Go to Excel Section B - Question 3</t>
  </si>
  <si>
    <t>EXCEL SECTION B - Question 1</t>
  </si>
  <si>
    <t>Please use Lookup, Index, Match and other Excel functions and fill the below table completely</t>
  </si>
  <si>
    <t>First 5 entries are filled completely for your reference</t>
  </si>
  <si>
    <t>Sample Data is given in 'Table Data' sheet</t>
  </si>
  <si>
    <t>Employee Name</t>
  </si>
  <si>
    <t>Joining Year Month</t>
  </si>
  <si>
    <t>Manager Name</t>
  </si>
  <si>
    <t>Manager Joining Year Month</t>
  </si>
  <si>
    <t>Manager Salary</t>
  </si>
  <si>
    <t>Samantha Queen</t>
  </si>
  <si>
    <t>NA</t>
  </si>
  <si>
    <t>Neena Kochhar</t>
  </si>
  <si>
    <t>Lex De Haan</t>
  </si>
  <si>
    <t>Alexander Hunold</t>
  </si>
  <si>
    <t>Bruce Ernst</t>
  </si>
  <si>
    <t>David Austin</t>
  </si>
  <si>
    <t>EXCEL SECTION B - Question 2 Answer Pivot</t>
  </si>
  <si>
    <t>Please put the Pivot starting in cell A6</t>
  </si>
  <si>
    <t>Pivot Table</t>
  </si>
  <si>
    <t>EXCEL SECTION B - Question 3</t>
  </si>
  <si>
    <t>Write a formula to get the Discount rate (column D) for a particular Order ID (column A) according to Order Amount (column B).</t>
  </si>
  <si>
    <t>The logic for Discounts is in Columns H to J.</t>
  </si>
  <si>
    <t xml:space="preserve"> </t>
  </si>
  <si>
    <t>Order ID</t>
  </si>
  <si>
    <t>Order Amount</t>
  </si>
  <si>
    <t>Date</t>
  </si>
  <si>
    <t>Discount Rate</t>
  </si>
  <si>
    <t>Order Amount with Discount</t>
  </si>
  <si>
    <t>Tiers</t>
  </si>
  <si>
    <t>0.00-999.99</t>
  </si>
  <si>
    <t>1,000.00-4,999.99</t>
  </si>
  <si>
    <t>5,000.00-9,999.99</t>
  </si>
  <si>
    <t>10,000.00-19,999.99</t>
  </si>
  <si>
    <t>20,000.00-49,999.99</t>
  </si>
  <si>
    <t>50,000.00-99,999.99</t>
  </si>
  <si>
    <t>100,000.00+</t>
  </si>
  <si>
    <t>D</t>
  </si>
  <si>
    <t>a)</t>
  </si>
  <si>
    <t>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</si>
</sst>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14009]yyyy/mm/dd"/>
    <numFmt numFmtId="165" formatCode="d/m/yyyy"/>
    <numFmt numFmtId="166" formatCode="&quot;$&quot;#,##0.00"/>
    <numFmt numFmtId="173" formatCode="[$-14009]yyyy/mm/dd;@"/>
  </numFmts>
  <fonts count="12">
    <font>
      <sz val="11"/>
      <color theme="1"/>
      <name val="Calibri"/>
      <scheme val="minor"/>
    </font>
    <font>
      <b/>
      <sz val="11"/>
      <color theme="1"/>
      <name val="Calibri"/>
    </font>
    <font>
      <sz val="11"/>
      <name val="Calibri"/>
    </font>
    <font>
      <sz val="11"/>
      <color theme="1"/>
      <name val="Calibri"/>
    </font>
    <font>
      <sz val="11"/>
      <color theme="1"/>
      <name val="Calibri"/>
      <scheme val="minor"/>
    </font>
    <font>
      <sz val="10"/>
      <color rgb="FF333333"/>
      <name val="Trebuchet MS"/>
    </font>
    <font>
      <u/>
      <sz val="11"/>
      <color theme="10"/>
      <name val="Calibri"/>
    </font>
    <font>
      <b/>
      <sz val="11"/>
      <color theme="0"/>
      <name val="Calibri"/>
    </font>
    <font>
      <b/>
      <u/>
      <sz val="11"/>
      <color theme="1"/>
      <name val="Calibri"/>
    </font>
    <font>
      <sz val="11"/>
      <color theme="1"/>
      <name val="Calibri"/>
      <family val="2"/>
    </font>
    <font>
      <sz val="8"/>
      <color rgb="FFD1D5DB"/>
      <name val="Segoe UI"/>
      <family val="2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E7E6E6"/>
        <bgColor rgb="FFE7E6E6"/>
      </patternFill>
    </fill>
    <fill>
      <patternFill patternType="solid">
        <fgColor rgb="FFFFFF00"/>
        <bgColor rgb="FFFFFF00"/>
      </patternFill>
    </fill>
    <fill>
      <patternFill patternType="solid">
        <fgColor rgb="FFFFE598"/>
        <bgColor rgb="FFFFE598"/>
      </patternFill>
    </fill>
    <fill>
      <patternFill patternType="solid">
        <fgColor rgb="FFFEF2CB"/>
        <bgColor rgb="FFFEF2CB"/>
      </patternFill>
    </fill>
    <fill>
      <patternFill patternType="solid">
        <fgColor rgb="FFF2DBDB"/>
        <bgColor rgb="FFF2DBDB"/>
      </patternFill>
    </fill>
    <fill>
      <patternFill patternType="solid">
        <fgColor theme="4"/>
        <bgColor theme="4"/>
      </patternFill>
    </fill>
    <fill>
      <patternFill patternType="solid">
        <fgColor rgb="FFDEEAF6"/>
        <bgColor rgb="FFDEEAF6"/>
      </patternFill>
    </fill>
    <fill>
      <patternFill patternType="solid">
        <fgColor rgb="FFFFC000"/>
        <bgColor rgb="FFFFC000"/>
      </patternFill>
    </fill>
    <fill>
      <patternFill patternType="solid">
        <fgColor rgb="FFE2EFD9"/>
        <bgColor rgb="FFE2EFD9"/>
      </patternFill>
    </fill>
    <fill>
      <patternFill patternType="solid">
        <fgColor rgb="FFC5E0B3"/>
        <bgColor rgb="FFC5E0B3"/>
      </patternFill>
    </fill>
  </fills>
  <borders count="1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65">
    <xf numFmtId="0" fontId="0" fillId="0" borderId="0" xfId="0"/>
    <xf numFmtId="0" fontId="1" fillId="2" borderId="4" xfId="0" applyFont="1" applyFill="1" applyBorder="1" applyAlignment="1">
      <alignment vertical="top"/>
    </xf>
    <xf numFmtId="0" fontId="4" fillId="0" borderId="0" xfId="0" applyFont="1"/>
    <xf numFmtId="0" fontId="3" fillId="0" borderId="0" xfId="0" applyFont="1" applyAlignment="1">
      <alignment vertical="top"/>
    </xf>
    <xf numFmtId="0" fontId="1" fillId="2" borderId="4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vertical="top"/>
    </xf>
    <xf numFmtId="3" fontId="3" fillId="0" borderId="4" xfId="0" applyNumberFormat="1" applyFont="1" applyBorder="1"/>
    <xf numFmtId="0" fontId="1" fillId="5" borderId="4" xfId="0" applyFont="1" applyFill="1" applyBorder="1" applyAlignment="1">
      <alignment vertical="top"/>
    </xf>
    <xf numFmtId="3" fontId="1" fillId="5" borderId="4" xfId="0" applyNumberFormat="1" applyFont="1" applyFill="1" applyBorder="1"/>
    <xf numFmtId="0" fontId="3" fillId="6" borderId="4" xfId="0" applyFont="1" applyFill="1" applyBorder="1" applyAlignment="1">
      <alignment vertical="center" wrapText="1"/>
    </xf>
    <xf numFmtId="0" fontId="3" fillId="0" borderId="4" xfId="0" applyFont="1" applyBorder="1"/>
    <xf numFmtId="164" fontId="3" fillId="0" borderId="4" xfId="0" applyNumberFormat="1" applyFont="1" applyBorder="1"/>
    <xf numFmtId="0" fontId="3" fillId="2" borderId="4" xfId="0" applyFont="1" applyFill="1" applyBorder="1"/>
    <xf numFmtId="0" fontId="3" fillId="3" borderId="4" xfId="0" applyFont="1" applyFill="1" applyBorder="1"/>
    <xf numFmtId="0" fontId="5" fillId="0" borderId="0" xfId="0" applyFont="1" applyAlignment="1">
      <alignment vertical="center"/>
    </xf>
    <xf numFmtId="0" fontId="5" fillId="0" borderId="0" xfId="0" applyFont="1"/>
    <xf numFmtId="0" fontId="3" fillId="3" borderId="8" xfId="0" applyFont="1" applyFill="1" applyBorder="1"/>
    <xf numFmtId="0" fontId="3" fillId="0" borderId="9" xfId="0" applyFont="1" applyBorder="1"/>
    <xf numFmtId="0" fontId="3" fillId="0" borderId="10" xfId="0" applyFont="1" applyBorder="1"/>
    <xf numFmtId="0" fontId="3" fillId="0" borderId="11" xfId="0" applyFont="1" applyBorder="1"/>
    <xf numFmtId="0" fontId="3" fillId="0" borderId="12" xfId="0" applyFont="1" applyBorder="1"/>
    <xf numFmtId="9" fontId="3" fillId="0" borderId="12" xfId="0" applyNumberFormat="1" applyFont="1" applyBorder="1"/>
    <xf numFmtId="9" fontId="3" fillId="0" borderId="4" xfId="0" applyNumberFormat="1" applyFont="1" applyBorder="1"/>
    <xf numFmtId="0" fontId="6" fillId="0" borderId="0" xfId="0" applyFont="1"/>
    <xf numFmtId="0" fontId="7" fillId="7" borderId="4" xfId="0" applyFont="1" applyFill="1" applyBorder="1" applyAlignment="1">
      <alignment horizontal="left" vertical="top" wrapText="1"/>
    </xf>
    <xf numFmtId="0" fontId="1" fillId="8" borderId="4" xfId="0" applyFont="1" applyFill="1" applyBorder="1"/>
    <xf numFmtId="0" fontId="1" fillId="0" borderId="4" xfId="0" applyFont="1" applyBorder="1"/>
    <xf numFmtId="0" fontId="1" fillId="3" borderId="4" xfId="0" applyFont="1" applyFill="1" applyBorder="1"/>
    <xf numFmtId="3" fontId="1" fillId="3" borderId="4" xfId="0" applyNumberFormat="1" applyFont="1" applyFill="1" applyBorder="1"/>
    <xf numFmtId="0" fontId="1" fillId="2" borderId="8" xfId="0" applyFont="1" applyFill="1" applyBorder="1"/>
    <xf numFmtId="0" fontId="1" fillId="2" borderId="8" xfId="0" applyFont="1" applyFill="1" applyBorder="1" applyAlignment="1">
      <alignment wrapText="1"/>
    </xf>
    <xf numFmtId="0" fontId="3" fillId="9" borderId="4" xfId="0" applyFont="1" applyFill="1" applyBorder="1"/>
    <xf numFmtId="3" fontId="3" fillId="9" borderId="4" xfId="0" applyNumberFormat="1" applyFont="1" applyFill="1" applyBorder="1"/>
    <xf numFmtId="3" fontId="3" fillId="3" borderId="4" xfId="0" applyNumberFormat="1" applyFont="1" applyFill="1" applyBorder="1"/>
    <xf numFmtId="0" fontId="3" fillId="2" borderId="8" xfId="0" applyFont="1" applyFill="1" applyBorder="1"/>
    <xf numFmtId="0" fontId="3" fillId="3" borderId="4" xfId="0" applyFont="1" applyFill="1" applyBorder="1" applyAlignment="1">
      <alignment vertical="center" wrapText="1"/>
    </xf>
    <xf numFmtId="0" fontId="1" fillId="2" borderId="4" xfId="0" applyFont="1" applyFill="1" applyBorder="1" applyAlignment="1">
      <alignment horizontal="center" vertical="top" wrapText="1"/>
    </xf>
    <xf numFmtId="0" fontId="3" fillId="0" borderId="0" xfId="0" applyFont="1" applyAlignment="1">
      <alignment vertical="top" wrapText="1"/>
    </xf>
    <xf numFmtId="4" fontId="3" fillId="0" borderId="0" xfId="0" applyNumberFormat="1" applyFont="1"/>
    <xf numFmtId="165" fontId="3" fillId="0" borderId="0" xfId="0" applyNumberFormat="1" applyFont="1"/>
    <xf numFmtId="4" fontId="3" fillId="11" borderId="8" xfId="0" applyNumberFormat="1" applyFont="1" applyFill="1" applyBorder="1"/>
    <xf numFmtId="166" fontId="3" fillId="0" borderId="4" xfId="0" applyNumberFormat="1" applyFont="1" applyBorder="1"/>
    <xf numFmtId="10" fontId="3" fillId="0" borderId="4" xfId="0" applyNumberFormat="1" applyFont="1" applyBorder="1"/>
    <xf numFmtId="0" fontId="0" fillId="0" borderId="0" xfId="0" applyAlignment="1">
      <alignment horizontal="center"/>
    </xf>
    <xf numFmtId="0" fontId="3" fillId="0" borderId="0" xfId="0" applyFont="1" applyAlignment="1">
      <alignment horizontal="left" vertical="top" wrapText="1"/>
    </xf>
    <xf numFmtId="0" fontId="0" fillId="0" borderId="0" xfId="0"/>
    <xf numFmtId="0" fontId="3" fillId="4" borderId="1" xfId="0" applyFont="1" applyFill="1" applyBorder="1" applyAlignment="1">
      <alignment horizontal="left" vertical="top" wrapText="1"/>
    </xf>
    <xf numFmtId="0" fontId="2" fillId="0" borderId="2" xfId="0" applyFont="1" applyBorder="1"/>
    <xf numFmtId="0" fontId="2" fillId="0" borderId="3" xfId="0" applyFont="1" applyBorder="1"/>
    <xf numFmtId="0" fontId="1" fillId="2" borderId="1" xfId="0" applyFont="1" applyFill="1" applyBorder="1" applyAlignment="1">
      <alignment horizontal="center" wrapText="1"/>
    </xf>
    <xf numFmtId="0" fontId="3" fillId="3" borderId="5" xfId="0" applyFont="1" applyFill="1" applyBorder="1" applyAlignment="1">
      <alignment horizontal="left" vertical="top" wrapText="1"/>
    </xf>
    <xf numFmtId="0" fontId="2" fillId="0" borderId="6" xfId="0" applyFont="1" applyBorder="1"/>
    <xf numFmtId="0" fontId="2" fillId="0" borderId="7" xfId="0" applyFont="1" applyBorder="1"/>
    <xf numFmtId="0" fontId="1" fillId="0" borderId="0" xfId="0" applyFont="1" applyAlignment="1">
      <alignment vertical="top"/>
    </xf>
    <xf numFmtId="0" fontId="10" fillId="0" borderId="0" xfId="0" applyFont="1"/>
    <xf numFmtId="0" fontId="9" fillId="0" borderId="4" xfId="0" applyFont="1" applyBorder="1"/>
    <xf numFmtId="0" fontId="9" fillId="3" borderId="8" xfId="0" applyFont="1" applyFill="1" applyBorder="1"/>
    <xf numFmtId="173" fontId="3" fillId="3" borderId="4" xfId="0" applyNumberFormat="1" applyFont="1" applyFill="1" applyBorder="1"/>
    <xf numFmtId="173" fontId="3" fillId="3" borderId="4" xfId="0" applyNumberFormat="1" applyFont="1" applyFill="1" applyBorder="1" applyAlignment="1">
      <alignment horizontal="right"/>
    </xf>
    <xf numFmtId="0" fontId="3" fillId="3" borderId="4" xfId="0" applyFont="1" applyFill="1" applyBorder="1" applyAlignment="1">
      <alignment horizontal="right" indent="1"/>
    </xf>
    <xf numFmtId="0" fontId="0" fillId="0" borderId="0" xfId="0" pivotButton="1"/>
    <xf numFmtId="0" fontId="0" fillId="0" borderId="0" xfId="0" applyNumberFormat="1"/>
    <xf numFmtId="3" fontId="0" fillId="0" borderId="0" xfId="0" applyNumberFormat="1"/>
    <xf numFmtId="0" fontId="0" fillId="0" borderId="8" xfId="0" applyBorder="1"/>
    <xf numFmtId="9" fontId="3" fillId="10" borderId="8" xfId="1" applyFont="1" applyFill="1" applyBorder="1"/>
  </cellXfs>
  <cellStyles count="2">
    <cellStyle name="Normal" xfId="0" builtinId="0"/>
    <cellStyle name="Percent" xfId="1" builtinId="5"/>
  </cellStyles>
  <dxfs count="6">
    <dxf>
      <numFmt numFmtId="3" formatCode="#,##0"/>
    </dxf>
    <dxf>
      <numFmt numFmtId="0" formatCode="General"/>
    </dxf>
    <dxf>
      <fill>
        <patternFill>
          <bgColor theme="8"/>
        </patternFill>
      </fill>
    </dxf>
    <dxf>
      <fill>
        <patternFill patternType="darkGray"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gif"/><Relationship Id="rId2" Type="http://schemas.openxmlformats.org/officeDocument/2006/relationships/image" Target="../media/image2.gif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28</xdr:row>
      <xdr:rowOff>104775</xdr:rowOff>
    </xdr:from>
    <xdr:ext cx="209550" cy="20955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28</xdr:row>
      <xdr:rowOff>104775</xdr:rowOff>
    </xdr:from>
    <xdr:ext cx="209550" cy="20955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23</xdr:row>
      <xdr:rowOff>0</xdr:rowOff>
    </xdr:from>
    <xdr:ext cx="5581650" cy="3714750"/>
    <xdr:pic>
      <xdr:nvPicPr>
        <xdr:cNvPr id="4" name="image4.gif" descr="Question 2 Using IF, SUMIF and COUNTIF Excel Test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51</xdr:row>
      <xdr:rowOff>0</xdr:rowOff>
    </xdr:from>
    <xdr:ext cx="3648075" cy="3248025"/>
    <xdr:pic>
      <xdr:nvPicPr>
        <xdr:cNvPr id="5" name="image2.gif" descr="Question 2 - Concatenate Function, Convert Text to Columns &amp; Remove Duplicates Excel Test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26</xdr:row>
      <xdr:rowOff>0</xdr:rowOff>
    </xdr:from>
    <xdr:ext cx="200025" cy="200025"/>
    <xdr:pic>
      <xdr:nvPicPr>
        <xdr:cNvPr id="6" name="image3.png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27</xdr:row>
      <xdr:rowOff>0</xdr:rowOff>
    </xdr:from>
    <xdr:ext cx="200025" cy="200025"/>
    <xdr:pic>
      <xdr:nvPicPr>
        <xdr:cNvPr id="7" name="image5.png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28</xdr:row>
      <xdr:rowOff>0</xdr:rowOff>
    </xdr:from>
    <xdr:ext cx="200025" cy="200025"/>
    <xdr:pic>
      <xdr:nvPicPr>
        <xdr:cNvPr id="8" name="image5.png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dows" refreshedDate="44996.668783564812" createdVersion="8" refreshedVersion="8" minRefreshableVersion="3" recordCount="107" xr:uid="{C890A4C9-D0E0-4636-95FC-887644E00F0D}">
  <cacheSource type="worksheet">
    <worksheetSource ref="A8:Q115" sheet="Excel B1"/>
  </cacheSource>
  <cacheFields count="17">
    <cacheField name="Employee_ID" numFmtId="0">
      <sharedItems containsSemiMixedTypes="0" containsString="0" containsNumber="1" containsInteger="1" minValue="100" maxValue="206" count="107"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</sharedItems>
    </cacheField>
    <cacheField name="First_Name" numFmtId="0">
      <sharedItems/>
    </cacheField>
    <cacheField name="Last_Name" numFmtId="0">
      <sharedItems/>
    </cacheField>
    <cacheField name="Employee Name" numFmtId="0">
      <sharedItems/>
    </cacheField>
    <cacheField name="Joining_Date" numFmtId="0">
      <sharedItems containsSemiMixedTypes="0" containsNonDate="0" containsDate="1" containsString="0" minDate="2011-06-17T00:00:00" maxDate="2020-10-02T00:00:00"/>
    </cacheField>
    <cacheField name="Joining Year Month" numFmtId="0">
      <sharedItems containsMixedTypes="1" containsNumber="1" containsInteger="1" minValue="201106" maxValue="201106"/>
    </cacheField>
    <cacheField name="Salary" numFmtId="3">
      <sharedItems containsSemiMixedTypes="0" containsString="0" containsNumber="1" containsInteger="1" minValue="210000" maxValue="2400000"/>
    </cacheField>
    <cacheField name="Manager_ID" numFmtId="0">
      <sharedItems containsSemiMixedTypes="0" containsString="0" containsNumber="1" containsInteger="1" minValue="0" maxValue="205"/>
    </cacheField>
    <cacheField name="Manager Name" numFmtId="0">
      <sharedItems/>
    </cacheField>
    <cacheField name="Manager Joining Year Month" numFmtId="0">
      <sharedItems containsMixedTypes="1" containsNumber="1" containsInteger="1" minValue="201106" maxValue="201106"/>
    </cacheField>
    <cacheField name="Manager Salary" numFmtId="3">
      <sharedItems containsMixedTypes="1" containsNumber="1" containsInteger="1" minValue="580000" maxValue="2400000"/>
    </cacheField>
    <cacheField name="Department_ID" numFmtId="0">
      <sharedItems containsSemiMixedTypes="0" containsString="0" containsNumber="1" containsInteger="1" minValue="10" maxValue="110"/>
    </cacheField>
    <cacheField name="Department_Name" numFmtId="0">
      <sharedItems count="11">
        <s v="Executive"/>
        <s v="IT"/>
        <s v="Finance"/>
        <s v="Purchasing"/>
        <s v="Shipping"/>
        <s v="Sales"/>
        <s v="Administration"/>
        <s v="Marketing"/>
        <s v="Human Resources"/>
        <s v="Public Relations"/>
        <s v="Accounting"/>
      </sharedItems>
    </cacheField>
    <cacheField name="Location_ID" numFmtId="0">
      <sharedItems containsSemiMixedTypes="0" containsString="0" containsNumber="1" containsInteger="1" minValue="1400" maxValue="2700"/>
    </cacheField>
    <cacheField name="Location_City" numFmtId="0">
      <sharedItems count="7">
        <s v="Bangalore"/>
        <s v="Hyderabad"/>
        <s v="New Delhi"/>
        <s v="London"/>
        <s v="Mumbai"/>
        <s v="Singapore"/>
        <s v="Manchester"/>
      </sharedItems>
    </cacheField>
    <cacheField name="Location_State" numFmtId="0">
      <sharedItems count="7">
        <s v="Karnataka"/>
        <s v="Telangana"/>
        <s v="New Delhi"/>
        <s v="London"/>
        <s v="Maharashtra"/>
        <s v="Singapore"/>
        <s v="Manchester"/>
      </sharedItems>
    </cacheField>
    <cacheField name="Location_Country" numFmtId="0">
      <sharedItems count="3">
        <s v="India"/>
        <s v="UK"/>
        <s v="Singapor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7">
  <r>
    <x v="0"/>
    <s v=" Samantha      "/>
    <s v=" Queen        "/>
    <s v="Samantha Queen"/>
    <d v="2011-06-17T00:00:00"/>
    <n v="201106"/>
    <n v="2400000"/>
    <n v="0"/>
    <s v="NA"/>
    <s v="NA"/>
    <s v="NA"/>
    <n v="90"/>
    <x v="0"/>
    <n v="1700"/>
    <x v="0"/>
    <x v="0"/>
    <x v="0"/>
  </r>
  <r>
    <x v="1"/>
    <s v=" Neena       "/>
    <s v=" Kochhar     "/>
    <s v="Neena Kochhar"/>
    <d v="2011-06-18T00:00:00"/>
    <n v="201106"/>
    <n v="1700000"/>
    <n v="100"/>
    <s v="Samantha Queen"/>
    <n v="201106"/>
    <n v="2400000"/>
    <n v="90"/>
    <x v="0"/>
    <n v="1700"/>
    <x v="0"/>
    <x v="0"/>
    <x v="0"/>
  </r>
  <r>
    <x v="2"/>
    <s v=" Lex         "/>
    <s v=" De Haan     "/>
    <s v="Lex De Haan"/>
    <d v="2011-06-19T00:00:00"/>
    <n v="201106"/>
    <n v="1700000"/>
    <n v="100"/>
    <s v="Samantha Queen"/>
    <n v="201106"/>
    <n v="2400000"/>
    <n v="90"/>
    <x v="0"/>
    <n v="1700"/>
    <x v="0"/>
    <x v="0"/>
    <x v="0"/>
  </r>
  <r>
    <x v="3"/>
    <s v=" Alexander   "/>
    <s v=" Hunold      "/>
    <s v="Alexander Hunold"/>
    <d v="2011-06-20T00:00:00"/>
    <n v="201106"/>
    <n v="900000"/>
    <n v="102"/>
    <s v="Lex De Haan"/>
    <n v="201106"/>
    <n v="1700000"/>
    <n v="60"/>
    <x v="1"/>
    <n v="1400"/>
    <x v="1"/>
    <x v="1"/>
    <x v="0"/>
  </r>
  <r>
    <x v="4"/>
    <s v=" Bruce       "/>
    <s v=" Ernst       "/>
    <s v="Bruce Ernst"/>
    <d v="2011-06-21T00:00:00"/>
    <n v="201106"/>
    <n v="600000"/>
    <n v="103"/>
    <s v="Alexander Hunold"/>
    <n v="201106"/>
    <n v="900000"/>
    <n v="60"/>
    <x v="1"/>
    <n v="1400"/>
    <x v="1"/>
    <x v="1"/>
    <x v="0"/>
  </r>
  <r>
    <x v="5"/>
    <s v=" David       "/>
    <s v=" Austin      "/>
    <s v="David Austin"/>
    <d v="2011-06-22T00:00:00"/>
    <n v="201106"/>
    <n v="480000"/>
    <n v="103"/>
    <s v="Alexander Hunold"/>
    <n v="201106"/>
    <n v="900000"/>
    <n v="60"/>
    <x v="1"/>
    <n v="1400"/>
    <x v="1"/>
    <x v="1"/>
    <x v="0"/>
  </r>
  <r>
    <x v="6"/>
    <s v=" Valli       "/>
    <s v=" Pataballa   "/>
    <s v="Valli Pataballa"/>
    <d v="2011-06-23T00:00:00"/>
    <s v="201106"/>
    <n v="480000"/>
    <n v="103"/>
    <s v="Alexander Hunold"/>
    <n v="201106"/>
    <n v="900000"/>
    <n v="60"/>
    <x v="1"/>
    <n v="1400"/>
    <x v="1"/>
    <x v="1"/>
    <x v="0"/>
  </r>
  <r>
    <x v="7"/>
    <s v=" Diana       "/>
    <s v=" Lorentz     "/>
    <s v="Diana Lorentz"/>
    <d v="2011-06-24T00:00:00"/>
    <s v="201106"/>
    <n v="420000"/>
    <n v="103"/>
    <s v="Alexander Hunold"/>
    <n v="201106"/>
    <n v="900000"/>
    <n v="60"/>
    <x v="1"/>
    <n v="1400"/>
    <x v="1"/>
    <x v="1"/>
    <x v="0"/>
  </r>
  <r>
    <x v="8"/>
    <s v=" Nancy       "/>
    <s v=" Greenberg   "/>
    <s v="Nancy Greenberg"/>
    <d v="2011-06-25T00:00:00"/>
    <s v="201106"/>
    <n v="1200000"/>
    <n v="101"/>
    <s v="Neena Kochhar"/>
    <n v="201106"/>
    <n v="1700000"/>
    <n v="100"/>
    <x v="2"/>
    <n v="1700"/>
    <x v="0"/>
    <x v="0"/>
    <x v="0"/>
  </r>
  <r>
    <x v="9"/>
    <s v=" Daniel      "/>
    <s v=" Faviet      "/>
    <s v="Daniel Faviet"/>
    <d v="2012-06-26T00:00:00"/>
    <s v="201206"/>
    <n v="900000"/>
    <n v="108"/>
    <s v="Nancy Greenberg"/>
    <s v="201106"/>
    <n v="1200000"/>
    <n v="100"/>
    <x v="2"/>
    <n v="1700"/>
    <x v="0"/>
    <x v="0"/>
    <x v="0"/>
  </r>
  <r>
    <x v="10"/>
    <s v=" John        "/>
    <s v=" Chen        "/>
    <s v="John Chen"/>
    <d v="2012-06-27T00:00:00"/>
    <s v="201206"/>
    <n v="820000"/>
    <n v="108"/>
    <s v="Nancy Greenberg"/>
    <s v="201106"/>
    <n v="1200000"/>
    <n v="100"/>
    <x v="2"/>
    <n v="1700"/>
    <x v="0"/>
    <x v="0"/>
    <x v="0"/>
  </r>
  <r>
    <x v="11"/>
    <s v=" Ismael      "/>
    <s v=" Sciarra     "/>
    <s v="Ismael Sciarra"/>
    <d v="2012-06-28T00:00:00"/>
    <s v="201206"/>
    <n v="770000"/>
    <n v="108"/>
    <s v="Nancy Greenberg"/>
    <s v="201106"/>
    <n v="1200000"/>
    <n v="100"/>
    <x v="2"/>
    <n v="1700"/>
    <x v="0"/>
    <x v="0"/>
    <x v="0"/>
  </r>
  <r>
    <x v="12"/>
    <s v=" Jose Manuel "/>
    <s v=" Urman       "/>
    <s v="Jose Manuel Urman"/>
    <d v="2012-06-29T00:00:00"/>
    <s v="201206"/>
    <n v="780000"/>
    <n v="108"/>
    <s v="Nancy Greenberg"/>
    <s v="201106"/>
    <n v="1200000"/>
    <n v="100"/>
    <x v="2"/>
    <n v="1700"/>
    <x v="0"/>
    <x v="0"/>
    <x v="0"/>
  </r>
  <r>
    <x v="13"/>
    <s v=" Luis        "/>
    <s v=" Popp        "/>
    <s v="Luis Popp"/>
    <d v="2012-06-30T00:00:00"/>
    <s v="201206"/>
    <n v="690000"/>
    <n v="108"/>
    <s v="Nancy Greenberg"/>
    <s v="201106"/>
    <n v="1200000"/>
    <n v="100"/>
    <x v="2"/>
    <n v="1700"/>
    <x v="0"/>
    <x v="0"/>
    <x v="0"/>
  </r>
  <r>
    <x v="14"/>
    <s v=" Den         "/>
    <s v=" Raphaely    "/>
    <s v="Den Raphaely"/>
    <d v="2012-07-01T00:00:00"/>
    <s v="201207"/>
    <n v="1100000"/>
    <n v="100"/>
    <s v="Samantha Queen"/>
    <n v="201106"/>
    <n v="2400000"/>
    <n v="30"/>
    <x v="3"/>
    <n v="1700"/>
    <x v="0"/>
    <x v="0"/>
    <x v="0"/>
  </r>
  <r>
    <x v="15"/>
    <s v=" Alexander   "/>
    <s v=" Khoo        "/>
    <s v="Alexander Khoo"/>
    <d v="2012-07-02T00:00:00"/>
    <s v="201207"/>
    <n v="310000"/>
    <n v="114"/>
    <s v="Den Raphaely"/>
    <s v="201207"/>
    <n v="1100000"/>
    <n v="30"/>
    <x v="3"/>
    <n v="1700"/>
    <x v="0"/>
    <x v="0"/>
    <x v="0"/>
  </r>
  <r>
    <x v="16"/>
    <s v=" Shelli      "/>
    <s v=" Baida       "/>
    <s v="Shelli Baida"/>
    <d v="2012-07-03T00:00:00"/>
    <s v="201207"/>
    <n v="290000"/>
    <n v="114"/>
    <s v="Den Raphaely"/>
    <s v="201207"/>
    <n v="1100000"/>
    <n v="30"/>
    <x v="3"/>
    <n v="1700"/>
    <x v="0"/>
    <x v="0"/>
    <x v="0"/>
  </r>
  <r>
    <x v="17"/>
    <s v=" Sigal       "/>
    <s v=" Tobias      "/>
    <s v="Sigal Tobias"/>
    <d v="2013-07-04T00:00:00"/>
    <s v="201307"/>
    <n v="280000"/>
    <n v="114"/>
    <s v="Den Raphaely"/>
    <s v="201207"/>
    <n v="1100000"/>
    <n v="30"/>
    <x v="3"/>
    <n v="1700"/>
    <x v="0"/>
    <x v="0"/>
    <x v="0"/>
  </r>
  <r>
    <x v="18"/>
    <s v=" Guy         "/>
    <s v=" Himuro      "/>
    <s v="Guy Himuro"/>
    <d v="2013-07-05T00:00:00"/>
    <s v="201307"/>
    <n v="260000"/>
    <n v="114"/>
    <s v="Den Raphaely"/>
    <s v="201207"/>
    <n v="1100000"/>
    <n v="30"/>
    <x v="3"/>
    <n v="1700"/>
    <x v="0"/>
    <x v="0"/>
    <x v="0"/>
  </r>
  <r>
    <x v="19"/>
    <s v=" Karen       "/>
    <s v=" Colmenares  "/>
    <s v="Karen Colmenares"/>
    <d v="2013-07-06T00:00:00"/>
    <s v="201307"/>
    <n v="250000"/>
    <n v="114"/>
    <s v="Den Raphaely"/>
    <s v="201207"/>
    <n v="1100000"/>
    <n v="30"/>
    <x v="3"/>
    <n v="1700"/>
    <x v="0"/>
    <x v="0"/>
    <x v="0"/>
  </r>
  <r>
    <x v="20"/>
    <s v=" Matthew     "/>
    <s v=" Weiss       "/>
    <s v="Matthew Weiss"/>
    <d v="2013-07-07T00:00:00"/>
    <s v="201307"/>
    <n v="800000"/>
    <n v="100"/>
    <s v="Samantha Queen"/>
    <n v="201106"/>
    <n v="2400000"/>
    <n v="50"/>
    <x v="4"/>
    <n v="1500"/>
    <x v="2"/>
    <x v="2"/>
    <x v="0"/>
  </r>
  <r>
    <x v="21"/>
    <s v=" Adam        "/>
    <s v=" Fripp       "/>
    <s v="Adam Fripp"/>
    <d v="2013-07-08T00:00:00"/>
    <s v="201307"/>
    <n v="820000"/>
    <n v="100"/>
    <s v="Samantha Queen"/>
    <n v="201106"/>
    <n v="2400000"/>
    <n v="50"/>
    <x v="4"/>
    <n v="1500"/>
    <x v="2"/>
    <x v="2"/>
    <x v="0"/>
  </r>
  <r>
    <x v="22"/>
    <s v=" Payam       "/>
    <s v=" Kaufling    "/>
    <s v="Payam Kaufling"/>
    <d v="2013-07-09T00:00:00"/>
    <s v="201307"/>
    <n v="790000"/>
    <n v="100"/>
    <s v="Samantha Queen"/>
    <n v="201106"/>
    <n v="2400000"/>
    <n v="50"/>
    <x v="4"/>
    <n v="1500"/>
    <x v="2"/>
    <x v="2"/>
    <x v="0"/>
  </r>
  <r>
    <x v="23"/>
    <s v=" Shanta      "/>
    <s v=" Vollman     "/>
    <s v="Shanta Vollman"/>
    <d v="2013-07-10T00:00:00"/>
    <s v="201307"/>
    <n v="650000"/>
    <n v="100"/>
    <s v="Samantha Queen"/>
    <n v="201106"/>
    <n v="2400000"/>
    <n v="50"/>
    <x v="4"/>
    <n v="1500"/>
    <x v="2"/>
    <x v="2"/>
    <x v="0"/>
  </r>
  <r>
    <x v="24"/>
    <s v=" Kevin       "/>
    <s v=" Mourgos     "/>
    <s v="Kevin Mourgos"/>
    <d v="2013-07-11T00:00:00"/>
    <s v="201307"/>
    <n v="580000"/>
    <n v="100"/>
    <s v="Samantha Queen"/>
    <n v="201106"/>
    <n v="2400000"/>
    <n v="50"/>
    <x v="4"/>
    <n v="1500"/>
    <x v="2"/>
    <x v="2"/>
    <x v="0"/>
  </r>
  <r>
    <x v="25"/>
    <s v=" Julia       "/>
    <s v=" Nayer       "/>
    <s v="Julia Nayer"/>
    <d v="2013-07-12T00:00:00"/>
    <s v="201307"/>
    <n v="320000"/>
    <n v="120"/>
    <s v="Matthew Weiss"/>
    <s v="201307"/>
    <n v="800000"/>
    <n v="50"/>
    <x v="4"/>
    <n v="1500"/>
    <x v="2"/>
    <x v="2"/>
    <x v="0"/>
  </r>
  <r>
    <x v="26"/>
    <s v=" Irene       "/>
    <s v=" Mikkilineni "/>
    <s v="Irene Mikkilineni"/>
    <d v="2013-07-13T00:00:00"/>
    <s v="201307"/>
    <n v="270000"/>
    <n v="120"/>
    <s v="Matthew Weiss"/>
    <s v="201307"/>
    <n v="800000"/>
    <n v="50"/>
    <x v="4"/>
    <n v="1500"/>
    <x v="2"/>
    <x v="2"/>
    <x v="0"/>
  </r>
  <r>
    <x v="27"/>
    <s v=" James       "/>
    <s v=" Landry      "/>
    <s v="James Landry"/>
    <d v="2013-07-14T00:00:00"/>
    <s v="201307"/>
    <n v="240000"/>
    <n v="120"/>
    <s v="Matthew Weiss"/>
    <s v="201307"/>
    <n v="800000"/>
    <n v="50"/>
    <x v="4"/>
    <n v="1500"/>
    <x v="2"/>
    <x v="2"/>
    <x v="0"/>
  </r>
  <r>
    <x v="28"/>
    <s v=" Steven      "/>
    <s v=" Markle      "/>
    <s v="Steven Markle"/>
    <d v="2013-07-15T00:00:00"/>
    <s v="201307"/>
    <n v="220000"/>
    <n v="120"/>
    <s v="Matthew Weiss"/>
    <s v="201307"/>
    <n v="800000"/>
    <n v="50"/>
    <x v="4"/>
    <n v="1500"/>
    <x v="2"/>
    <x v="2"/>
    <x v="0"/>
  </r>
  <r>
    <x v="29"/>
    <s v=" Laura       "/>
    <s v=" Bissot      "/>
    <s v="Laura Bissot"/>
    <d v="2014-07-16T00:00:00"/>
    <s v="201407"/>
    <n v="330000"/>
    <n v="121"/>
    <s v="Adam Fripp"/>
    <s v="201307"/>
    <n v="820000"/>
    <n v="50"/>
    <x v="4"/>
    <n v="1500"/>
    <x v="2"/>
    <x v="2"/>
    <x v="0"/>
  </r>
  <r>
    <x v="30"/>
    <s v=" Mozhe       "/>
    <s v=" Atkinson    "/>
    <s v="Mozhe Atkinson"/>
    <d v="2014-07-17T00:00:00"/>
    <s v="201407"/>
    <n v="280000"/>
    <n v="121"/>
    <s v="Adam Fripp"/>
    <s v="201307"/>
    <n v="820000"/>
    <n v="50"/>
    <x v="4"/>
    <n v="1500"/>
    <x v="2"/>
    <x v="2"/>
    <x v="0"/>
  </r>
  <r>
    <x v="31"/>
    <s v=" James       "/>
    <s v=" Marlow      "/>
    <s v="James Marlow"/>
    <d v="2014-07-18T00:00:00"/>
    <s v="201407"/>
    <n v="250000"/>
    <n v="121"/>
    <s v="Adam Fripp"/>
    <s v="201307"/>
    <n v="820000"/>
    <n v="50"/>
    <x v="4"/>
    <n v="1500"/>
    <x v="2"/>
    <x v="2"/>
    <x v="0"/>
  </r>
  <r>
    <x v="32"/>
    <s v=" TJ          "/>
    <s v=" Olson       "/>
    <s v="TJ Olson"/>
    <d v="2014-07-19T00:00:00"/>
    <s v="201407"/>
    <n v="210000"/>
    <n v="121"/>
    <s v="Adam Fripp"/>
    <s v="201307"/>
    <n v="820000"/>
    <n v="50"/>
    <x v="4"/>
    <n v="1500"/>
    <x v="2"/>
    <x v="2"/>
    <x v="0"/>
  </r>
  <r>
    <x v="33"/>
    <s v=" Jason       "/>
    <s v=" Mallin      "/>
    <s v="Jason Mallin"/>
    <d v="2014-07-20T00:00:00"/>
    <s v="201407"/>
    <n v="330000"/>
    <n v="122"/>
    <s v="Payam Kaufling"/>
    <s v="201307"/>
    <n v="790000"/>
    <n v="50"/>
    <x v="4"/>
    <n v="1500"/>
    <x v="2"/>
    <x v="2"/>
    <x v="0"/>
  </r>
  <r>
    <x v="34"/>
    <s v=" Michael     "/>
    <s v=" Rogers      "/>
    <s v="Michael Rogers"/>
    <d v="2014-07-21T00:00:00"/>
    <s v="201407"/>
    <n v="290000"/>
    <n v="122"/>
    <s v="Payam Kaufling"/>
    <s v="201307"/>
    <n v="790000"/>
    <n v="50"/>
    <x v="4"/>
    <n v="1500"/>
    <x v="2"/>
    <x v="2"/>
    <x v="0"/>
  </r>
  <r>
    <x v="35"/>
    <s v=" Ki          "/>
    <s v=" Gee         "/>
    <s v="Ki Gee"/>
    <d v="2014-07-22T00:00:00"/>
    <s v="201407"/>
    <n v="240000"/>
    <n v="122"/>
    <s v="Payam Kaufling"/>
    <s v="201307"/>
    <n v="790000"/>
    <n v="50"/>
    <x v="4"/>
    <n v="1500"/>
    <x v="2"/>
    <x v="2"/>
    <x v="0"/>
  </r>
  <r>
    <x v="36"/>
    <s v=" Hazel       "/>
    <s v=" Philtanker  "/>
    <s v="Hazel Philtanker"/>
    <d v="2014-07-23T00:00:00"/>
    <s v="201407"/>
    <n v="220000"/>
    <n v="122"/>
    <s v="Payam Kaufling"/>
    <s v="201307"/>
    <n v="790000"/>
    <n v="50"/>
    <x v="4"/>
    <n v="1500"/>
    <x v="2"/>
    <x v="2"/>
    <x v="0"/>
  </r>
  <r>
    <x v="37"/>
    <s v=" Renske      "/>
    <s v=" Ladwig      "/>
    <s v="Renske Ladwig"/>
    <d v="2014-07-24T00:00:00"/>
    <s v="201407"/>
    <n v="360000"/>
    <n v="123"/>
    <s v="Shanta Vollman"/>
    <s v="201307"/>
    <n v="650000"/>
    <n v="50"/>
    <x v="4"/>
    <n v="1500"/>
    <x v="2"/>
    <x v="2"/>
    <x v="0"/>
  </r>
  <r>
    <x v="38"/>
    <s v=" Stephen     "/>
    <s v=" Stiles      "/>
    <s v="Stephen Stiles"/>
    <d v="2015-07-25T00:00:00"/>
    <s v="201507"/>
    <n v="320000"/>
    <n v="123"/>
    <s v="Shanta Vollman"/>
    <s v="201307"/>
    <n v="650000"/>
    <n v="50"/>
    <x v="4"/>
    <n v="1500"/>
    <x v="2"/>
    <x v="2"/>
    <x v="0"/>
  </r>
  <r>
    <x v="39"/>
    <s v=" John        "/>
    <s v=" Seo         "/>
    <s v="John Seo"/>
    <d v="2015-07-26T00:00:00"/>
    <s v="201507"/>
    <n v="270000"/>
    <n v="123"/>
    <s v="Shanta Vollman"/>
    <s v="201307"/>
    <n v="650000"/>
    <n v="50"/>
    <x v="4"/>
    <n v="1500"/>
    <x v="2"/>
    <x v="2"/>
    <x v="0"/>
  </r>
  <r>
    <x v="40"/>
    <s v=" Joshua      "/>
    <s v=" Patel       "/>
    <s v="Joshua Patel"/>
    <d v="2015-07-27T00:00:00"/>
    <s v="201507"/>
    <n v="250000"/>
    <n v="123"/>
    <s v="Shanta Vollman"/>
    <s v="201307"/>
    <n v="650000"/>
    <n v="50"/>
    <x v="4"/>
    <n v="1500"/>
    <x v="2"/>
    <x v="2"/>
    <x v="0"/>
  </r>
  <r>
    <x v="41"/>
    <s v=" Trenna      "/>
    <s v=" Rajs        "/>
    <s v="Trenna Rajs"/>
    <d v="2015-07-28T00:00:00"/>
    <s v="201507"/>
    <n v="350000"/>
    <n v="124"/>
    <s v="Kevin Mourgos"/>
    <s v="201307"/>
    <n v="580000"/>
    <n v="50"/>
    <x v="4"/>
    <n v="1500"/>
    <x v="2"/>
    <x v="2"/>
    <x v="0"/>
  </r>
  <r>
    <x v="42"/>
    <s v=" Curtis      "/>
    <s v=" Davies      "/>
    <s v="Curtis Davies"/>
    <d v="2015-07-29T00:00:00"/>
    <s v="201507"/>
    <n v="310000"/>
    <n v="124"/>
    <s v="Kevin Mourgos"/>
    <s v="201307"/>
    <n v="580000"/>
    <n v="50"/>
    <x v="4"/>
    <n v="1500"/>
    <x v="2"/>
    <x v="2"/>
    <x v="0"/>
  </r>
  <r>
    <x v="43"/>
    <s v=" Randall     "/>
    <s v=" Matos       "/>
    <s v="Randall Matos"/>
    <d v="2015-07-30T00:00:00"/>
    <s v="201507"/>
    <n v="260000"/>
    <n v="124"/>
    <s v="Kevin Mourgos"/>
    <s v="201307"/>
    <n v="580000"/>
    <n v="50"/>
    <x v="4"/>
    <n v="1500"/>
    <x v="2"/>
    <x v="2"/>
    <x v="0"/>
  </r>
  <r>
    <x v="44"/>
    <s v=" Peter       "/>
    <s v=" Vargas      "/>
    <s v="Peter Vargas"/>
    <d v="2015-07-31T00:00:00"/>
    <s v="201507"/>
    <n v="250000"/>
    <n v="124"/>
    <s v="Kevin Mourgos"/>
    <s v="201307"/>
    <n v="580000"/>
    <n v="50"/>
    <x v="4"/>
    <n v="1500"/>
    <x v="2"/>
    <x v="2"/>
    <x v="0"/>
  </r>
  <r>
    <x v="45"/>
    <s v=" John        "/>
    <s v=" Russell     "/>
    <s v="John Russell"/>
    <d v="2016-08-01T00:00:00"/>
    <s v="201608"/>
    <n v="1400000"/>
    <n v="100"/>
    <s v="Samantha Queen"/>
    <n v="201106"/>
    <n v="2400000"/>
    <n v="80"/>
    <x v="5"/>
    <n v="2500"/>
    <x v="3"/>
    <x v="3"/>
    <x v="1"/>
  </r>
  <r>
    <x v="46"/>
    <s v=" Karen       "/>
    <s v=" Partners    "/>
    <s v="Karen Partners"/>
    <d v="2016-08-02T00:00:00"/>
    <s v="201608"/>
    <n v="1350000"/>
    <n v="100"/>
    <s v="Samantha Queen"/>
    <n v="201106"/>
    <n v="2400000"/>
    <n v="80"/>
    <x v="5"/>
    <n v="2500"/>
    <x v="3"/>
    <x v="3"/>
    <x v="1"/>
  </r>
  <r>
    <x v="47"/>
    <s v=" Alberto     "/>
    <s v=" Errazuriz   "/>
    <s v="Alberto Errazuriz"/>
    <d v="2016-08-03T00:00:00"/>
    <s v="201608"/>
    <n v="1200000"/>
    <n v="100"/>
    <s v="Samantha Queen"/>
    <n v="201106"/>
    <n v="2400000"/>
    <n v="80"/>
    <x v="5"/>
    <n v="2500"/>
    <x v="3"/>
    <x v="3"/>
    <x v="1"/>
  </r>
  <r>
    <x v="48"/>
    <s v=" Gerald      "/>
    <s v=" Cambrault   "/>
    <s v="Gerald Cambrault"/>
    <d v="2016-08-04T00:00:00"/>
    <s v="201608"/>
    <n v="1100000"/>
    <n v="100"/>
    <s v="Samantha Queen"/>
    <n v="201106"/>
    <n v="2400000"/>
    <n v="80"/>
    <x v="5"/>
    <n v="2500"/>
    <x v="3"/>
    <x v="3"/>
    <x v="1"/>
  </r>
  <r>
    <x v="49"/>
    <s v=" Eleni       "/>
    <s v=" Zlotkey     "/>
    <s v="Eleni Zlotkey"/>
    <d v="2016-08-05T00:00:00"/>
    <s v="201608"/>
    <n v="1050000"/>
    <n v="100"/>
    <s v="Samantha Queen"/>
    <n v="201106"/>
    <n v="2400000"/>
    <n v="80"/>
    <x v="5"/>
    <n v="2500"/>
    <x v="3"/>
    <x v="3"/>
    <x v="1"/>
  </r>
  <r>
    <x v="50"/>
    <s v=" Peter       "/>
    <s v=" Tucker      "/>
    <s v="Peter Tucker"/>
    <d v="2016-08-06T00:00:00"/>
    <s v="201608"/>
    <n v="1000000"/>
    <n v="145"/>
    <s v="John Russell"/>
    <s v="201608"/>
    <n v="1400000"/>
    <n v="80"/>
    <x v="5"/>
    <n v="2500"/>
    <x v="3"/>
    <x v="3"/>
    <x v="1"/>
  </r>
  <r>
    <x v="51"/>
    <s v=" David       "/>
    <s v=" Bernstein   "/>
    <s v="David Bernstein"/>
    <d v="2016-08-07T00:00:00"/>
    <s v="201608"/>
    <n v="950000"/>
    <n v="145"/>
    <s v="John Russell"/>
    <s v="201608"/>
    <n v="1400000"/>
    <n v="80"/>
    <x v="5"/>
    <n v="2500"/>
    <x v="3"/>
    <x v="3"/>
    <x v="1"/>
  </r>
  <r>
    <x v="52"/>
    <s v=" Peter       "/>
    <s v=" Hall        "/>
    <s v="Peter Hall"/>
    <d v="2017-08-08T00:00:00"/>
    <s v="201708"/>
    <n v="900000"/>
    <n v="145"/>
    <s v="John Russell"/>
    <s v="201608"/>
    <n v="1400000"/>
    <n v="80"/>
    <x v="5"/>
    <n v="2500"/>
    <x v="3"/>
    <x v="3"/>
    <x v="1"/>
  </r>
  <r>
    <x v="53"/>
    <s v=" Christopher "/>
    <s v=" Olsen       "/>
    <s v="Christopher Olsen"/>
    <d v="2017-08-09T00:00:00"/>
    <s v="201708"/>
    <n v="800000"/>
    <n v="145"/>
    <s v="John Russell"/>
    <s v="201608"/>
    <n v="1400000"/>
    <n v="80"/>
    <x v="5"/>
    <n v="2500"/>
    <x v="3"/>
    <x v="3"/>
    <x v="1"/>
  </r>
  <r>
    <x v="54"/>
    <s v=" Nanette     "/>
    <s v=" Cambrault   "/>
    <s v="Nanette Cambrault"/>
    <d v="2017-08-10T00:00:00"/>
    <s v="201708"/>
    <n v="750000"/>
    <n v="145"/>
    <s v="John Russell"/>
    <s v="201608"/>
    <n v="1400000"/>
    <n v="80"/>
    <x v="5"/>
    <n v="2500"/>
    <x v="3"/>
    <x v="3"/>
    <x v="1"/>
  </r>
  <r>
    <x v="55"/>
    <s v=" Oliver      "/>
    <s v=" Tuvault     "/>
    <s v="Oliver Tuvault"/>
    <d v="2017-08-11T00:00:00"/>
    <s v="201708"/>
    <n v="700000"/>
    <n v="145"/>
    <s v="John Russell"/>
    <s v="201608"/>
    <n v="1400000"/>
    <n v="80"/>
    <x v="5"/>
    <n v="2500"/>
    <x v="3"/>
    <x v="3"/>
    <x v="1"/>
  </r>
  <r>
    <x v="56"/>
    <s v=" Janette     "/>
    <s v=" King        "/>
    <s v="Janette King"/>
    <d v="2017-08-12T00:00:00"/>
    <s v="201708"/>
    <n v="1000000"/>
    <n v="146"/>
    <s v="Karen Partners"/>
    <s v="201608"/>
    <n v="1350000"/>
    <n v="80"/>
    <x v="5"/>
    <n v="2500"/>
    <x v="3"/>
    <x v="3"/>
    <x v="1"/>
  </r>
  <r>
    <x v="57"/>
    <s v=" Patrick     "/>
    <s v=" Sully       "/>
    <s v="Patrick Sully"/>
    <d v="2017-08-13T00:00:00"/>
    <s v="201708"/>
    <n v="950000"/>
    <n v="146"/>
    <s v="Karen Partners"/>
    <s v="201608"/>
    <n v="1350000"/>
    <n v="80"/>
    <x v="5"/>
    <n v="2500"/>
    <x v="3"/>
    <x v="3"/>
    <x v="1"/>
  </r>
  <r>
    <x v="58"/>
    <s v=" Allan       "/>
    <s v=" McEwen      "/>
    <s v="Allan McEwen"/>
    <d v="2017-08-14T00:00:00"/>
    <s v="201708"/>
    <n v="900000"/>
    <n v="146"/>
    <s v="Karen Partners"/>
    <s v="201608"/>
    <n v="1350000"/>
    <n v="80"/>
    <x v="5"/>
    <n v="2500"/>
    <x v="3"/>
    <x v="3"/>
    <x v="1"/>
  </r>
  <r>
    <x v="59"/>
    <s v=" Lindsey     "/>
    <s v=" Smith       "/>
    <s v="Lindsey Smith"/>
    <d v="2017-08-15T00:00:00"/>
    <s v="201708"/>
    <n v="800000"/>
    <n v="146"/>
    <s v="Karen Partners"/>
    <s v="201608"/>
    <n v="1350000"/>
    <n v="80"/>
    <x v="5"/>
    <n v="2500"/>
    <x v="3"/>
    <x v="3"/>
    <x v="1"/>
  </r>
  <r>
    <x v="60"/>
    <s v=" Louise      "/>
    <s v=" Doran       "/>
    <s v="Louise Doran"/>
    <d v="2018-08-16T00:00:00"/>
    <s v="201808"/>
    <n v="750000"/>
    <n v="146"/>
    <s v="Karen Partners"/>
    <s v="201608"/>
    <n v="1350000"/>
    <n v="80"/>
    <x v="5"/>
    <n v="2500"/>
    <x v="3"/>
    <x v="3"/>
    <x v="1"/>
  </r>
  <r>
    <x v="61"/>
    <s v=" Sarath      "/>
    <s v=" Sewall      "/>
    <s v="Sarath Sewall"/>
    <d v="2018-08-17T00:00:00"/>
    <s v="201808"/>
    <n v="700000"/>
    <n v="146"/>
    <s v="Karen Partners"/>
    <s v="201608"/>
    <n v="1350000"/>
    <n v="80"/>
    <x v="5"/>
    <n v="2500"/>
    <x v="3"/>
    <x v="3"/>
    <x v="1"/>
  </r>
  <r>
    <x v="62"/>
    <s v=" Clara       "/>
    <s v=" Vishney     "/>
    <s v="Clara Vishney"/>
    <d v="2018-08-18T00:00:00"/>
    <s v="201808"/>
    <n v="1050000"/>
    <n v="147"/>
    <s v="Alberto Errazuriz"/>
    <s v="201608"/>
    <n v="1200000"/>
    <n v="80"/>
    <x v="5"/>
    <n v="2500"/>
    <x v="3"/>
    <x v="3"/>
    <x v="1"/>
  </r>
  <r>
    <x v="63"/>
    <s v=" Danielle    "/>
    <s v=" Greene      "/>
    <s v="Danielle Greene"/>
    <d v="2018-08-19T00:00:00"/>
    <s v="201808"/>
    <n v="950000"/>
    <n v="147"/>
    <s v="Alberto Errazuriz"/>
    <s v="201608"/>
    <n v="1200000"/>
    <n v="80"/>
    <x v="5"/>
    <n v="2500"/>
    <x v="3"/>
    <x v="3"/>
    <x v="1"/>
  </r>
  <r>
    <x v="64"/>
    <s v=" Mattea      "/>
    <s v=" Marvins     "/>
    <s v="Mattea Marvins"/>
    <d v="2018-08-20T00:00:00"/>
    <s v="201808"/>
    <n v="720000"/>
    <n v="147"/>
    <s v="Alberto Errazuriz"/>
    <s v="201608"/>
    <n v="1200000"/>
    <n v="80"/>
    <x v="5"/>
    <n v="2500"/>
    <x v="3"/>
    <x v="3"/>
    <x v="1"/>
  </r>
  <r>
    <x v="65"/>
    <s v=" David       "/>
    <s v=" Lee         "/>
    <s v="David Lee"/>
    <d v="2018-08-21T00:00:00"/>
    <s v="201808"/>
    <n v="680000"/>
    <n v="147"/>
    <s v="Alberto Errazuriz"/>
    <s v="201608"/>
    <n v="1200000"/>
    <n v="80"/>
    <x v="5"/>
    <n v="2500"/>
    <x v="3"/>
    <x v="3"/>
    <x v="1"/>
  </r>
  <r>
    <x v="66"/>
    <s v=" Sundar      "/>
    <s v=" Ande        "/>
    <s v="Sundar Ande"/>
    <d v="2018-08-22T00:00:00"/>
    <s v="201808"/>
    <n v="640000"/>
    <n v="147"/>
    <s v="Alberto Errazuriz"/>
    <s v="201608"/>
    <n v="1200000"/>
    <n v="80"/>
    <x v="5"/>
    <n v="2500"/>
    <x v="3"/>
    <x v="3"/>
    <x v="1"/>
  </r>
  <r>
    <x v="67"/>
    <s v=" Amit        "/>
    <s v=" Banda       "/>
    <s v="Amit Banda"/>
    <d v="2019-08-23T00:00:00"/>
    <s v="201908"/>
    <n v="620000"/>
    <n v="147"/>
    <s v="Alberto Errazuriz"/>
    <s v="201608"/>
    <n v="1200000"/>
    <n v="80"/>
    <x v="5"/>
    <n v="2500"/>
    <x v="3"/>
    <x v="3"/>
    <x v="1"/>
  </r>
  <r>
    <x v="68"/>
    <s v=" Lisa        "/>
    <s v=" Ozer        "/>
    <s v="Lisa Ozer"/>
    <d v="2019-08-24T00:00:00"/>
    <s v="201908"/>
    <n v="1150000"/>
    <n v="148"/>
    <s v="Gerald Cambrault"/>
    <s v="201608"/>
    <n v="1100000"/>
    <n v="80"/>
    <x v="5"/>
    <n v="2500"/>
    <x v="3"/>
    <x v="3"/>
    <x v="1"/>
  </r>
  <r>
    <x v="69"/>
    <s v=" Harrison    "/>
    <s v=" Bloom       "/>
    <s v="Harrison Bloom"/>
    <d v="2019-08-25T00:00:00"/>
    <s v="201908"/>
    <n v="1000000"/>
    <n v="148"/>
    <s v="Gerald Cambrault"/>
    <s v="201608"/>
    <n v="1100000"/>
    <n v="80"/>
    <x v="5"/>
    <n v="2500"/>
    <x v="3"/>
    <x v="3"/>
    <x v="1"/>
  </r>
  <r>
    <x v="70"/>
    <s v=" Tayler      "/>
    <s v=" Fox         "/>
    <s v="Tayler Fox"/>
    <d v="2019-08-26T00:00:00"/>
    <s v="201908"/>
    <n v="960000"/>
    <n v="148"/>
    <s v="Gerald Cambrault"/>
    <s v="201608"/>
    <n v="1100000"/>
    <n v="80"/>
    <x v="5"/>
    <n v="2500"/>
    <x v="3"/>
    <x v="3"/>
    <x v="1"/>
  </r>
  <r>
    <x v="71"/>
    <s v=" William     "/>
    <s v=" Smith       "/>
    <s v="William Smith"/>
    <d v="2019-08-27T00:00:00"/>
    <s v="201908"/>
    <n v="740000"/>
    <n v="148"/>
    <s v="Gerald Cambrault"/>
    <s v="201608"/>
    <n v="1100000"/>
    <n v="80"/>
    <x v="5"/>
    <n v="2500"/>
    <x v="3"/>
    <x v="3"/>
    <x v="1"/>
  </r>
  <r>
    <x v="72"/>
    <s v=" Elizabeth   "/>
    <s v=" Bates       "/>
    <s v="Elizabeth Bates"/>
    <d v="2019-08-28T00:00:00"/>
    <s v="201908"/>
    <n v="730000"/>
    <n v="148"/>
    <s v="Gerald Cambrault"/>
    <s v="201608"/>
    <n v="1100000"/>
    <n v="80"/>
    <x v="5"/>
    <n v="2500"/>
    <x v="3"/>
    <x v="3"/>
    <x v="1"/>
  </r>
  <r>
    <x v="73"/>
    <s v=" Sundita     "/>
    <s v=" Kumar       "/>
    <s v="Sundita Kumar"/>
    <d v="2019-08-29T00:00:00"/>
    <s v="201908"/>
    <n v="610000"/>
    <n v="148"/>
    <s v="Gerald Cambrault"/>
    <s v="201608"/>
    <n v="1100000"/>
    <n v="80"/>
    <x v="5"/>
    <n v="2500"/>
    <x v="3"/>
    <x v="3"/>
    <x v="1"/>
  </r>
  <r>
    <x v="74"/>
    <s v=" Ellen       "/>
    <s v=" Abel        "/>
    <s v="Ellen Abel"/>
    <d v="2019-08-30T00:00:00"/>
    <s v="201908"/>
    <n v="1100000"/>
    <n v="149"/>
    <s v="Eleni Zlotkey"/>
    <s v="201608"/>
    <n v="1050000"/>
    <n v="80"/>
    <x v="5"/>
    <n v="2500"/>
    <x v="3"/>
    <x v="3"/>
    <x v="1"/>
  </r>
  <r>
    <x v="75"/>
    <s v=" Alyssa      "/>
    <s v=" Hutton      "/>
    <s v="Alyssa Hutton"/>
    <d v="2019-08-31T00:00:00"/>
    <s v="201908"/>
    <n v="880000"/>
    <n v="149"/>
    <s v="Eleni Zlotkey"/>
    <s v="201608"/>
    <n v="1050000"/>
    <n v="80"/>
    <x v="5"/>
    <n v="2500"/>
    <x v="3"/>
    <x v="3"/>
    <x v="1"/>
  </r>
  <r>
    <x v="76"/>
    <s v=" Jonathon    "/>
    <s v=" Taylor      "/>
    <s v="Jonathon Taylor"/>
    <d v="2019-09-01T00:00:00"/>
    <s v="201909"/>
    <n v="860000"/>
    <n v="149"/>
    <s v="Eleni Zlotkey"/>
    <s v="201608"/>
    <n v="1050000"/>
    <n v="80"/>
    <x v="5"/>
    <n v="2500"/>
    <x v="3"/>
    <x v="3"/>
    <x v="1"/>
  </r>
  <r>
    <x v="77"/>
    <s v=" Jack        "/>
    <s v=" Livingston  "/>
    <s v="Jack Livingston"/>
    <d v="2019-09-02T00:00:00"/>
    <s v="201909"/>
    <n v="840000"/>
    <n v="149"/>
    <s v="Eleni Zlotkey"/>
    <s v="201608"/>
    <n v="1050000"/>
    <n v="80"/>
    <x v="5"/>
    <n v="2500"/>
    <x v="3"/>
    <x v="3"/>
    <x v="1"/>
  </r>
  <r>
    <x v="78"/>
    <s v=" Kimberely   "/>
    <s v=" Grant       "/>
    <s v="Kimberely Grant"/>
    <d v="2019-09-03T00:00:00"/>
    <s v="201909"/>
    <n v="700000"/>
    <n v="149"/>
    <s v="Eleni Zlotkey"/>
    <s v="201608"/>
    <n v="1050000"/>
    <n v="80"/>
    <x v="5"/>
    <n v="2500"/>
    <x v="3"/>
    <x v="3"/>
    <x v="1"/>
  </r>
  <r>
    <x v="79"/>
    <s v=" Charles     "/>
    <s v=" Johnson     "/>
    <s v="Charles Johnson"/>
    <d v="2019-09-04T00:00:00"/>
    <s v="201909"/>
    <n v="620000"/>
    <n v="149"/>
    <s v="Eleni Zlotkey"/>
    <s v="201608"/>
    <n v="1050000"/>
    <n v="80"/>
    <x v="5"/>
    <n v="2500"/>
    <x v="3"/>
    <x v="3"/>
    <x v="1"/>
  </r>
  <r>
    <x v="80"/>
    <s v=" Winston     "/>
    <s v=" Taylor      "/>
    <s v="Winston Taylor"/>
    <d v="2019-09-05T00:00:00"/>
    <s v="201909"/>
    <n v="320000"/>
    <n v="120"/>
    <s v="Matthew Weiss"/>
    <s v="201307"/>
    <n v="800000"/>
    <n v="50"/>
    <x v="4"/>
    <n v="1500"/>
    <x v="2"/>
    <x v="2"/>
    <x v="0"/>
  </r>
  <r>
    <x v="81"/>
    <s v=" Jean        "/>
    <s v=" Fleaur      "/>
    <s v="Jean Fleaur"/>
    <d v="2020-09-06T00:00:00"/>
    <s v="202009"/>
    <n v="310000"/>
    <n v="120"/>
    <s v="Matthew Weiss"/>
    <s v="201307"/>
    <n v="800000"/>
    <n v="50"/>
    <x v="4"/>
    <n v="1500"/>
    <x v="2"/>
    <x v="2"/>
    <x v="0"/>
  </r>
  <r>
    <x v="82"/>
    <s v=" Martha      "/>
    <s v=" Sullivan    "/>
    <s v="Martha Sullivan"/>
    <d v="2020-09-07T00:00:00"/>
    <s v="202009"/>
    <n v="250000"/>
    <n v="120"/>
    <s v="Matthew Weiss"/>
    <s v="201307"/>
    <n v="800000"/>
    <n v="50"/>
    <x v="4"/>
    <n v="1500"/>
    <x v="2"/>
    <x v="2"/>
    <x v="0"/>
  </r>
  <r>
    <x v="83"/>
    <s v=" Girard      "/>
    <s v=" Geoni       "/>
    <s v="Girard Geoni"/>
    <d v="2020-09-08T00:00:00"/>
    <s v="202009"/>
    <n v="280000"/>
    <n v="120"/>
    <s v="Matthew Weiss"/>
    <s v="201307"/>
    <n v="800000"/>
    <n v="50"/>
    <x v="4"/>
    <n v="1500"/>
    <x v="2"/>
    <x v="2"/>
    <x v="0"/>
  </r>
  <r>
    <x v="84"/>
    <s v=" Nandita     "/>
    <s v=" Sarchand    "/>
    <s v="Nandita Sarchand"/>
    <d v="2020-09-09T00:00:00"/>
    <s v="202009"/>
    <n v="420000"/>
    <n v="121"/>
    <s v="Adam Fripp"/>
    <s v="201307"/>
    <n v="820000"/>
    <n v="50"/>
    <x v="4"/>
    <n v="1500"/>
    <x v="2"/>
    <x v="2"/>
    <x v="0"/>
  </r>
  <r>
    <x v="85"/>
    <s v=" Alexis      "/>
    <s v=" Bull        "/>
    <s v="Alexis Bull"/>
    <d v="2020-09-10T00:00:00"/>
    <s v="202009"/>
    <n v="410000"/>
    <n v="121"/>
    <s v="Adam Fripp"/>
    <s v="201307"/>
    <n v="820000"/>
    <n v="50"/>
    <x v="4"/>
    <n v="1500"/>
    <x v="2"/>
    <x v="2"/>
    <x v="0"/>
  </r>
  <r>
    <x v="86"/>
    <s v=" Julia       "/>
    <s v=" Dellinger   "/>
    <s v="Julia Dellinger"/>
    <d v="2020-09-11T00:00:00"/>
    <s v="202009"/>
    <n v="340000"/>
    <n v="121"/>
    <s v="Adam Fripp"/>
    <s v="201307"/>
    <n v="820000"/>
    <n v="50"/>
    <x v="4"/>
    <n v="1500"/>
    <x v="2"/>
    <x v="2"/>
    <x v="0"/>
  </r>
  <r>
    <x v="87"/>
    <s v=" Anthony     "/>
    <s v=" Cabrio      "/>
    <s v="Anthony Cabrio"/>
    <d v="2020-09-12T00:00:00"/>
    <s v="202009"/>
    <n v="300000"/>
    <n v="121"/>
    <s v="Adam Fripp"/>
    <s v="201307"/>
    <n v="820000"/>
    <n v="50"/>
    <x v="4"/>
    <n v="1500"/>
    <x v="2"/>
    <x v="2"/>
    <x v="0"/>
  </r>
  <r>
    <x v="88"/>
    <s v=" Kelly       "/>
    <s v=" Chung       "/>
    <s v="Kelly Chung"/>
    <d v="2020-09-13T00:00:00"/>
    <s v="202009"/>
    <n v="380000"/>
    <n v="122"/>
    <s v="Payam Kaufling"/>
    <s v="201307"/>
    <n v="790000"/>
    <n v="50"/>
    <x v="4"/>
    <n v="1500"/>
    <x v="2"/>
    <x v="2"/>
    <x v="0"/>
  </r>
  <r>
    <x v="89"/>
    <s v=" Jennifer    "/>
    <s v=" Dilly       "/>
    <s v="Jennifer Dilly"/>
    <d v="2020-09-14T00:00:00"/>
    <s v="202009"/>
    <n v="360000"/>
    <n v="122"/>
    <s v="Payam Kaufling"/>
    <s v="201307"/>
    <n v="790000"/>
    <n v="50"/>
    <x v="4"/>
    <n v="1500"/>
    <x v="2"/>
    <x v="2"/>
    <x v="0"/>
  </r>
  <r>
    <x v="90"/>
    <s v=" Timothy     "/>
    <s v=" Gates       "/>
    <s v="Timothy Gates"/>
    <d v="2020-09-15T00:00:00"/>
    <s v="202009"/>
    <n v="290000"/>
    <n v="122"/>
    <s v="Payam Kaufling"/>
    <s v="201307"/>
    <n v="790000"/>
    <n v="50"/>
    <x v="4"/>
    <n v="1500"/>
    <x v="2"/>
    <x v="2"/>
    <x v="0"/>
  </r>
  <r>
    <x v="91"/>
    <s v=" Randall     "/>
    <s v=" Perkins     "/>
    <s v="Randall Perkins"/>
    <d v="2020-09-16T00:00:00"/>
    <s v="202009"/>
    <n v="250000"/>
    <n v="122"/>
    <s v="Payam Kaufling"/>
    <s v="201307"/>
    <n v="790000"/>
    <n v="50"/>
    <x v="4"/>
    <n v="1500"/>
    <x v="2"/>
    <x v="2"/>
    <x v="0"/>
  </r>
  <r>
    <x v="92"/>
    <s v=" Sarah       "/>
    <s v=" Bell        "/>
    <s v="Sarah Bell"/>
    <d v="2020-09-17T00:00:00"/>
    <s v="202009"/>
    <n v="400000"/>
    <n v="123"/>
    <s v="Shanta Vollman"/>
    <s v="201307"/>
    <n v="650000"/>
    <n v="50"/>
    <x v="4"/>
    <n v="1500"/>
    <x v="2"/>
    <x v="2"/>
    <x v="0"/>
  </r>
  <r>
    <x v="93"/>
    <s v=" Britney     "/>
    <s v=" Everett     "/>
    <s v="Britney Everett"/>
    <d v="2020-09-18T00:00:00"/>
    <s v="202009"/>
    <n v="390000"/>
    <n v="123"/>
    <s v="Shanta Vollman"/>
    <s v="201307"/>
    <n v="650000"/>
    <n v="50"/>
    <x v="4"/>
    <n v="1500"/>
    <x v="2"/>
    <x v="2"/>
    <x v="0"/>
  </r>
  <r>
    <x v="94"/>
    <s v=" Samuel      "/>
    <s v=" McCain      "/>
    <s v="Samuel McCain"/>
    <d v="2020-09-19T00:00:00"/>
    <s v="202009"/>
    <n v="320000"/>
    <n v="123"/>
    <s v="Shanta Vollman"/>
    <s v="201307"/>
    <n v="650000"/>
    <n v="50"/>
    <x v="4"/>
    <n v="1500"/>
    <x v="2"/>
    <x v="2"/>
    <x v="0"/>
  </r>
  <r>
    <x v="95"/>
    <s v=" Vance       "/>
    <s v=" Jones       "/>
    <s v="Vance Jones"/>
    <d v="2020-09-20T00:00:00"/>
    <s v="202009"/>
    <n v="280000"/>
    <n v="123"/>
    <s v="Shanta Vollman"/>
    <s v="201307"/>
    <n v="650000"/>
    <n v="50"/>
    <x v="4"/>
    <n v="1500"/>
    <x v="2"/>
    <x v="2"/>
    <x v="0"/>
  </r>
  <r>
    <x v="96"/>
    <s v=" Alana       "/>
    <s v=" Walsh       "/>
    <s v="Alana Walsh"/>
    <d v="2020-09-21T00:00:00"/>
    <s v="202009"/>
    <n v="310000"/>
    <n v="124"/>
    <s v="Kevin Mourgos"/>
    <s v="201307"/>
    <n v="580000"/>
    <n v="50"/>
    <x v="4"/>
    <n v="1500"/>
    <x v="2"/>
    <x v="2"/>
    <x v="0"/>
  </r>
  <r>
    <x v="97"/>
    <s v=" Kevin       "/>
    <s v=" Feeney      "/>
    <s v="Kevin Feeney"/>
    <d v="2020-09-22T00:00:00"/>
    <s v="202009"/>
    <n v="300000"/>
    <n v="124"/>
    <s v="Kevin Mourgos"/>
    <s v="201307"/>
    <n v="580000"/>
    <n v="50"/>
    <x v="4"/>
    <n v="1500"/>
    <x v="2"/>
    <x v="2"/>
    <x v="0"/>
  </r>
  <r>
    <x v="98"/>
    <s v=" Donald      "/>
    <s v=" OConnell    "/>
    <s v="Donald OConnell"/>
    <d v="2020-09-23T00:00:00"/>
    <s v="202009"/>
    <n v="260000"/>
    <n v="124"/>
    <s v="Kevin Mourgos"/>
    <s v="201307"/>
    <n v="580000"/>
    <n v="50"/>
    <x v="4"/>
    <n v="1500"/>
    <x v="2"/>
    <x v="2"/>
    <x v="0"/>
  </r>
  <r>
    <x v="99"/>
    <s v=" Douglas     "/>
    <s v=" Grant       "/>
    <s v="Douglas Grant"/>
    <d v="2020-09-24T00:00:00"/>
    <s v="202009"/>
    <n v="260000"/>
    <n v="124"/>
    <s v="Kevin Mourgos"/>
    <s v="201307"/>
    <n v="580000"/>
    <n v="50"/>
    <x v="4"/>
    <n v="1500"/>
    <x v="2"/>
    <x v="2"/>
    <x v="0"/>
  </r>
  <r>
    <x v="100"/>
    <s v=" Jennifer    "/>
    <s v=" Whalen      "/>
    <s v="Jennifer Whalen"/>
    <d v="2020-09-25T00:00:00"/>
    <s v="202009"/>
    <n v="440000"/>
    <n v="101"/>
    <s v="Neena Kochhar"/>
    <n v="201106"/>
    <n v="1700000"/>
    <n v="10"/>
    <x v="6"/>
    <n v="1700"/>
    <x v="0"/>
    <x v="0"/>
    <x v="0"/>
  </r>
  <r>
    <x v="101"/>
    <s v=" Michael     "/>
    <s v=" Hartstein   "/>
    <s v="Michael Hartstein"/>
    <d v="2020-09-26T00:00:00"/>
    <s v="202009"/>
    <n v="1300000"/>
    <n v="100"/>
    <s v="Samantha Queen"/>
    <n v="201106"/>
    <n v="2400000"/>
    <n v="20"/>
    <x v="7"/>
    <n v="1800"/>
    <x v="4"/>
    <x v="4"/>
    <x v="0"/>
  </r>
  <r>
    <x v="102"/>
    <s v=" Pat         "/>
    <s v=" Fay         "/>
    <s v="Pat Fay"/>
    <d v="2020-09-27T00:00:00"/>
    <s v="202009"/>
    <n v="600000"/>
    <n v="201"/>
    <s v="Michael Hartstein"/>
    <s v="202009"/>
    <n v="1300000"/>
    <n v="20"/>
    <x v="7"/>
    <n v="1800"/>
    <x v="4"/>
    <x v="4"/>
    <x v="0"/>
  </r>
  <r>
    <x v="103"/>
    <s v=" Susan       "/>
    <s v=" Mavris      "/>
    <s v="Susan Mavris"/>
    <d v="2020-09-28T00:00:00"/>
    <s v="202009"/>
    <n v="650000"/>
    <n v="101"/>
    <s v="Neena Kochhar"/>
    <n v="201106"/>
    <n v="1700000"/>
    <n v="40"/>
    <x v="8"/>
    <n v="2400"/>
    <x v="5"/>
    <x v="5"/>
    <x v="2"/>
  </r>
  <r>
    <x v="104"/>
    <s v=" Hermann     "/>
    <s v=" Baer        "/>
    <s v="Hermann Baer"/>
    <d v="2020-09-29T00:00:00"/>
    <s v="202009"/>
    <n v="1000000"/>
    <n v="101"/>
    <s v="Neena Kochhar"/>
    <n v="201106"/>
    <n v="1700000"/>
    <n v="70"/>
    <x v="9"/>
    <n v="2700"/>
    <x v="6"/>
    <x v="6"/>
    <x v="1"/>
  </r>
  <r>
    <x v="105"/>
    <s v=" Shelley     "/>
    <s v=" Higgins     "/>
    <s v="Shelley Higgins"/>
    <d v="2020-09-30T00:00:00"/>
    <s v="202009"/>
    <n v="1200000"/>
    <n v="101"/>
    <s v="Neena Kochhar"/>
    <n v="201106"/>
    <n v="1700000"/>
    <n v="110"/>
    <x v="10"/>
    <n v="1700"/>
    <x v="0"/>
    <x v="0"/>
    <x v="0"/>
  </r>
  <r>
    <x v="106"/>
    <s v=" William     "/>
    <s v=" Gietz       "/>
    <s v="William Gietz"/>
    <d v="2020-10-01T00:00:00"/>
    <s v="202010"/>
    <n v="830000"/>
    <n v="205"/>
    <s v="Shelley Higgins"/>
    <s v="202009"/>
    <n v="1200000"/>
    <n v="110"/>
    <x v="10"/>
    <n v="1700"/>
    <x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638DE4-AE5E-4E8C-9C63-1D8F3FD87658}" name="PivotTable1" cacheId="10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compact="0" compactData="0" multipleFieldFilters="0">
  <location ref="A7:F19" firstHeaderRow="0" firstDataRow="1" firstDataCol="4"/>
  <pivotFields count="17">
    <pivotField dataField="1" compact="0" outline="0" showAll="0" defaultSubtotal="0">
      <items count="10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3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1">
        <item x="10"/>
        <item x="6"/>
        <item x="0"/>
        <item sd="0" x="2"/>
        <item sd="0" x="8"/>
        <item sd="0" x="1"/>
        <item sd="0" x="7"/>
        <item sd="0" x="9"/>
        <item sd="0" x="3"/>
        <item x="5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7">
        <item x="0"/>
        <item x="1"/>
        <item x="3"/>
        <item x="6"/>
        <item x="4"/>
        <item x="2"/>
        <item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7">
        <item x="0"/>
        <item x="3"/>
        <item x="4"/>
        <item x="6"/>
        <item x="2"/>
        <item x="5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">
        <item x="0"/>
        <item x="2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4">
    <field x="16"/>
    <field x="15"/>
    <field x="14"/>
    <field x="12"/>
  </rowFields>
  <rowItems count="12">
    <i>
      <x/>
      <x/>
      <x/>
      <x/>
    </i>
    <i r="3">
      <x v="1"/>
    </i>
    <i r="3">
      <x v="2"/>
    </i>
    <i r="3">
      <x v="3"/>
    </i>
    <i r="3">
      <x v="8"/>
    </i>
    <i r="1">
      <x v="2"/>
      <x v="4"/>
      <x v="6"/>
    </i>
    <i r="1">
      <x v="4"/>
      <x v="5"/>
      <x v="10"/>
    </i>
    <i r="1">
      <x v="6"/>
      <x v="1"/>
      <x v="5"/>
    </i>
    <i>
      <x v="1"/>
      <x v="5"/>
      <x v="6"/>
      <x v="4"/>
    </i>
    <i>
      <x v="2"/>
      <x v="1"/>
      <x v="2"/>
      <x v="9"/>
    </i>
    <i r="1">
      <x v="3"/>
      <x v="3"/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Employee_ID" fld="0" subtotal="count" baseField="16" baseItem="0"/>
    <dataField name="Average of Salary" fld="6" subtotal="average" baseField="16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CCFB52D-CE0D-4F76-9B4C-47191C27274F}" name="Table2" displayName="Table2" ref="A26:F38" totalsRowShown="0">
  <autoFilter ref="A26:F38" xr:uid="{5CCFB52D-CE0D-4F76-9B4C-47191C27274F}"/>
  <tableColumns count="6">
    <tableColumn id="1" xr3:uid="{CD44ADFD-902E-4B7E-A8C4-F13C2AA0EB6A}" name="Location_Country"/>
    <tableColumn id="2" xr3:uid="{763568FB-CFDC-4C24-965C-C79500B0A999}" name="Location_State"/>
    <tableColumn id="3" xr3:uid="{D7DE95D8-E0C9-4F08-B782-D463DF2614F6}" name="Location_City"/>
    <tableColumn id="4" xr3:uid="{54222CD9-C0C5-4B88-9243-445705A832FC}" name="Department_Name"/>
    <tableColumn id="5" xr3:uid="{DF61BF5C-B060-4EF9-9BA3-2E994B2E76E7}" name="Count of Employee_ID" dataDxfId="1"/>
    <tableColumn id="6" xr3:uid="{FCC1749F-903E-4D5C-B823-21939154F9A7}" name="Average of Salary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1000"/>
  <sheetViews>
    <sheetView showGridLines="0" topLeftCell="A7" workbookViewId="0">
      <selection activeCell="G8" sqref="G8"/>
    </sheetView>
  </sheetViews>
  <sheetFormatPr defaultColWidth="14.453125" defaultRowHeight="15" customHeight="1"/>
  <cols>
    <col min="1" max="1" width="5.7265625" customWidth="1"/>
    <col min="2" max="6" width="16.81640625" customWidth="1"/>
    <col min="7" max="26" width="14.08984375" customWidth="1"/>
  </cols>
  <sheetData>
    <row r="2" spans="1:6" ht="14.5">
      <c r="B2" s="49" t="s">
        <v>0</v>
      </c>
      <c r="C2" s="47"/>
      <c r="D2" s="47"/>
      <c r="E2" s="47"/>
      <c r="F2" s="48"/>
    </row>
    <row r="4" spans="1:6" ht="14.5">
      <c r="B4" s="1" t="s">
        <v>1</v>
      </c>
      <c r="C4" s="50"/>
      <c r="D4" s="51"/>
      <c r="E4" s="51"/>
      <c r="F4" s="52"/>
    </row>
    <row r="5" spans="1:6" ht="14.5">
      <c r="B5" s="1" t="s">
        <v>2</v>
      </c>
      <c r="C5" s="50"/>
      <c r="D5" s="51"/>
      <c r="E5" s="51"/>
      <c r="F5" s="52"/>
    </row>
    <row r="6" spans="1:6" ht="14.5">
      <c r="B6" s="1" t="s">
        <v>3</v>
      </c>
      <c r="C6" s="50"/>
      <c r="D6" s="51"/>
      <c r="E6" s="51"/>
      <c r="F6" s="52"/>
    </row>
    <row r="8" spans="1:6" ht="15" customHeight="1">
      <c r="E8" s="43"/>
    </row>
    <row r="9" spans="1:6" ht="14.5">
      <c r="B9" s="53" t="s">
        <v>4</v>
      </c>
      <c r="C9" s="45"/>
      <c r="D9" s="45"/>
      <c r="E9" s="45"/>
      <c r="F9" s="45"/>
    </row>
    <row r="10" spans="1:6" ht="14.5">
      <c r="A10" s="2">
        <v>1</v>
      </c>
      <c r="B10" s="44" t="s">
        <v>5</v>
      </c>
      <c r="C10" s="45"/>
      <c r="D10" s="45"/>
      <c r="E10" s="45"/>
      <c r="F10" s="45"/>
    </row>
    <row r="11" spans="1:6" ht="14.5">
      <c r="B11" s="46" t="s">
        <v>6</v>
      </c>
      <c r="C11" s="47"/>
      <c r="D11" s="47"/>
      <c r="E11" s="47"/>
      <c r="F11" s="48"/>
    </row>
    <row r="12" spans="1:6" ht="14.5">
      <c r="B12" s="44" t="s">
        <v>7</v>
      </c>
      <c r="C12" s="45"/>
      <c r="D12" s="45"/>
      <c r="E12" s="45"/>
      <c r="F12" s="45"/>
    </row>
    <row r="13" spans="1:6" ht="14.5">
      <c r="B13" s="46" t="s">
        <v>8</v>
      </c>
      <c r="C13" s="47"/>
      <c r="D13" s="47"/>
      <c r="E13" s="47"/>
      <c r="F13" s="48"/>
    </row>
    <row r="14" spans="1:6" ht="14.5">
      <c r="B14" s="3"/>
    </row>
    <row r="15" spans="1:6" ht="14.5">
      <c r="B15" s="3" t="s">
        <v>9</v>
      </c>
    </row>
    <row r="16" spans="1:6" ht="30" customHeight="1">
      <c r="B16" s="4" t="s">
        <v>10</v>
      </c>
      <c r="C16" s="4" t="s">
        <v>11</v>
      </c>
      <c r="D16" s="4" t="s">
        <v>12</v>
      </c>
    </row>
    <row r="17" spans="2:4" ht="14.5">
      <c r="B17" s="5" t="s">
        <v>13</v>
      </c>
      <c r="C17" s="6">
        <v>10</v>
      </c>
      <c r="D17" s="6">
        <v>6</v>
      </c>
    </row>
    <row r="18" spans="2:4" ht="14.5">
      <c r="B18" s="5" t="s">
        <v>14</v>
      </c>
      <c r="C18" s="6">
        <v>40</v>
      </c>
      <c r="D18" s="6">
        <v>7</v>
      </c>
    </row>
    <row r="19" spans="2:4" ht="14.5">
      <c r="B19" s="5" t="s">
        <v>15</v>
      </c>
      <c r="C19" s="6">
        <v>10</v>
      </c>
      <c r="D19" s="6">
        <v>6</v>
      </c>
    </row>
    <row r="20" spans="2:4" ht="14.5">
      <c r="B20" s="5" t="s">
        <v>16</v>
      </c>
      <c r="C20" s="6">
        <v>30</v>
      </c>
      <c r="D20" s="6">
        <v>3</v>
      </c>
    </row>
    <row r="21" spans="2:4" ht="15.75" customHeight="1">
      <c r="B21" s="7" t="s">
        <v>17</v>
      </c>
      <c r="C21" s="8">
        <f t="shared" ref="C21:D21" si="0">SUM(C17:C20)</f>
        <v>90</v>
      </c>
      <c r="D21" s="8">
        <f t="shared" si="0"/>
        <v>22</v>
      </c>
    </row>
    <row r="22" spans="2:4" ht="15.75" customHeight="1"/>
    <row r="23" spans="2:4" ht="15.75" customHeight="1"/>
    <row r="24" spans="2:4" ht="15.75" customHeight="1"/>
    <row r="25" spans="2:4" ht="15.75" customHeight="1"/>
    <row r="26" spans="2:4" ht="15.75" customHeight="1"/>
    <row r="27" spans="2:4" ht="15.75" customHeight="1"/>
    <row r="28" spans="2:4" ht="15.75" customHeight="1"/>
    <row r="29" spans="2:4" ht="15.75" customHeight="1"/>
    <row r="30" spans="2:4" ht="15.75" customHeight="1"/>
    <row r="31" spans="2:4" ht="15.75" customHeight="1"/>
    <row r="32" spans="2:4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9">
    <mergeCell ref="B12:F12"/>
    <mergeCell ref="B13:F13"/>
    <mergeCell ref="B2:F2"/>
    <mergeCell ref="C4:F4"/>
    <mergeCell ref="C5:F5"/>
    <mergeCell ref="C6:F6"/>
    <mergeCell ref="B9:F9"/>
    <mergeCell ref="B10:F10"/>
    <mergeCell ref="B11:F11"/>
  </mergeCells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U1000"/>
  <sheetViews>
    <sheetView showGridLines="0" topLeftCell="L1" workbookViewId="0">
      <pane ySplit="4" topLeftCell="A5" activePane="bottomLeft" state="frozen"/>
      <selection pane="bottomLeft" activeCell="G5" sqref="G5"/>
    </sheetView>
  </sheetViews>
  <sheetFormatPr defaultColWidth="14.453125" defaultRowHeight="15" customHeight="1"/>
  <cols>
    <col min="1" max="7" width="20" customWidth="1"/>
    <col min="8" max="10" width="8.7265625" customWidth="1"/>
    <col min="11" max="11" width="20" customWidth="1"/>
    <col min="12" max="12" width="22" customWidth="1"/>
    <col min="13" max="14" width="20" customWidth="1"/>
    <col min="15" max="17" width="8.7265625" customWidth="1"/>
    <col min="18" max="21" width="20" customWidth="1"/>
    <col min="22" max="26" width="8.7265625" customWidth="1"/>
  </cols>
  <sheetData>
    <row r="2" spans="1:21" ht="14.5">
      <c r="A2" s="2" t="s">
        <v>18</v>
      </c>
      <c r="K2" s="2" t="s">
        <v>19</v>
      </c>
      <c r="R2" s="2" t="s">
        <v>20</v>
      </c>
    </row>
    <row r="4" spans="1:21" ht="14.5">
      <c r="A4" s="9" t="s">
        <v>21</v>
      </c>
      <c r="B4" s="9" t="s">
        <v>22</v>
      </c>
      <c r="C4" s="9" t="s">
        <v>23</v>
      </c>
      <c r="D4" s="9" t="s">
        <v>24</v>
      </c>
      <c r="E4" s="9" t="s">
        <v>25</v>
      </c>
      <c r="F4" s="9" t="s">
        <v>26</v>
      </c>
      <c r="G4" s="9" t="s">
        <v>27</v>
      </c>
      <c r="K4" s="9" t="s">
        <v>27</v>
      </c>
      <c r="L4" s="9" t="s">
        <v>28</v>
      </c>
      <c r="M4" s="9" t="s">
        <v>26</v>
      </c>
      <c r="N4" s="9" t="s">
        <v>29</v>
      </c>
      <c r="R4" s="9" t="s">
        <v>29</v>
      </c>
      <c r="S4" s="9" t="s">
        <v>30</v>
      </c>
      <c r="T4" s="9" t="s">
        <v>31</v>
      </c>
      <c r="U4" s="9" t="s">
        <v>32</v>
      </c>
    </row>
    <row r="5" spans="1:21" ht="14.5">
      <c r="A5" s="10">
        <v>100</v>
      </c>
      <c r="B5" s="10" t="s">
        <v>33</v>
      </c>
      <c r="C5" s="10" t="s">
        <v>34</v>
      </c>
      <c r="D5" s="11">
        <v>40711</v>
      </c>
      <c r="E5" s="6">
        <v>2400000</v>
      </c>
      <c r="F5" s="10">
        <v>0</v>
      </c>
      <c r="G5" s="10">
        <v>90</v>
      </c>
      <c r="K5" s="10">
        <v>10</v>
      </c>
      <c r="L5" s="10" t="s">
        <v>35</v>
      </c>
      <c r="M5" s="10">
        <v>200</v>
      </c>
      <c r="N5" s="10">
        <v>1700</v>
      </c>
      <c r="R5" s="10">
        <v>1000</v>
      </c>
      <c r="S5" s="10" t="s">
        <v>36</v>
      </c>
      <c r="T5" s="10" t="s">
        <v>37</v>
      </c>
      <c r="U5" s="10" t="s">
        <v>38</v>
      </c>
    </row>
    <row r="6" spans="1:21" ht="14.5">
      <c r="A6" s="10">
        <v>101</v>
      </c>
      <c r="B6" s="10" t="s">
        <v>39</v>
      </c>
      <c r="C6" s="10" t="s">
        <v>40</v>
      </c>
      <c r="D6" s="11">
        <v>40712</v>
      </c>
      <c r="E6" s="6">
        <v>1700000</v>
      </c>
      <c r="F6" s="10">
        <v>100</v>
      </c>
      <c r="G6" s="10">
        <v>90</v>
      </c>
      <c r="K6" s="10">
        <v>20</v>
      </c>
      <c r="L6" s="10" t="s">
        <v>41</v>
      </c>
      <c r="M6" s="10">
        <v>201</v>
      </c>
      <c r="N6" s="10">
        <v>1800</v>
      </c>
      <c r="R6" s="10">
        <v>1100</v>
      </c>
      <c r="S6" s="10" t="s">
        <v>42</v>
      </c>
      <c r="T6" s="10" t="s">
        <v>43</v>
      </c>
      <c r="U6" s="10" t="s">
        <v>44</v>
      </c>
    </row>
    <row r="7" spans="1:21" ht="14.5">
      <c r="A7" s="10">
        <v>102</v>
      </c>
      <c r="B7" s="10" t="s">
        <v>45</v>
      </c>
      <c r="C7" s="10" t="s">
        <v>46</v>
      </c>
      <c r="D7" s="11">
        <v>40713</v>
      </c>
      <c r="E7" s="6">
        <v>1700000</v>
      </c>
      <c r="F7" s="10">
        <v>100</v>
      </c>
      <c r="G7" s="10">
        <v>90</v>
      </c>
      <c r="K7" s="10">
        <v>30</v>
      </c>
      <c r="L7" s="10" t="s">
        <v>47</v>
      </c>
      <c r="M7" s="10">
        <v>114</v>
      </c>
      <c r="N7" s="10">
        <v>1700</v>
      </c>
      <c r="R7" s="10">
        <v>1200</v>
      </c>
      <c r="S7" s="10" t="s">
        <v>48</v>
      </c>
      <c r="T7" s="10" t="s">
        <v>48</v>
      </c>
      <c r="U7" s="10" t="s">
        <v>49</v>
      </c>
    </row>
    <row r="8" spans="1:21" ht="14.5">
      <c r="A8" s="10">
        <v>103</v>
      </c>
      <c r="B8" s="10" t="s">
        <v>50</v>
      </c>
      <c r="C8" s="10" t="s">
        <v>51</v>
      </c>
      <c r="D8" s="11">
        <v>40714</v>
      </c>
      <c r="E8" s="6">
        <v>900000</v>
      </c>
      <c r="F8" s="10">
        <v>102</v>
      </c>
      <c r="G8" s="10">
        <v>60</v>
      </c>
      <c r="K8" s="10">
        <v>40</v>
      </c>
      <c r="L8" s="10" t="s">
        <v>52</v>
      </c>
      <c r="M8" s="10">
        <v>203</v>
      </c>
      <c r="N8" s="10">
        <v>2400</v>
      </c>
      <c r="R8" s="10">
        <v>1300</v>
      </c>
      <c r="S8" s="10" t="s">
        <v>53</v>
      </c>
      <c r="T8" s="10" t="s">
        <v>54</v>
      </c>
      <c r="U8" s="10" t="s">
        <v>38</v>
      </c>
    </row>
    <row r="9" spans="1:21" ht="14.5">
      <c r="A9" s="10">
        <v>104</v>
      </c>
      <c r="B9" s="10" t="s">
        <v>55</v>
      </c>
      <c r="C9" s="10" t="s">
        <v>56</v>
      </c>
      <c r="D9" s="11">
        <v>40715</v>
      </c>
      <c r="E9" s="6">
        <v>600000</v>
      </c>
      <c r="F9" s="10">
        <v>103</v>
      </c>
      <c r="G9" s="10">
        <v>60</v>
      </c>
      <c r="K9" s="10">
        <v>50</v>
      </c>
      <c r="L9" s="10" t="s">
        <v>57</v>
      </c>
      <c r="M9" s="10">
        <v>121</v>
      </c>
      <c r="N9" s="10">
        <v>1500</v>
      </c>
      <c r="R9" s="10">
        <v>1400</v>
      </c>
      <c r="S9" s="10" t="s">
        <v>58</v>
      </c>
      <c r="T9" s="10" t="s">
        <v>59</v>
      </c>
      <c r="U9" s="10" t="s">
        <v>60</v>
      </c>
    </row>
    <row r="10" spans="1:21" ht="14.5">
      <c r="A10" s="10">
        <v>105</v>
      </c>
      <c r="B10" s="10" t="s">
        <v>61</v>
      </c>
      <c r="C10" s="10" t="s">
        <v>62</v>
      </c>
      <c r="D10" s="11">
        <v>40716</v>
      </c>
      <c r="E10" s="6">
        <v>480000</v>
      </c>
      <c r="F10" s="10">
        <v>103</v>
      </c>
      <c r="G10" s="10">
        <v>60</v>
      </c>
      <c r="K10" s="10">
        <v>60</v>
      </c>
      <c r="L10" s="10" t="s">
        <v>63</v>
      </c>
      <c r="M10" s="10">
        <v>103</v>
      </c>
      <c r="N10" s="10">
        <v>1400</v>
      </c>
      <c r="R10" s="10">
        <v>1500</v>
      </c>
      <c r="S10" s="10" t="s">
        <v>64</v>
      </c>
      <c r="T10" s="10" t="s">
        <v>64</v>
      </c>
      <c r="U10" s="10" t="s">
        <v>60</v>
      </c>
    </row>
    <row r="11" spans="1:21" ht="14.5">
      <c r="A11" s="10">
        <v>106</v>
      </c>
      <c r="B11" s="10" t="s">
        <v>65</v>
      </c>
      <c r="C11" s="10" t="s">
        <v>66</v>
      </c>
      <c r="D11" s="11">
        <v>40717</v>
      </c>
      <c r="E11" s="6">
        <v>480000</v>
      </c>
      <c r="F11" s="10">
        <v>103</v>
      </c>
      <c r="G11" s="10">
        <v>60</v>
      </c>
      <c r="K11" s="10">
        <v>70</v>
      </c>
      <c r="L11" s="10" t="s">
        <v>67</v>
      </c>
      <c r="M11" s="10">
        <v>204</v>
      </c>
      <c r="N11" s="10">
        <v>2700</v>
      </c>
      <c r="R11" s="10">
        <v>1700</v>
      </c>
      <c r="S11" s="10" t="s">
        <v>68</v>
      </c>
      <c r="T11" s="10" t="s">
        <v>69</v>
      </c>
      <c r="U11" s="10" t="s">
        <v>60</v>
      </c>
    </row>
    <row r="12" spans="1:21" ht="14.5">
      <c r="A12" s="10">
        <v>107</v>
      </c>
      <c r="B12" s="10" t="s">
        <v>70</v>
      </c>
      <c r="C12" s="10" t="s">
        <v>71</v>
      </c>
      <c r="D12" s="11">
        <v>40718</v>
      </c>
      <c r="E12" s="6">
        <v>420000</v>
      </c>
      <c r="F12" s="10">
        <v>103</v>
      </c>
      <c r="G12" s="10">
        <v>60</v>
      </c>
      <c r="K12" s="10">
        <v>80</v>
      </c>
      <c r="L12" s="10" t="s">
        <v>72</v>
      </c>
      <c r="M12" s="10">
        <v>145</v>
      </c>
      <c r="N12" s="10">
        <v>2500</v>
      </c>
      <c r="R12" s="10">
        <v>1800</v>
      </c>
      <c r="S12" s="10" t="s">
        <v>73</v>
      </c>
      <c r="T12" s="10" t="s">
        <v>74</v>
      </c>
      <c r="U12" s="10" t="s">
        <v>60</v>
      </c>
    </row>
    <row r="13" spans="1:21" ht="14.5">
      <c r="A13" s="10">
        <v>108</v>
      </c>
      <c r="B13" s="10" t="s">
        <v>75</v>
      </c>
      <c r="C13" s="10" t="s">
        <v>76</v>
      </c>
      <c r="D13" s="11">
        <v>40719</v>
      </c>
      <c r="E13" s="6">
        <v>1200000</v>
      </c>
      <c r="F13" s="10">
        <v>101</v>
      </c>
      <c r="G13" s="10">
        <v>100</v>
      </c>
      <c r="K13" s="10">
        <v>90</v>
      </c>
      <c r="L13" s="10" t="s">
        <v>77</v>
      </c>
      <c r="M13" s="10">
        <v>100</v>
      </c>
      <c r="N13" s="10">
        <v>1700</v>
      </c>
      <c r="R13" s="10">
        <v>2000</v>
      </c>
      <c r="S13" s="10" t="s">
        <v>78</v>
      </c>
      <c r="T13" s="10" t="s">
        <v>78</v>
      </c>
      <c r="U13" s="10" t="s">
        <v>79</v>
      </c>
    </row>
    <row r="14" spans="1:21" ht="14.5">
      <c r="A14" s="10">
        <v>109</v>
      </c>
      <c r="B14" s="10" t="s">
        <v>80</v>
      </c>
      <c r="C14" s="10" t="s">
        <v>81</v>
      </c>
      <c r="D14" s="11">
        <v>41086</v>
      </c>
      <c r="E14" s="6">
        <v>900000</v>
      </c>
      <c r="F14" s="10">
        <v>108</v>
      </c>
      <c r="G14" s="10">
        <v>100</v>
      </c>
      <c r="K14" s="10">
        <v>100</v>
      </c>
      <c r="L14" s="10" t="s">
        <v>82</v>
      </c>
      <c r="M14" s="10">
        <v>108</v>
      </c>
      <c r="N14" s="10">
        <v>1700</v>
      </c>
      <c r="R14" s="10">
        <v>2100</v>
      </c>
      <c r="S14" s="10" t="s">
        <v>83</v>
      </c>
      <c r="T14" s="10" t="s">
        <v>84</v>
      </c>
      <c r="U14" s="10" t="s">
        <v>38</v>
      </c>
    </row>
    <row r="15" spans="1:21" ht="14.5">
      <c r="A15" s="10">
        <v>110</v>
      </c>
      <c r="B15" s="10" t="s">
        <v>85</v>
      </c>
      <c r="C15" s="10" t="s">
        <v>86</v>
      </c>
      <c r="D15" s="11">
        <v>41087</v>
      </c>
      <c r="E15" s="6">
        <v>820000</v>
      </c>
      <c r="F15" s="10">
        <v>108</v>
      </c>
      <c r="G15" s="10">
        <v>100</v>
      </c>
      <c r="K15" s="10">
        <v>110</v>
      </c>
      <c r="L15" s="10" t="s">
        <v>87</v>
      </c>
      <c r="M15" s="10">
        <v>205</v>
      </c>
      <c r="N15" s="10">
        <v>1700</v>
      </c>
      <c r="R15" s="10">
        <v>2200</v>
      </c>
      <c r="S15" s="10" t="s">
        <v>88</v>
      </c>
      <c r="T15" s="10" t="s">
        <v>89</v>
      </c>
      <c r="U15" s="10" t="s">
        <v>90</v>
      </c>
    </row>
    <row r="16" spans="1:21" ht="14.5">
      <c r="A16" s="10">
        <v>111</v>
      </c>
      <c r="B16" s="10" t="s">
        <v>91</v>
      </c>
      <c r="C16" s="10" t="s">
        <v>92</v>
      </c>
      <c r="D16" s="11">
        <v>41088</v>
      </c>
      <c r="E16" s="6">
        <v>770000</v>
      </c>
      <c r="F16" s="10">
        <v>108</v>
      </c>
      <c r="G16" s="10">
        <v>100</v>
      </c>
      <c r="K16" s="10">
        <v>120</v>
      </c>
      <c r="L16" s="10" t="s">
        <v>93</v>
      </c>
      <c r="M16" s="10">
        <v>0</v>
      </c>
      <c r="N16" s="10">
        <v>1700</v>
      </c>
      <c r="R16" s="10">
        <v>2400</v>
      </c>
      <c r="S16" s="10" t="s">
        <v>94</v>
      </c>
      <c r="T16" s="10" t="s">
        <v>94</v>
      </c>
      <c r="U16" s="10" t="s">
        <v>94</v>
      </c>
    </row>
    <row r="17" spans="1:21" ht="14.5">
      <c r="A17" s="10">
        <v>112</v>
      </c>
      <c r="B17" s="10" t="s">
        <v>95</v>
      </c>
      <c r="C17" s="10" t="s">
        <v>96</v>
      </c>
      <c r="D17" s="11">
        <v>41089</v>
      </c>
      <c r="E17" s="6">
        <v>780000</v>
      </c>
      <c r="F17" s="10">
        <v>108</v>
      </c>
      <c r="G17" s="10">
        <v>100</v>
      </c>
      <c r="K17" s="10">
        <v>130</v>
      </c>
      <c r="L17" s="10" t="s">
        <v>97</v>
      </c>
      <c r="M17" s="10">
        <v>0</v>
      </c>
      <c r="N17" s="10">
        <v>1700</v>
      </c>
      <c r="R17" s="10">
        <v>2500</v>
      </c>
      <c r="S17" s="10" t="s">
        <v>98</v>
      </c>
      <c r="T17" s="10" t="s">
        <v>98</v>
      </c>
      <c r="U17" s="10" t="s">
        <v>99</v>
      </c>
    </row>
    <row r="18" spans="1:21" ht="14.5">
      <c r="A18" s="10">
        <v>113</v>
      </c>
      <c r="B18" s="10" t="s">
        <v>100</v>
      </c>
      <c r="C18" s="10" t="s">
        <v>101</v>
      </c>
      <c r="D18" s="11">
        <v>41090</v>
      </c>
      <c r="E18" s="6">
        <v>690000</v>
      </c>
      <c r="F18" s="10">
        <v>108</v>
      </c>
      <c r="G18" s="10">
        <v>100</v>
      </c>
      <c r="K18" s="10">
        <v>140</v>
      </c>
      <c r="L18" s="10" t="s">
        <v>102</v>
      </c>
      <c r="M18" s="10">
        <v>0</v>
      </c>
      <c r="N18" s="10">
        <v>1700</v>
      </c>
      <c r="R18" s="10">
        <v>2700</v>
      </c>
      <c r="S18" s="10" t="s">
        <v>103</v>
      </c>
      <c r="T18" s="10" t="s">
        <v>103</v>
      </c>
      <c r="U18" s="10" t="s">
        <v>99</v>
      </c>
    </row>
    <row r="19" spans="1:21" ht="14.5">
      <c r="A19" s="10">
        <v>114</v>
      </c>
      <c r="B19" s="10" t="s">
        <v>104</v>
      </c>
      <c r="C19" s="10" t="s">
        <v>105</v>
      </c>
      <c r="D19" s="11">
        <v>41091</v>
      </c>
      <c r="E19" s="6">
        <v>1100000</v>
      </c>
      <c r="F19" s="10">
        <v>100</v>
      </c>
      <c r="G19" s="10">
        <v>30</v>
      </c>
      <c r="K19" s="10">
        <v>150</v>
      </c>
      <c r="L19" s="10" t="s">
        <v>106</v>
      </c>
      <c r="M19" s="10">
        <v>0</v>
      </c>
      <c r="N19" s="10">
        <v>1700</v>
      </c>
    </row>
    <row r="20" spans="1:21" ht="14.5">
      <c r="A20" s="10">
        <v>115</v>
      </c>
      <c r="B20" s="10" t="s">
        <v>50</v>
      </c>
      <c r="C20" s="10" t="s">
        <v>107</v>
      </c>
      <c r="D20" s="11">
        <v>41092</v>
      </c>
      <c r="E20" s="6">
        <v>310000</v>
      </c>
      <c r="F20" s="10">
        <v>114</v>
      </c>
      <c r="G20" s="10">
        <v>30</v>
      </c>
      <c r="K20" s="10">
        <v>160</v>
      </c>
      <c r="L20" s="10" t="s">
        <v>108</v>
      </c>
      <c r="M20" s="10">
        <v>0</v>
      </c>
      <c r="N20" s="10">
        <v>1700</v>
      </c>
    </row>
    <row r="21" spans="1:21" ht="15.75" customHeight="1">
      <c r="A21" s="10">
        <v>116</v>
      </c>
      <c r="B21" s="10" t="s">
        <v>109</v>
      </c>
      <c r="C21" s="10" t="s">
        <v>110</v>
      </c>
      <c r="D21" s="11">
        <v>41093</v>
      </c>
      <c r="E21" s="6">
        <v>290000</v>
      </c>
      <c r="F21" s="10">
        <v>114</v>
      </c>
      <c r="G21" s="10">
        <v>30</v>
      </c>
      <c r="K21" s="10">
        <v>170</v>
      </c>
      <c r="L21" s="10" t="s">
        <v>111</v>
      </c>
      <c r="M21" s="10">
        <v>0</v>
      </c>
      <c r="N21" s="10">
        <v>1700</v>
      </c>
    </row>
    <row r="22" spans="1:21" ht="15.75" customHeight="1">
      <c r="A22" s="10">
        <v>117</v>
      </c>
      <c r="B22" s="10" t="s">
        <v>112</v>
      </c>
      <c r="C22" s="10" t="s">
        <v>113</v>
      </c>
      <c r="D22" s="11">
        <v>41459</v>
      </c>
      <c r="E22" s="6">
        <v>280000</v>
      </c>
      <c r="F22" s="10">
        <v>114</v>
      </c>
      <c r="G22" s="10">
        <v>30</v>
      </c>
      <c r="K22" s="10">
        <v>180</v>
      </c>
      <c r="L22" s="10" t="s">
        <v>114</v>
      </c>
      <c r="M22" s="10">
        <v>0</v>
      </c>
      <c r="N22" s="10">
        <v>1700</v>
      </c>
    </row>
    <row r="23" spans="1:21" ht="15.75" customHeight="1">
      <c r="A23" s="10">
        <v>118</v>
      </c>
      <c r="B23" s="10" t="s">
        <v>115</v>
      </c>
      <c r="C23" s="10" t="s">
        <v>116</v>
      </c>
      <c r="D23" s="11">
        <v>41460</v>
      </c>
      <c r="E23" s="6">
        <v>260000</v>
      </c>
      <c r="F23" s="10">
        <v>114</v>
      </c>
      <c r="G23" s="10">
        <v>30</v>
      </c>
      <c r="K23" s="10">
        <v>190</v>
      </c>
      <c r="L23" s="10" t="s">
        <v>117</v>
      </c>
      <c r="M23" s="10">
        <v>0</v>
      </c>
      <c r="N23" s="10">
        <v>1700</v>
      </c>
    </row>
    <row r="24" spans="1:21" ht="15.75" customHeight="1">
      <c r="A24" s="10">
        <v>119</v>
      </c>
      <c r="B24" s="10" t="s">
        <v>118</v>
      </c>
      <c r="C24" s="10" t="s">
        <v>119</v>
      </c>
      <c r="D24" s="11">
        <v>41461</v>
      </c>
      <c r="E24" s="6">
        <v>250000</v>
      </c>
      <c r="F24" s="10">
        <v>114</v>
      </c>
      <c r="G24" s="10">
        <v>30</v>
      </c>
      <c r="K24" s="10">
        <v>200</v>
      </c>
      <c r="L24" s="10" t="s">
        <v>120</v>
      </c>
      <c r="M24" s="10">
        <v>0</v>
      </c>
      <c r="N24" s="10">
        <v>1700</v>
      </c>
    </row>
    <row r="25" spans="1:21" ht="15.75" customHeight="1">
      <c r="A25" s="10">
        <v>120</v>
      </c>
      <c r="B25" s="10" t="s">
        <v>121</v>
      </c>
      <c r="C25" s="10" t="s">
        <v>122</v>
      </c>
      <c r="D25" s="11">
        <v>41462</v>
      </c>
      <c r="E25" s="6">
        <v>800000</v>
      </c>
      <c r="F25" s="10">
        <v>100</v>
      </c>
      <c r="G25" s="10">
        <v>50</v>
      </c>
      <c r="K25" s="10">
        <v>210</v>
      </c>
      <c r="L25" s="10" t="s">
        <v>123</v>
      </c>
      <c r="M25" s="10">
        <v>0</v>
      </c>
      <c r="N25" s="10">
        <v>1700</v>
      </c>
    </row>
    <row r="26" spans="1:21" ht="15.75" customHeight="1">
      <c r="A26" s="10">
        <v>121</v>
      </c>
      <c r="B26" s="10" t="s">
        <v>124</v>
      </c>
      <c r="C26" s="10" t="s">
        <v>125</v>
      </c>
      <c r="D26" s="11">
        <v>41463</v>
      </c>
      <c r="E26" s="6">
        <v>820000</v>
      </c>
      <c r="F26" s="10">
        <v>100</v>
      </c>
      <c r="G26" s="10">
        <v>50</v>
      </c>
      <c r="K26" s="10">
        <v>220</v>
      </c>
      <c r="L26" s="10" t="s">
        <v>126</v>
      </c>
      <c r="M26" s="10">
        <v>0</v>
      </c>
      <c r="N26" s="10">
        <v>1700</v>
      </c>
    </row>
    <row r="27" spans="1:21" ht="15.75" customHeight="1">
      <c r="A27" s="10">
        <v>122</v>
      </c>
      <c r="B27" s="10" t="s">
        <v>127</v>
      </c>
      <c r="C27" s="10" t="s">
        <v>128</v>
      </c>
      <c r="D27" s="11">
        <v>41464</v>
      </c>
      <c r="E27" s="6">
        <v>790000</v>
      </c>
      <c r="F27" s="10">
        <v>100</v>
      </c>
      <c r="G27" s="10">
        <v>50</v>
      </c>
      <c r="K27" s="10">
        <v>230</v>
      </c>
      <c r="L27" s="10" t="s">
        <v>129</v>
      </c>
      <c r="M27" s="10">
        <v>0</v>
      </c>
      <c r="N27" s="10">
        <v>1700</v>
      </c>
    </row>
    <row r="28" spans="1:21" ht="15.75" customHeight="1">
      <c r="A28" s="10">
        <v>123</v>
      </c>
      <c r="B28" s="10" t="s">
        <v>130</v>
      </c>
      <c r="C28" s="10" t="s">
        <v>131</v>
      </c>
      <c r="D28" s="11">
        <v>41465</v>
      </c>
      <c r="E28" s="6">
        <v>650000</v>
      </c>
      <c r="F28" s="10">
        <v>100</v>
      </c>
      <c r="G28" s="10">
        <v>50</v>
      </c>
      <c r="K28" s="10">
        <v>240</v>
      </c>
      <c r="L28" s="10" t="s">
        <v>132</v>
      </c>
      <c r="M28" s="10">
        <v>0</v>
      </c>
      <c r="N28" s="10">
        <v>1700</v>
      </c>
    </row>
    <row r="29" spans="1:21" ht="15.75" customHeight="1">
      <c r="A29" s="10">
        <v>124</v>
      </c>
      <c r="B29" s="10" t="s">
        <v>133</v>
      </c>
      <c r="C29" s="10" t="s">
        <v>134</v>
      </c>
      <c r="D29" s="11">
        <v>41466</v>
      </c>
      <c r="E29" s="6">
        <v>580000</v>
      </c>
      <c r="F29" s="10">
        <v>100</v>
      </c>
      <c r="G29" s="10">
        <v>50</v>
      </c>
      <c r="K29" s="10">
        <v>250</v>
      </c>
      <c r="L29" s="10" t="s">
        <v>135</v>
      </c>
      <c r="M29" s="10">
        <v>0</v>
      </c>
      <c r="N29" s="10">
        <v>1700</v>
      </c>
    </row>
    <row r="30" spans="1:21" ht="15.75" customHeight="1">
      <c r="A30" s="10">
        <v>125</v>
      </c>
      <c r="B30" s="10" t="s">
        <v>136</v>
      </c>
      <c r="C30" s="10" t="s">
        <v>137</v>
      </c>
      <c r="D30" s="11">
        <v>41467</v>
      </c>
      <c r="E30" s="6">
        <v>320000</v>
      </c>
      <c r="F30" s="10">
        <v>120</v>
      </c>
      <c r="G30" s="10">
        <v>50</v>
      </c>
      <c r="K30" s="10">
        <v>260</v>
      </c>
      <c r="L30" s="10" t="s">
        <v>138</v>
      </c>
      <c r="M30" s="10">
        <v>0</v>
      </c>
      <c r="N30" s="10">
        <v>1700</v>
      </c>
    </row>
    <row r="31" spans="1:21" ht="15.75" customHeight="1">
      <c r="A31" s="10">
        <v>126</v>
      </c>
      <c r="B31" s="10" t="s">
        <v>139</v>
      </c>
      <c r="C31" s="10" t="s">
        <v>140</v>
      </c>
      <c r="D31" s="11">
        <v>41468</v>
      </c>
      <c r="E31" s="6">
        <v>270000</v>
      </c>
      <c r="F31" s="10">
        <v>120</v>
      </c>
      <c r="G31" s="10">
        <v>50</v>
      </c>
      <c r="K31" s="10">
        <v>270</v>
      </c>
      <c r="L31" s="10" t="s">
        <v>141</v>
      </c>
      <c r="M31" s="10">
        <v>0</v>
      </c>
      <c r="N31" s="10">
        <v>1700</v>
      </c>
    </row>
    <row r="32" spans="1:21" ht="15.75" customHeight="1">
      <c r="A32" s="10">
        <v>127</v>
      </c>
      <c r="B32" s="10" t="s">
        <v>142</v>
      </c>
      <c r="C32" s="10" t="s">
        <v>143</v>
      </c>
      <c r="D32" s="11">
        <v>41469</v>
      </c>
      <c r="E32" s="6">
        <v>240000</v>
      </c>
      <c r="F32" s="10">
        <v>120</v>
      </c>
      <c r="G32" s="10">
        <v>50</v>
      </c>
    </row>
    <row r="33" spans="1:7" ht="15.75" customHeight="1">
      <c r="A33" s="10">
        <v>128</v>
      </c>
      <c r="B33" s="10" t="s">
        <v>144</v>
      </c>
      <c r="C33" s="10" t="s">
        <v>145</v>
      </c>
      <c r="D33" s="11">
        <v>41470</v>
      </c>
      <c r="E33" s="6">
        <v>220000</v>
      </c>
      <c r="F33" s="10">
        <v>120</v>
      </c>
      <c r="G33" s="10">
        <v>50</v>
      </c>
    </row>
    <row r="34" spans="1:7" ht="15.75" customHeight="1">
      <c r="A34" s="10">
        <v>129</v>
      </c>
      <c r="B34" s="10" t="s">
        <v>146</v>
      </c>
      <c r="C34" s="10" t="s">
        <v>147</v>
      </c>
      <c r="D34" s="11">
        <v>41836</v>
      </c>
      <c r="E34" s="6">
        <v>330000</v>
      </c>
      <c r="F34" s="10">
        <v>121</v>
      </c>
      <c r="G34" s="10">
        <v>50</v>
      </c>
    </row>
    <row r="35" spans="1:7" ht="15.75" customHeight="1">
      <c r="A35" s="10">
        <v>130</v>
      </c>
      <c r="B35" s="10" t="s">
        <v>148</v>
      </c>
      <c r="C35" s="10" t="s">
        <v>149</v>
      </c>
      <c r="D35" s="11">
        <v>41837</v>
      </c>
      <c r="E35" s="6">
        <v>280000</v>
      </c>
      <c r="F35" s="10">
        <v>121</v>
      </c>
      <c r="G35" s="10">
        <v>50</v>
      </c>
    </row>
    <row r="36" spans="1:7" ht="15.75" customHeight="1">
      <c r="A36" s="10">
        <v>131</v>
      </c>
      <c r="B36" s="10" t="s">
        <v>142</v>
      </c>
      <c r="C36" s="10" t="s">
        <v>150</v>
      </c>
      <c r="D36" s="11">
        <v>41838</v>
      </c>
      <c r="E36" s="6">
        <v>250000</v>
      </c>
      <c r="F36" s="10">
        <v>121</v>
      </c>
      <c r="G36" s="10">
        <v>50</v>
      </c>
    </row>
    <row r="37" spans="1:7" ht="15.75" customHeight="1">
      <c r="A37" s="10">
        <v>132</v>
      </c>
      <c r="B37" s="10" t="s">
        <v>151</v>
      </c>
      <c r="C37" s="10" t="s">
        <v>152</v>
      </c>
      <c r="D37" s="11">
        <v>41839</v>
      </c>
      <c r="E37" s="6">
        <v>210000</v>
      </c>
      <c r="F37" s="10">
        <v>121</v>
      </c>
      <c r="G37" s="10">
        <v>50</v>
      </c>
    </row>
    <row r="38" spans="1:7" ht="15.75" customHeight="1">
      <c r="A38" s="10">
        <v>133</v>
      </c>
      <c r="B38" s="10" t="s">
        <v>153</v>
      </c>
      <c r="C38" s="10" t="s">
        <v>154</v>
      </c>
      <c r="D38" s="11">
        <v>41840</v>
      </c>
      <c r="E38" s="6">
        <v>330000</v>
      </c>
      <c r="F38" s="10">
        <v>122</v>
      </c>
      <c r="G38" s="10">
        <v>50</v>
      </c>
    </row>
    <row r="39" spans="1:7" ht="15.75" customHeight="1">
      <c r="A39" s="10">
        <v>134</v>
      </c>
      <c r="B39" s="10" t="s">
        <v>155</v>
      </c>
      <c r="C39" s="10" t="s">
        <v>156</v>
      </c>
      <c r="D39" s="11">
        <v>41841</v>
      </c>
      <c r="E39" s="6">
        <v>290000</v>
      </c>
      <c r="F39" s="10">
        <v>122</v>
      </c>
      <c r="G39" s="10">
        <v>50</v>
      </c>
    </row>
    <row r="40" spans="1:7" ht="15.75" customHeight="1">
      <c r="A40" s="10">
        <v>135</v>
      </c>
      <c r="B40" s="10" t="s">
        <v>157</v>
      </c>
      <c r="C40" s="10" t="s">
        <v>158</v>
      </c>
      <c r="D40" s="11">
        <v>41842</v>
      </c>
      <c r="E40" s="6">
        <v>240000</v>
      </c>
      <c r="F40" s="10">
        <v>122</v>
      </c>
      <c r="G40" s="10">
        <v>50</v>
      </c>
    </row>
    <row r="41" spans="1:7" ht="15.75" customHeight="1">
      <c r="A41" s="10">
        <v>136</v>
      </c>
      <c r="B41" s="10" t="s">
        <v>159</v>
      </c>
      <c r="C41" s="10" t="s">
        <v>160</v>
      </c>
      <c r="D41" s="11">
        <v>41843</v>
      </c>
      <c r="E41" s="6">
        <v>220000</v>
      </c>
      <c r="F41" s="10">
        <v>122</v>
      </c>
      <c r="G41" s="10">
        <v>50</v>
      </c>
    </row>
    <row r="42" spans="1:7" ht="15.75" customHeight="1">
      <c r="A42" s="10">
        <v>137</v>
      </c>
      <c r="B42" s="10" t="s">
        <v>161</v>
      </c>
      <c r="C42" s="10" t="s">
        <v>162</v>
      </c>
      <c r="D42" s="11">
        <v>41844</v>
      </c>
      <c r="E42" s="6">
        <v>360000</v>
      </c>
      <c r="F42" s="10">
        <v>123</v>
      </c>
      <c r="G42" s="10">
        <v>50</v>
      </c>
    </row>
    <row r="43" spans="1:7" ht="15.75" customHeight="1">
      <c r="A43" s="10">
        <v>138</v>
      </c>
      <c r="B43" s="10" t="s">
        <v>163</v>
      </c>
      <c r="C43" s="10" t="s">
        <v>164</v>
      </c>
      <c r="D43" s="11">
        <v>42210</v>
      </c>
      <c r="E43" s="6">
        <v>320000</v>
      </c>
      <c r="F43" s="10">
        <v>123</v>
      </c>
      <c r="G43" s="10">
        <v>50</v>
      </c>
    </row>
    <row r="44" spans="1:7" ht="15.75" customHeight="1">
      <c r="A44" s="10">
        <v>139</v>
      </c>
      <c r="B44" s="10" t="s">
        <v>85</v>
      </c>
      <c r="C44" s="10" t="s">
        <v>165</v>
      </c>
      <c r="D44" s="11">
        <v>42211</v>
      </c>
      <c r="E44" s="6">
        <v>270000</v>
      </c>
      <c r="F44" s="10">
        <v>123</v>
      </c>
      <c r="G44" s="10">
        <v>50</v>
      </c>
    </row>
    <row r="45" spans="1:7" ht="15.75" customHeight="1">
      <c r="A45" s="10">
        <v>140</v>
      </c>
      <c r="B45" s="10" t="s">
        <v>166</v>
      </c>
      <c r="C45" s="10" t="s">
        <v>167</v>
      </c>
      <c r="D45" s="11">
        <v>42212</v>
      </c>
      <c r="E45" s="6">
        <v>250000</v>
      </c>
      <c r="F45" s="10">
        <v>123</v>
      </c>
      <c r="G45" s="10">
        <v>50</v>
      </c>
    </row>
    <row r="46" spans="1:7" ht="15.75" customHeight="1">
      <c r="A46" s="10">
        <v>141</v>
      </c>
      <c r="B46" s="10" t="s">
        <v>168</v>
      </c>
      <c r="C46" s="10" t="s">
        <v>169</v>
      </c>
      <c r="D46" s="11">
        <v>42213</v>
      </c>
      <c r="E46" s="6">
        <v>350000</v>
      </c>
      <c r="F46" s="10">
        <v>124</v>
      </c>
      <c r="G46" s="10">
        <v>50</v>
      </c>
    </row>
    <row r="47" spans="1:7" ht="15.75" customHeight="1">
      <c r="A47" s="10">
        <v>142</v>
      </c>
      <c r="B47" s="10" t="s">
        <v>170</v>
      </c>
      <c r="C47" s="10" t="s">
        <v>171</v>
      </c>
      <c r="D47" s="11">
        <v>42214</v>
      </c>
      <c r="E47" s="6">
        <v>310000</v>
      </c>
      <c r="F47" s="10">
        <v>124</v>
      </c>
      <c r="G47" s="10">
        <v>50</v>
      </c>
    </row>
    <row r="48" spans="1:7" ht="15.75" customHeight="1">
      <c r="A48" s="10">
        <v>143</v>
      </c>
      <c r="B48" s="10" t="s">
        <v>172</v>
      </c>
      <c r="C48" s="10" t="s">
        <v>173</v>
      </c>
      <c r="D48" s="11">
        <v>42215</v>
      </c>
      <c r="E48" s="6">
        <v>260000</v>
      </c>
      <c r="F48" s="10">
        <v>124</v>
      </c>
      <c r="G48" s="10">
        <v>50</v>
      </c>
    </row>
    <row r="49" spans="1:7" ht="15.75" customHeight="1">
      <c r="A49" s="10">
        <v>144</v>
      </c>
      <c r="B49" s="10" t="s">
        <v>174</v>
      </c>
      <c r="C49" s="10" t="s">
        <v>175</v>
      </c>
      <c r="D49" s="11">
        <v>42216</v>
      </c>
      <c r="E49" s="6">
        <v>250000</v>
      </c>
      <c r="F49" s="10">
        <v>124</v>
      </c>
      <c r="G49" s="10">
        <v>50</v>
      </c>
    </row>
    <row r="50" spans="1:7" ht="15.75" customHeight="1">
      <c r="A50" s="10">
        <v>145</v>
      </c>
      <c r="B50" s="10" t="s">
        <v>85</v>
      </c>
      <c r="C50" s="10" t="s">
        <v>176</v>
      </c>
      <c r="D50" s="11">
        <v>42583</v>
      </c>
      <c r="E50" s="6">
        <v>1400000</v>
      </c>
      <c r="F50" s="10">
        <v>100</v>
      </c>
      <c r="G50" s="10">
        <v>80</v>
      </c>
    </row>
    <row r="51" spans="1:7" ht="15.75" customHeight="1">
      <c r="A51" s="10">
        <v>146</v>
      </c>
      <c r="B51" s="10" t="s">
        <v>118</v>
      </c>
      <c r="C51" s="10" t="s">
        <v>177</v>
      </c>
      <c r="D51" s="11">
        <v>42584</v>
      </c>
      <c r="E51" s="6">
        <v>1350000</v>
      </c>
      <c r="F51" s="10">
        <v>100</v>
      </c>
      <c r="G51" s="10">
        <v>80</v>
      </c>
    </row>
    <row r="52" spans="1:7" ht="15.75" customHeight="1">
      <c r="A52" s="10">
        <v>147</v>
      </c>
      <c r="B52" s="10" t="s">
        <v>178</v>
      </c>
      <c r="C52" s="10" t="s">
        <v>179</v>
      </c>
      <c r="D52" s="11">
        <v>42585</v>
      </c>
      <c r="E52" s="6">
        <v>1200000</v>
      </c>
      <c r="F52" s="10">
        <v>100</v>
      </c>
      <c r="G52" s="10">
        <v>80</v>
      </c>
    </row>
    <row r="53" spans="1:7" ht="15.75" customHeight="1">
      <c r="A53" s="10">
        <v>148</v>
      </c>
      <c r="B53" s="10" t="s">
        <v>180</v>
      </c>
      <c r="C53" s="10" t="s">
        <v>181</v>
      </c>
      <c r="D53" s="11">
        <v>42586</v>
      </c>
      <c r="E53" s="6">
        <v>1100000</v>
      </c>
      <c r="F53" s="10">
        <v>100</v>
      </c>
      <c r="G53" s="10">
        <v>80</v>
      </c>
    </row>
    <row r="54" spans="1:7" ht="15.75" customHeight="1">
      <c r="A54" s="10">
        <v>149</v>
      </c>
      <c r="B54" s="10" t="s">
        <v>182</v>
      </c>
      <c r="C54" s="10" t="s">
        <v>183</v>
      </c>
      <c r="D54" s="11">
        <v>42587</v>
      </c>
      <c r="E54" s="6">
        <v>1050000</v>
      </c>
      <c r="F54" s="10">
        <v>100</v>
      </c>
      <c r="G54" s="10">
        <v>80</v>
      </c>
    </row>
    <row r="55" spans="1:7" ht="15.75" customHeight="1">
      <c r="A55" s="10">
        <v>150</v>
      </c>
      <c r="B55" s="10" t="s">
        <v>174</v>
      </c>
      <c r="C55" s="10" t="s">
        <v>184</v>
      </c>
      <c r="D55" s="11">
        <v>42588</v>
      </c>
      <c r="E55" s="6">
        <v>1000000</v>
      </c>
      <c r="F55" s="10">
        <v>145</v>
      </c>
      <c r="G55" s="10">
        <v>80</v>
      </c>
    </row>
    <row r="56" spans="1:7" ht="15.75" customHeight="1">
      <c r="A56" s="10">
        <v>151</v>
      </c>
      <c r="B56" s="10" t="s">
        <v>61</v>
      </c>
      <c r="C56" s="10" t="s">
        <v>185</v>
      </c>
      <c r="D56" s="11">
        <v>42589</v>
      </c>
      <c r="E56" s="6">
        <v>950000</v>
      </c>
      <c r="F56" s="10">
        <v>145</v>
      </c>
      <c r="G56" s="10">
        <v>80</v>
      </c>
    </row>
    <row r="57" spans="1:7" ht="15.75" customHeight="1">
      <c r="A57" s="10">
        <v>152</v>
      </c>
      <c r="B57" s="10" t="s">
        <v>174</v>
      </c>
      <c r="C57" s="10" t="s">
        <v>186</v>
      </c>
      <c r="D57" s="11">
        <v>42955</v>
      </c>
      <c r="E57" s="6">
        <v>900000</v>
      </c>
      <c r="F57" s="10">
        <v>145</v>
      </c>
      <c r="G57" s="10">
        <v>80</v>
      </c>
    </row>
    <row r="58" spans="1:7" ht="15.75" customHeight="1">
      <c r="A58" s="10">
        <v>153</v>
      </c>
      <c r="B58" s="10" t="s">
        <v>187</v>
      </c>
      <c r="C58" s="10" t="s">
        <v>188</v>
      </c>
      <c r="D58" s="11">
        <v>42956</v>
      </c>
      <c r="E58" s="6">
        <v>800000</v>
      </c>
      <c r="F58" s="10">
        <v>145</v>
      </c>
      <c r="G58" s="10">
        <v>80</v>
      </c>
    </row>
    <row r="59" spans="1:7" ht="15.75" customHeight="1">
      <c r="A59" s="10">
        <v>154</v>
      </c>
      <c r="B59" s="10" t="s">
        <v>189</v>
      </c>
      <c r="C59" s="10" t="s">
        <v>181</v>
      </c>
      <c r="D59" s="11">
        <v>42957</v>
      </c>
      <c r="E59" s="6">
        <v>750000</v>
      </c>
      <c r="F59" s="10">
        <v>145</v>
      </c>
      <c r="G59" s="10">
        <v>80</v>
      </c>
    </row>
    <row r="60" spans="1:7" ht="15.75" customHeight="1">
      <c r="A60" s="10">
        <v>155</v>
      </c>
      <c r="B60" s="10" t="s">
        <v>190</v>
      </c>
      <c r="C60" s="10" t="s">
        <v>191</v>
      </c>
      <c r="D60" s="11">
        <v>42958</v>
      </c>
      <c r="E60" s="6">
        <v>700000</v>
      </c>
      <c r="F60" s="10">
        <v>145</v>
      </c>
      <c r="G60" s="10">
        <v>80</v>
      </c>
    </row>
    <row r="61" spans="1:7" ht="15.75" customHeight="1">
      <c r="A61" s="10">
        <v>156</v>
      </c>
      <c r="B61" s="10" t="s">
        <v>192</v>
      </c>
      <c r="C61" s="10" t="s">
        <v>193</v>
      </c>
      <c r="D61" s="11">
        <v>42959</v>
      </c>
      <c r="E61" s="6">
        <v>1000000</v>
      </c>
      <c r="F61" s="10">
        <v>146</v>
      </c>
      <c r="G61" s="10">
        <v>80</v>
      </c>
    </row>
    <row r="62" spans="1:7" ht="15.75" customHeight="1">
      <c r="A62" s="10">
        <v>157</v>
      </c>
      <c r="B62" s="10" t="s">
        <v>194</v>
      </c>
      <c r="C62" s="10" t="s">
        <v>195</v>
      </c>
      <c r="D62" s="11">
        <v>42960</v>
      </c>
      <c r="E62" s="6">
        <v>950000</v>
      </c>
      <c r="F62" s="10">
        <v>146</v>
      </c>
      <c r="G62" s="10">
        <v>80</v>
      </c>
    </row>
    <row r="63" spans="1:7" ht="15.75" customHeight="1">
      <c r="A63" s="10">
        <v>158</v>
      </c>
      <c r="B63" s="10" t="s">
        <v>196</v>
      </c>
      <c r="C63" s="10" t="s">
        <v>197</v>
      </c>
      <c r="D63" s="11">
        <v>42961</v>
      </c>
      <c r="E63" s="6">
        <v>900000</v>
      </c>
      <c r="F63" s="10">
        <v>146</v>
      </c>
      <c r="G63" s="10">
        <v>80</v>
      </c>
    </row>
    <row r="64" spans="1:7" ht="15.75" customHeight="1">
      <c r="A64" s="10">
        <v>159</v>
      </c>
      <c r="B64" s="10" t="s">
        <v>198</v>
      </c>
      <c r="C64" s="10" t="s">
        <v>199</v>
      </c>
      <c r="D64" s="11">
        <v>42962</v>
      </c>
      <c r="E64" s="6">
        <v>800000</v>
      </c>
      <c r="F64" s="10">
        <v>146</v>
      </c>
      <c r="G64" s="10">
        <v>80</v>
      </c>
    </row>
    <row r="65" spans="1:7" ht="15.75" customHeight="1">
      <c r="A65" s="10">
        <v>160</v>
      </c>
      <c r="B65" s="10" t="s">
        <v>200</v>
      </c>
      <c r="C65" s="10" t="s">
        <v>201</v>
      </c>
      <c r="D65" s="11">
        <v>43328</v>
      </c>
      <c r="E65" s="6">
        <v>750000</v>
      </c>
      <c r="F65" s="10">
        <v>146</v>
      </c>
      <c r="G65" s="10">
        <v>80</v>
      </c>
    </row>
    <row r="66" spans="1:7" ht="15.75" customHeight="1">
      <c r="A66" s="10">
        <v>161</v>
      </c>
      <c r="B66" s="10" t="s">
        <v>202</v>
      </c>
      <c r="C66" s="10" t="s">
        <v>203</v>
      </c>
      <c r="D66" s="11">
        <v>43329</v>
      </c>
      <c r="E66" s="6">
        <v>700000</v>
      </c>
      <c r="F66" s="10">
        <v>146</v>
      </c>
      <c r="G66" s="10">
        <v>80</v>
      </c>
    </row>
    <row r="67" spans="1:7" ht="15.75" customHeight="1">
      <c r="A67" s="10">
        <v>162</v>
      </c>
      <c r="B67" s="10" t="s">
        <v>204</v>
      </c>
      <c r="C67" s="10" t="s">
        <v>205</v>
      </c>
      <c r="D67" s="11">
        <v>43330</v>
      </c>
      <c r="E67" s="6">
        <v>1050000</v>
      </c>
      <c r="F67" s="10">
        <v>147</v>
      </c>
      <c r="G67" s="10">
        <v>80</v>
      </c>
    </row>
    <row r="68" spans="1:7" ht="15.75" customHeight="1">
      <c r="A68" s="10">
        <v>163</v>
      </c>
      <c r="B68" s="10" t="s">
        <v>206</v>
      </c>
      <c r="C68" s="10" t="s">
        <v>207</v>
      </c>
      <c r="D68" s="11">
        <v>43331</v>
      </c>
      <c r="E68" s="6">
        <v>950000</v>
      </c>
      <c r="F68" s="10">
        <v>147</v>
      </c>
      <c r="G68" s="10">
        <v>80</v>
      </c>
    </row>
    <row r="69" spans="1:7" ht="15.75" customHeight="1">
      <c r="A69" s="10">
        <v>164</v>
      </c>
      <c r="B69" s="10" t="s">
        <v>208</v>
      </c>
      <c r="C69" s="10" t="s">
        <v>209</v>
      </c>
      <c r="D69" s="11">
        <v>43332</v>
      </c>
      <c r="E69" s="6">
        <v>720000</v>
      </c>
      <c r="F69" s="10">
        <v>147</v>
      </c>
      <c r="G69" s="10">
        <v>80</v>
      </c>
    </row>
    <row r="70" spans="1:7" ht="15.75" customHeight="1">
      <c r="A70" s="10">
        <v>165</v>
      </c>
      <c r="B70" s="10" t="s">
        <v>61</v>
      </c>
      <c r="C70" s="10" t="s">
        <v>210</v>
      </c>
      <c r="D70" s="11">
        <v>43333</v>
      </c>
      <c r="E70" s="6">
        <v>680000</v>
      </c>
      <c r="F70" s="10">
        <v>147</v>
      </c>
      <c r="G70" s="10">
        <v>80</v>
      </c>
    </row>
    <row r="71" spans="1:7" ht="15.75" customHeight="1">
      <c r="A71" s="10">
        <v>166</v>
      </c>
      <c r="B71" s="10" t="s">
        <v>211</v>
      </c>
      <c r="C71" s="10" t="s">
        <v>212</v>
      </c>
      <c r="D71" s="11">
        <v>43334</v>
      </c>
      <c r="E71" s="6">
        <v>640000</v>
      </c>
      <c r="F71" s="10">
        <v>147</v>
      </c>
      <c r="G71" s="10">
        <v>80</v>
      </c>
    </row>
    <row r="72" spans="1:7" ht="15.75" customHeight="1">
      <c r="A72" s="10">
        <v>167</v>
      </c>
      <c r="B72" s="10" t="s">
        <v>213</v>
      </c>
      <c r="C72" s="10" t="s">
        <v>214</v>
      </c>
      <c r="D72" s="11">
        <v>43700</v>
      </c>
      <c r="E72" s="6">
        <v>620000</v>
      </c>
      <c r="F72" s="10">
        <v>147</v>
      </c>
      <c r="G72" s="10">
        <v>80</v>
      </c>
    </row>
    <row r="73" spans="1:7" ht="15.75" customHeight="1">
      <c r="A73" s="10">
        <v>168</v>
      </c>
      <c r="B73" s="10" t="s">
        <v>215</v>
      </c>
      <c r="C73" s="10" t="s">
        <v>216</v>
      </c>
      <c r="D73" s="11">
        <v>43701</v>
      </c>
      <c r="E73" s="6">
        <v>1150000</v>
      </c>
      <c r="F73" s="10">
        <v>148</v>
      </c>
      <c r="G73" s="10">
        <v>80</v>
      </c>
    </row>
    <row r="74" spans="1:7" ht="15.75" customHeight="1">
      <c r="A74" s="10">
        <v>169</v>
      </c>
      <c r="B74" s="10" t="s">
        <v>217</v>
      </c>
      <c r="C74" s="10" t="s">
        <v>218</v>
      </c>
      <c r="D74" s="11">
        <v>43702</v>
      </c>
      <c r="E74" s="6">
        <v>1000000</v>
      </c>
      <c r="F74" s="10">
        <v>148</v>
      </c>
      <c r="G74" s="10">
        <v>80</v>
      </c>
    </row>
    <row r="75" spans="1:7" ht="15.75" customHeight="1">
      <c r="A75" s="10">
        <v>170</v>
      </c>
      <c r="B75" s="10" t="s">
        <v>219</v>
      </c>
      <c r="C75" s="10" t="s">
        <v>220</v>
      </c>
      <c r="D75" s="11">
        <v>43703</v>
      </c>
      <c r="E75" s="6">
        <v>960000</v>
      </c>
      <c r="F75" s="10">
        <v>148</v>
      </c>
      <c r="G75" s="10">
        <v>80</v>
      </c>
    </row>
    <row r="76" spans="1:7" ht="15.75" customHeight="1">
      <c r="A76" s="10">
        <v>171</v>
      </c>
      <c r="B76" s="10" t="s">
        <v>221</v>
      </c>
      <c r="C76" s="10" t="s">
        <v>199</v>
      </c>
      <c r="D76" s="11">
        <v>43704</v>
      </c>
      <c r="E76" s="6">
        <v>740000</v>
      </c>
      <c r="F76" s="10">
        <v>148</v>
      </c>
      <c r="G76" s="10">
        <v>80</v>
      </c>
    </row>
    <row r="77" spans="1:7" ht="15.75" customHeight="1">
      <c r="A77" s="10">
        <v>172</v>
      </c>
      <c r="B77" s="10" t="s">
        <v>222</v>
      </c>
      <c r="C77" s="10" t="s">
        <v>223</v>
      </c>
      <c r="D77" s="11">
        <v>43705</v>
      </c>
      <c r="E77" s="6">
        <v>730000</v>
      </c>
      <c r="F77" s="10">
        <v>148</v>
      </c>
      <c r="G77" s="10">
        <v>80</v>
      </c>
    </row>
    <row r="78" spans="1:7" ht="15.75" customHeight="1">
      <c r="A78" s="10">
        <v>173</v>
      </c>
      <c r="B78" s="10" t="s">
        <v>224</v>
      </c>
      <c r="C78" s="10" t="s">
        <v>225</v>
      </c>
      <c r="D78" s="11">
        <v>43706</v>
      </c>
      <c r="E78" s="6">
        <v>610000</v>
      </c>
      <c r="F78" s="10">
        <v>148</v>
      </c>
      <c r="G78" s="10">
        <v>80</v>
      </c>
    </row>
    <row r="79" spans="1:7" ht="15.75" customHeight="1">
      <c r="A79" s="10">
        <v>174</v>
      </c>
      <c r="B79" s="10" t="s">
        <v>226</v>
      </c>
      <c r="C79" s="10" t="s">
        <v>227</v>
      </c>
      <c r="D79" s="11">
        <v>43707</v>
      </c>
      <c r="E79" s="6">
        <v>1100000</v>
      </c>
      <c r="F79" s="10">
        <v>149</v>
      </c>
      <c r="G79" s="10">
        <v>80</v>
      </c>
    </row>
    <row r="80" spans="1:7" ht="15.75" customHeight="1">
      <c r="A80" s="10">
        <v>175</v>
      </c>
      <c r="B80" s="10" t="s">
        <v>228</v>
      </c>
      <c r="C80" s="10" t="s">
        <v>229</v>
      </c>
      <c r="D80" s="11">
        <v>43708</v>
      </c>
      <c r="E80" s="6">
        <v>880000</v>
      </c>
      <c r="F80" s="10">
        <v>149</v>
      </c>
      <c r="G80" s="10">
        <v>80</v>
      </c>
    </row>
    <row r="81" spans="1:7" ht="15.75" customHeight="1">
      <c r="A81" s="10">
        <v>176</v>
      </c>
      <c r="B81" s="10" t="s">
        <v>230</v>
      </c>
      <c r="C81" s="10" t="s">
        <v>231</v>
      </c>
      <c r="D81" s="11">
        <v>43709</v>
      </c>
      <c r="E81" s="6">
        <v>860000</v>
      </c>
      <c r="F81" s="10">
        <v>149</v>
      </c>
      <c r="G81" s="10">
        <v>80</v>
      </c>
    </row>
    <row r="82" spans="1:7" ht="15.75" customHeight="1">
      <c r="A82" s="10">
        <v>177</v>
      </c>
      <c r="B82" s="10" t="s">
        <v>232</v>
      </c>
      <c r="C82" s="10" t="s">
        <v>233</v>
      </c>
      <c r="D82" s="11">
        <v>43710</v>
      </c>
      <c r="E82" s="6">
        <v>840000</v>
      </c>
      <c r="F82" s="10">
        <v>149</v>
      </c>
      <c r="G82" s="10">
        <v>80</v>
      </c>
    </row>
    <row r="83" spans="1:7" ht="15.75" customHeight="1">
      <c r="A83" s="10">
        <v>178</v>
      </c>
      <c r="B83" s="10" t="s">
        <v>234</v>
      </c>
      <c r="C83" s="10" t="s">
        <v>235</v>
      </c>
      <c r="D83" s="11">
        <v>43711</v>
      </c>
      <c r="E83" s="6">
        <v>700000</v>
      </c>
      <c r="F83" s="10">
        <v>149</v>
      </c>
      <c r="G83" s="10">
        <v>80</v>
      </c>
    </row>
    <row r="84" spans="1:7" ht="15.75" customHeight="1">
      <c r="A84" s="10">
        <v>179</v>
      </c>
      <c r="B84" s="10" t="s">
        <v>236</v>
      </c>
      <c r="C84" s="10" t="s">
        <v>237</v>
      </c>
      <c r="D84" s="11">
        <v>43712</v>
      </c>
      <c r="E84" s="6">
        <v>620000</v>
      </c>
      <c r="F84" s="10">
        <v>149</v>
      </c>
      <c r="G84" s="10">
        <v>80</v>
      </c>
    </row>
    <row r="85" spans="1:7" ht="15.75" customHeight="1">
      <c r="A85" s="10">
        <v>180</v>
      </c>
      <c r="B85" s="10" t="s">
        <v>238</v>
      </c>
      <c r="C85" s="10" t="s">
        <v>231</v>
      </c>
      <c r="D85" s="11">
        <v>43713</v>
      </c>
      <c r="E85" s="6">
        <v>320000</v>
      </c>
      <c r="F85" s="10">
        <v>120</v>
      </c>
      <c r="G85" s="10">
        <v>50</v>
      </c>
    </row>
    <row r="86" spans="1:7" ht="15.75" customHeight="1">
      <c r="A86" s="10">
        <v>181</v>
      </c>
      <c r="B86" s="10" t="s">
        <v>239</v>
      </c>
      <c r="C86" s="10" t="s">
        <v>240</v>
      </c>
      <c r="D86" s="11">
        <v>44080</v>
      </c>
      <c r="E86" s="6">
        <v>310000</v>
      </c>
      <c r="F86" s="10">
        <v>120</v>
      </c>
      <c r="G86" s="10">
        <v>50</v>
      </c>
    </row>
    <row r="87" spans="1:7" ht="15.75" customHeight="1">
      <c r="A87" s="10">
        <v>182</v>
      </c>
      <c r="B87" s="10" t="s">
        <v>241</v>
      </c>
      <c r="C87" s="10" t="s">
        <v>242</v>
      </c>
      <c r="D87" s="11">
        <v>44081</v>
      </c>
      <c r="E87" s="6">
        <v>250000</v>
      </c>
      <c r="F87" s="10">
        <v>120</v>
      </c>
      <c r="G87" s="10">
        <v>50</v>
      </c>
    </row>
    <row r="88" spans="1:7" ht="15.75" customHeight="1">
      <c r="A88" s="10">
        <v>183</v>
      </c>
      <c r="B88" s="10" t="s">
        <v>243</v>
      </c>
      <c r="C88" s="10" t="s">
        <v>244</v>
      </c>
      <c r="D88" s="11">
        <v>44082</v>
      </c>
      <c r="E88" s="6">
        <v>280000</v>
      </c>
      <c r="F88" s="10">
        <v>120</v>
      </c>
      <c r="G88" s="10">
        <v>50</v>
      </c>
    </row>
    <row r="89" spans="1:7" ht="15.75" customHeight="1">
      <c r="A89" s="10">
        <v>184</v>
      </c>
      <c r="B89" s="10" t="s">
        <v>245</v>
      </c>
      <c r="C89" s="10" t="s">
        <v>246</v>
      </c>
      <c r="D89" s="11">
        <v>44083</v>
      </c>
      <c r="E89" s="6">
        <v>420000</v>
      </c>
      <c r="F89" s="10">
        <v>121</v>
      </c>
      <c r="G89" s="10">
        <v>50</v>
      </c>
    </row>
    <row r="90" spans="1:7" ht="15.75" customHeight="1">
      <c r="A90" s="10">
        <v>185</v>
      </c>
      <c r="B90" s="10" t="s">
        <v>247</v>
      </c>
      <c r="C90" s="10" t="s">
        <v>248</v>
      </c>
      <c r="D90" s="11">
        <v>44084</v>
      </c>
      <c r="E90" s="6">
        <v>410000</v>
      </c>
      <c r="F90" s="10">
        <v>121</v>
      </c>
      <c r="G90" s="10">
        <v>50</v>
      </c>
    </row>
    <row r="91" spans="1:7" ht="15.75" customHeight="1">
      <c r="A91" s="10">
        <v>186</v>
      </c>
      <c r="B91" s="10" t="s">
        <v>136</v>
      </c>
      <c r="C91" s="10" t="s">
        <v>249</v>
      </c>
      <c r="D91" s="11">
        <v>44085</v>
      </c>
      <c r="E91" s="6">
        <v>340000</v>
      </c>
      <c r="F91" s="10">
        <v>121</v>
      </c>
      <c r="G91" s="10">
        <v>50</v>
      </c>
    </row>
    <row r="92" spans="1:7" ht="15.75" customHeight="1">
      <c r="A92" s="10">
        <v>187</v>
      </c>
      <c r="B92" s="10" t="s">
        <v>250</v>
      </c>
      <c r="C92" s="10" t="s">
        <v>251</v>
      </c>
      <c r="D92" s="11">
        <v>44086</v>
      </c>
      <c r="E92" s="6">
        <v>300000</v>
      </c>
      <c r="F92" s="10">
        <v>121</v>
      </c>
      <c r="G92" s="10">
        <v>50</v>
      </c>
    </row>
    <row r="93" spans="1:7" ht="15.75" customHeight="1">
      <c r="A93" s="10">
        <v>188</v>
      </c>
      <c r="B93" s="10" t="s">
        <v>252</v>
      </c>
      <c r="C93" s="10" t="s">
        <v>253</v>
      </c>
      <c r="D93" s="11">
        <v>44087</v>
      </c>
      <c r="E93" s="6">
        <v>380000</v>
      </c>
      <c r="F93" s="10">
        <v>122</v>
      </c>
      <c r="G93" s="10">
        <v>50</v>
      </c>
    </row>
    <row r="94" spans="1:7" ht="15.75" customHeight="1">
      <c r="A94" s="10">
        <v>189</v>
      </c>
      <c r="B94" s="10" t="s">
        <v>254</v>
      </c>
      <c r="C94" s="10" t="s">
        <v>255</v>
      </c>
      <c r="D94" s="11">
        <v>44088</v>
      </c>
      <c r="E94" s="6">
        <v>360000</v>
      </c>
      <c r="F94" s="10">
        <v>122</v>
      </c>
      <c r="G94" s="10">
        <v>50</v>
      </c>
    </row>
    <row r="95" spans="1:7" ht="15.75" customHeight="1">
      <c r="A95" s="10">
        <v>190</v>
      </c>
      <c r="B95" s="10" t="s">
        <v>256</v>
      </c>
      <c r="C95" s="10" t="s">
        <v>257</v>
      </c>
      <c r="D95" s="11">
        <v>44089</v>
      </c>
      <c r="E95" s="6">
        <v>290000</v>
      </c>
      <c r="F95" s="10">
        <v>122</v>
      </c>
      <c r="G95" s="10">
        <v>50</v>
      </c>
    </row>
    <row r="96" spans="1:7" ht="15.75" customHeight="1">
      <c r="A96" s="10">
        <v>191</v>
      </c>
      <c r="B96" s="10" t="s">
        <v>172</v>
      </c>
      <c r="C96" s="10" t="s">
        <v>258</v>
      </c>
      <c r="D96" s="11">
        <v>44090</v>
      </c>
      <c r="E96" s="6">
        <v>250000</v>
      </c>
      <c r="F96" s="10">
        <v>122</v>
      </c>
      <c r="G96" s="10">
        <v>50</v>
      </c>
    </row>
    <row r="97" spans="1:7" ht="15.75" customHeight="1">
      <c r="A97" s="10">
        <v>192</v>
      </c>
      <c r="B97" s="10" t="s">
        <v>259</v>
      </c>
      <c r="C97" s="10" t="s">
        <v>260</v>
      </c>
      <c r="D97" s="11">
        <v>44091</v>
      </c>
      <c r="E97" s="6">
        <v>400000</v>
      </c>
      <c r="F97" s="10">
        <v>123</v>
      </c>
      <c r="G97" s="10">
        <v>50</v>
      </c>
    </row>
    <row r="98" spans="1:7" ht="15.75" customHeight="1">
      <c r="A98" s="10">
        <v>193</v>
      </c>
      <c r="B98" s="10" t="s">
        <v>261</v>
      </c>
      <c r="C98" s="10" t="s">
        <v>262</v>
      </c>
      <c r="D98" s="11">
        <v>44092</v>
      </c>
      <c r="E98" s="6">
        <v>390000</v>
      </c>
      <c r="F98" s="10">
        <v>123</v>
      </c>
      <c r="G98" s="10">
        <v>50</v>
      </c>
    </row>
    <row r="99" spans="1:7" ht="15.75" customHeight="1">
      <c r="A99" s="10">
        <v>194</v>
      </c>
      <c r="B99" s="10" t="s">
        <v>263</v>
      </c>
      <c r="C99" s="10" t="s">
        <v>264</v>
      </c>
      <c r="D99" s="11">
        <v>44093</v>
      </c>
      <c r="E99" s="6">
        <v>320000</v>
      </c>
      <c r="F99" s="10">
        <v>123</v>
      </c>
      <c r="G99" s="10">
        <v>50</v>
      </c>
    </row>
    <row r="100" spans="1:7" ht="15.75" customHeight="1">
      <c r="A100" s="10">
        <v>195</v>
      </c>
      <c r="B100" s="10" t="s">
        <v>265</v>
      </c>
      <c r="C100" s="10" t="s">
        <v>266</v>
      </c>
      <c r="D100" s="11">
        <v>44094</v>
      </c>
      <c r="E100" s="6">
        <v>280000</v>
      </c>
      <c r="F100" s="10">
        <v>123</v>
      </c>
      <c r="G100" s="10">
        <v>50</v>
      </c>
    </row>
    <row r="101" spans="1:7" ht="15.75" customHeight="1">
      <c r="A101" s="10">
        <v>196</v>
      </c>
      <c r="B101" s="10" t="s">
        <v>267</v>
      </c>
      <c r="C101" s="10" t="s">
        <v>268</v>
      </c>
      <c r="D101" s="11">
        <v>44095</v>
      </c>
      <c r="E101" s="6">
        <v>310000</v>
      </c>
      <c r="F101" s="10">
        <v>124</v>
      </c>
      <c r="G101" s="10">
        <v>50</v>
      </c>
    </row>
    <row r="102" spans="1:7" ht="15.75" customHeight="1">
      <c r="A102" s="10">
        <v>197</v>
      </c>
      <c r="B102" s="10" t="s">
        <v>133</v>
      </c>
      <c r="C102" s="10" t="s">
        <v>269</v>
      </c>
      <c r="D102" s="11">
        <v>44096</v>
      </c>
      <c r="E102" s="6">
        <v>300000</v>
      </c>
      <c r="F102" s="10">
        <v>124</v>
      </c>
      <c r="G102" s="10">
        <v>50</v>
      </c>
    </row>
    <row r="103" spans="1:7" ht="15.75" customHeight="1">
      <c r="A103" s="10">
        <v>198</v>
      </c>
      <c r="B103" s="10" t="s">
        <v>270</v>
      </c>
      <c r="C103" s="10" t="s">
        <v>271</v>
      </c>
      <c r="D103" s="11">
        <v>44097</v>
      </c>
      <c r="E103" s="6">
        <v>260000</v>
      </c>
      <c r="F103" s="10">
        <v>124</v>
      </c>
      <c r="G103" s="10">
        <v>50</v>
      </c>
    </row>
    <row r="104" spans="1:7" ht="15.75" customHeight="1">
      <c r="A104" s="10">
        <v>199</v>
      </c>
      <c r="B104" s="10" t="s">
        <v>272</v>
      </c>
      <c r="C104" s="10" t="s">
        <v>235</v>
      </c>
      <c r="D104" s="11">
        <v>44098</v>
      </c>
      <c r="E104" s="6">
        <v>260000</v>
      </c>
      <c r="F104" s="10">
        <v>124</v>
      </c>
      <c r="G104" s="10">
        <v>50</v>
      </c>
    </row>
    <row r="105" spans="1:7" ht="15.75" customHeight="1">
      <c r="A105" s="10">
        <v>200</v>
      </c>
      <c r="B105" s="10" t="s">
        <v>254</v>
      </c>
      <c r="C105" s="10" t="s">
        <v>273</v>
      </c>
      <c r="D105" s="11">
        <v>44099</v>
      </c>
      <c r="E105" s="6">
        <v>440000</v>
      </c>
      <c r="F105" s="10">
        <v>101</v>
      </c>
      <c r="G105" s="10">
        <v>10</v>
      </c>
    </row>
    <row r="106" spans="1:7" ht="15.75" customHeight="1">
      <c r="A106" s="10">
        <v>201</v>
      </c>
      <c r="B106" s="10" t="s">
        <v>155</v>
      </c>
      <c r="C106" s="10" t="s">
        <v>274</v>
      </c>
      <c r="D106" s="11">
        <v>44100</v>
      </c>
      <c r="E106" s="6">
        <v>1300000</v>
      </c>
      <c r="F106" s="10">
        <v>100</v>
      </c>
      <c r="G106" s="10">
        <v>20</v>
      </c>
    </row>
    <row r="107" spans="1:7" ht="15.75" customHeight="1">
      <c r="A107" s="10">
        <v>202</v>
      </c>
      <c r="B107" s="10" t="s">
        <v>275</v>
      </c>
      <c r="C107" s="10" t="s">
        <v>276</v>
      </c>
      <c r="D107" s="11">
        <v>44101</v>
      </c>
      <c r="E107" s="6">
        <v>600000</v>
      </c>
      <c r="F107" s="10">
        <v>201</v>
      </c>
      <c r="G107" s="10">
        <v>20</v>
      </c>
    </row>
    <row r="108" spans="1:7" ht="15.75" customHeight="1">
      <c r="A108" s="10">
        <v>203</v>
      </c>
      <c r="B108" s="10" t="s">
        <v>277</v>
      </c>
      <c r="C108" s="10" t="s">
        <v>278</v>
      </c>
      <c r="D108" s="11">
        <v>44102</v>
      </c>
      <c r="E108" s="6">
        <v>650000</v>
      </c>
      <c r="F108" s="10">
        <v>101</v>
      </c>
      <c r="G108" s="10">
        <v>40</v>
      </c>
    </row>
    <row r="109" spans="1:7" ht="15.75" customHeight="1">
      <c r="A109" s="10">
        <v>204</v>
      </c>
      <c r="B109" s="10" t="s">
        <v>279</v>
      </c>
      <c r="C109" s="10" t="s">
        <v>280</v>
      </c>
      <c r="D109" s="11">
        <v>44103</v>
      </c>
      <c r="E109" s="6">
        <v>1000000</v>
      </c>
      <c r="F109" s="10">
        <v>101</v>
      </c>
      <c r="G109" s="10">
        <v>70</v>
      </c>
    </row>
    <row r="110" spans="1:7" ht="15.75" customHeight="1">
      <c r="A110" s="10">
        <v>205</v>
      </c>
      <c r="B110" s="10" t="s">
        <v>281</v>
      </c>
      <c r="C110" s="10" t="s">
        <v>282</v>
      </c>
      <c r="D110" s="11">
        <v>44104</v>
      </c>
      <c r="E110" s="6">
        <v>1200000</v>
      </c>
      <c r="F110" s="10">
        <v>101</v>
      </c>
      <c r="G110" s="10">
        <v>110</v>
      </c>
    </row>
    <row r="111" spans="1:7" ht="15.75" customHeight="1">
      <c r="A111" s="10">
        <v>206</v>
      </c>
      <c r="B111" s="10" t="s">
        <v>221</v>
      </c>
      <c r="C111" s="10" t="s">
        <v>283</v>
      </c>
      <c r="D111" s="11">
        <v>44105</v>
      </c>
      <c r="E111" s="6">
        <v>830000</v>
      </c>
      <c r="F111" s="10">
        <v>205</v>
      </c>
      <c r="G111" s="10">
        <v>110</v>
      </c>
    </row>
    <row r="112" spans="1:7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J1000"/>
  <sheetViews>
    <sheetView showGridLines="0" topLeftCell="A102" zoomScaleNormal="100" workbookViewId="0">
      <selection activeCell="B112" sqref="B112"/>
    </sheetView>
  </sheetViews>
  <sheetFormatPr defaultColWidth="14.453125" defaultRowHeight="15" customHeight="1"/>
  <cols>
    <col min="1" max="1" width="7.08984375" customWidth="1"/>
    <col min="2" max="2" width="42.81640625" customWidth="1"/>
    <col min="3" max="3" width="21.453125" customWidth="1"/>
    <col min="4" max="4" width="25.7265625" customWidth="1"/>
    <col min="5" max="5" width="21.453125" customWidth="1"/>
    <col min="6" max="26" width="14.26953125" customWidth="1"/>
  </cols>
  <sheetData>
    <row r="2" spans="1:10" ht="14.5">
      <c r="B2" s="49" t="s">
        <v>284</v>
      </c>
      <c r="C2" s="47"/>
      <c r="D2" s="47"/>
      <c r="E2" s="47"/>
      <c r="F2" s="47"/>
      <c r="G2" s="47"/>
      <c r="H2" s="47"/>
      <c r="I2" s="47"/>
      <c r="J2" s="48"/>
    </row>
    <row r="4" spans="1:10" ht="14.5">
      <c r="B4" s="2" t="s">
        <v>285</v>
      </c>
      <c r="D4" s="54" t="str">
        <f xml:space="preserve"> MID("India-Delhi-Delhi", FIND("-", "India-Delhi-Delhi")+1, FIND("-", "India-Delhi-Delhi", FIND("-", "India-Delhi-Delhi")+1)-FIND("-", "India-Delhi-Delhi")-1)</f>
        <v>Delhi</v>
      </c>
    </row>
    <row r="6" spans="1:10" ht="14.5">
      <c r="A6" s="2" t="s">
        <v>286</v>
      </c>
      <c r="B6" s="2" t="s">
        <v>287</v>
      </c>
    </row>
    <row r="8" spans="1:10" ht="14.5">
      <c r="B8" s="12" t="s">
        <v>288</v>
      </c>
      <c r="C8" s="12" t="s">
        <v>289</v>
      </c>
      <c r="D8" s="12" t="s">
        <v>290</v>
      </c>
      <c r="E8" s="12" t="s">
        <v>291</v>
      </c>
    </row>
    <row r="9" spans="1:10" ht="14.5">
      <c r="B9" s="55" t="s">
        <v>292</v>
      </c>
      <c r="C9" s="13" t="str">
        <f>LEFT(B9,FIND("-",B9)-1)</f>
        <v>India</v>
      </c>
      <c r="D9" s="13" t="str">
        <f>MID(B9,FIND("-",B9)+1,FIND("-",B9,FIND("-",B9)+1)-FIND("-",B9)-1)</f>
        <v>Delhi</v>
      </c>
      <c r="E9" s="13" t="str">
        <f>RIGHT(B9,LEN(B9)-FIND("-",B9,FIND("-",B9)+1))</f>
        <v>Delhi</v>
      </c>
    </row>
    <row r="10" spans="1:10" ht="14.5">
      <c r="B10" s="10" t="s">
        <v>293</v>
      </c>
      <c r="C10" s="13" t="str">
        <f t="shared" ref="C10:C21" si="0">LEFT(B10,FIND("-",B10)-1)</f>
        <v>India</v>
      </c>
      <c r="D10" s="13" t="str">
        <f t="shared" ref="D10:D21" si="1">MID(B10,FIND("-",B10)+1,FIND("-",B10,FIND("-",B10)+1)-FIND("-",B10)-1)</f>
        <v>Karnataka</v>
      </c>
      <c r="E10" s="13" t="str">
        <f t="shared" ref="E10:E21" si="2">RIGHT(B10,LEN(B10)-FIND("-",B10,FIND("-",B10)+1))</f>
        <v>Bengaluru</v>
      </c>
    </row>
    <row r="11" spans="1:10" ht="14.5">
      <c r="B11" s="10" t="s">
        <v>294</v>
      </c>
      <c r="C11" s="13" t="str">
        <f t="shared" si="0"/>
        <v>India</v>
      </c>
      <c r="D11" s="13" t="str">
        <f t="shared" si="1"/>
        <v>Maharashtra</v>
      </c>
      <c r="E11" s="13" t="str">
        <f t="shared" si="2"/>
        <v>Mumbai</v>
      </c>
    </row>
    <row r="12" spans="1:10" ht="14.5">
      <c r="B12" s="10" t="s">
        <v>295</v>
      </c>
      <c r="C12" s="13" t="str">
        <f t="shared" si="0"/>
        <v>India</v>
      </c>
      <c r="D12" s="13" t="str">
        <f t="shared" si="1"/>
        <v>Telangana</v>
      </c>
      <c r="E12" s="13" t="str">
        <f t="shared" si="2"/>
        <v>Hyderabad</v>
      </c>
    </row>
    <row r="13" spans="1:10" ht="14.5">
      <c r="B13" s="10" t="s">
        <v>296</v>
      </c>
      <c r="C13" s="13" t="str">
        <f t="shared" si="0"/>
        <v>India</v>
      </c>
      <c r="D13" s="13" t="str">
        <f t="shared" si="1"/>
        <v>Tamil Nadu</v>
      </c>
      <c r="E13" s="13" t="str">
        <f t="shared" si="2"/>
        <v>Chennai</v>
      </c>
    </row>
    <row r="14" spans="1:10" ht="14.5">
      <c r="B14" s="10" t="s">
        <v>297</v>
      </c>
      <c r="C14" s="13" t="str">
        <f t="shared" si="0"/>
        <v>India</v>
      </c>
      <c r="D14" s="13" t="str">
        <f t="shared" si="1"/>
        <v>West Bengal</v>
      </c>
      <c r="E14" s="13" t="str">
        <f t="shared" si="2"/>
        <v>Kolkata</v>
      </c>
    </row>
    <row r="15" spans="1:10" ht="14.5">
      <c r="B15" s="10" t="s">
        <v>298</v>
      </c>
      <c r="C15" s="13" t="str">
        <f t="shared" si="0"/>
        <v>India</v>
      </c>
      <c r="D15" s="13" t="str">
        <f t="shared" si="1"/>
        <v>Andhra Pradesh</v>
      </c>
      <c r="E15" s="13" t="str">
        <f t="shared" si="2"/>
        <v>Visakhapatnam</v>
      </c>
    </row>
    <row r="16" spans="1:10" ht="14.5">
      <c r="B16" s="10" t="s">
        <v>299</v>
      </c>
      <c r="C16" s="13" t="str">
        <f t="shared" si="0"/>
        <v>USA</v>
      </c>
      <c r="D16" s="13" t="str">
        <f t="shared" si="1"/>
        <v>District of Columbia</v>
      </c>
      <c r="E16" s="13" t="str">
        <f t="shared" si="2"/>
        <v>Washington</v>
      </c>
    </row>
    <row r="17" spans="1:6" ht="14.5">
      <c r="B17" s="10" t="s">
        <v>300</v>
      </c>
      <c r="C17" s="13" t="str">
        <f t="shared" si="0"/>
        <v>USA</v>
      </c>
      <c r="D17" s="13" t="str">
        <f t="shared" si="1"/>
        <v>New York</v>
      </c>
      <c r="E17" s="13" t="str">
        <f t="shared" si="2"/>
        <v>New York</v>
      </c>
    </row>
    <row r="18" spans="1:6" ht="14.5">
      <c r="B18" s="10" t="s">
        <v>301</v>
      </c>
      <c r="C18" s="13" t="str">
        <f t="shared" si="0"/>
        <v>USA</v>
      </c>
      <c r="D18" s="13" t="str">
        <f t="shared" si="1"/>
        <v>California</v>
      </c>
      <c r="E18" s="13" t="str">
        <f t="shared" si="2"/>
        <v>Los Angeles</v>
      </c>
    </row>
    <row r="19" spans="1:6" ht="14.5">
      <c r="B19" s="10" t="s">
        <v>302</v>
      </c>
      <c r="C19" s="13" t="str">
        <f t="shared" si="0"/>
        <v>USA</v>
      </c>
      <c r="D19" s="13" t="str">
        <f t="shared" si="1"/>
        <v>Illinois</v>
      </c>
      <c r="E19" s="13" t="str">
        <f t="shared" si="2"/>
        <v>Chicago</v>
      </c>
    </row>
    <row r="20" spans="1:6" ht="14.5">
      <c r="B20" s="10" t="s">
        <v>303</v>
      </c>
      <c r="C20" s="13" t="str">
        <f t="shared" si="0"/>
        <v>USA</v>
      </c>
      <c r="D20" s="13" t="str">
        <f t="shared" si="1"/>
        <v>Texas</v>
      </c>
      <c r="E20" s="13" t="str">
        <f t="shared" si="2"/>
        <v>Houston</v>
      </c>
    </row>
    <row r="21" spans="1:6" ht="15.75" customHeight="1">
      <c r="B21" s="10" t="s">
        <v>304</v>
      </c>
      <c r="C21" s="13" t="str">
        <f t="shared" si="0"/>
        <v>USA</v>
      </c>
      <c r="D21" s="13" t="str">
        <f t="shared" si="1"/>
        <v>Massachusetts</v>
      </c>
      <c r="E21" s="13" t="str">
        <f t="shared" si="2"/>
        <v>Boston</v>
      </c>
    </row>
    <row r="22" spans="1:6" ht="15.75" customHeight="1"/>
    <row r="23" spans="1:6" ht="15.75" customHeight="1"/>
    <row r="24" spans="1:6" ht="15.75" customHeight="1">
      <c r="A24" s="2" t="s">
        <v>305</v>
      </c>
    </row>
    <row r="25" spans="1:6" ht="15.75" customHeight="1">
      <c r="E25" s="2" t="s">
        <v>306</v>
      </c>
    </row>
    <row r="26" spans="1:6" ht="15.75" customHeight="1">
      <c r="E26" s="14" t="s">
        <v>307</v>
      </c>
    </row>
    <row r="27" spans="1:6" ht="15.75" customHeight="1">
      <c r="E27" s="15"/>
      <c r="F27" s="2" t="s">
        <v>308</v>
      </c>
    </row>
    <row r="28" spans="1:6" ht="15.75" customHeight="1">
      <c r="E28" s="15"/>
      <c r="F28" s="2" t="s">
        <v>309</v>
      </c>
    </row>
    <row r="29" spans="1:6" ht="15.75" customHeight="1">
      <c r="E29" s="15"/>
      <c r="F29" s="2" t="s">
        <v>310</v>
      </c>
    </row>
    <row r="30" spans="1:6" ht="15.75" customHeight="1">
      <c r="E30" s="15"/>
      <c r="F30" s="2" t="s">
        <v>311</v>
      </c>
    </row>
    <row r="31" spans="1:6" ht="15.75" customHeight="1"/>
    <row r="32" spans="1:6" ht="15.75" customHeight="1">
      <c r="E32" s="2" t="s">
        <v>312</v>
      </c>
      <c r="F32" s="56" t="s">
        <v>420</v>
      </c>
    </row>
    <row r="33" spans="1:2" ht="15.75" customHeight="1"/>
    <row r="34" spans="1:2" ht="15.75" customHeight="1"/>
    <row r="35" spans="1:2" ht="15.75" customHeight="1"/>
    <row r="36" spans="1:2" ht="15.75" customHeight="1"/>
    <row r="37" spans="1:2" ht="15.75" customHeight="1"/>
    <row r="38" spans="1:2" ht="15.75" customHeight="1"/>
    <row r="39" spans="1:2" ht="15.75" customHeight="1"/>
    <row r="40" spans="1:2" ht="15.75" customHeight="1"/>
    <row r="41" spans="1:2" ht="15.75" customHeight="1"/>
    <row r="42" spans="1:2" ht="15.75" customHeight="1"/>
    <row r="43" spans="1:2" ht="15.75" customHeight="1"/>
    <row r="44" spans="1:2" ht="15.75" customHeight="1">
      <c r="A44" s="2" t="s">
        <v>313</v>
      </c>
      <c r="B44" s="2" t="s">
        <v>314</v>
      </c>
    </row>
    <row r="45" spans="1:2" ht="15.75" customHeight="1">
      <c r="B45" s="2" t="s">
        <v>315</v>
      </c>
    </row>
    <row r="46" spans="1:2" ht="15.75" customHeight="1">
      <c r="B46" s="2" t="s">
        <v>316</v>
      </c>
    </row>
    <row r="47" spans="1:2" ht="15.75" customHeight="1">
      <c r="B47" s="2" t="s">
        <v>317</v>
      </c>
    </row>
    <row r="48" spans="1:2" ht="15.75" customHeight="1">
      <c r="B48" s="2" t="s">
        <v>318</v>
      </c>
    </row>
    <row r="49" spans="1:5" ht="15.75" customHeight="1">
      <c r="A49" s="2" t="s">
        <v>319</v>
      </c>
      <c r="B49" s="16" t="s">
        <v>421</v>
      </c>
    </row>
    <row r="50" spans="1:5" ht="15.75" customHeight="1"/>
    <row r="51" spans="1:5" ht="15.75" customHeight="1"/>
    <row r="52" spans="1:5" ht="15.75" customHeight="1">
      <c r="A52" s="2" t="s">
        <v>320</v>
      </c>
      <c r="E52" s="2" t="s">
        <v>321</v>
      </c>
    </row>
    <row r="53" spans="1:5" ht="15.75" customHeight="1">
      <c r="E53" s="2" t="s">
        <v>322</v>
      </c>
    </row>
    <row r="54" spans="1:5" ht="15.75" customHeight="1">
      <c r="E54" s="2" t="s">
        <v>323</v>
      </c>
    </row>
    <row r="55" spans="1:5" ht="15.75" customHeight="1">
      <c r="E55" s="2" t="s">
        <v>324</v>
      </c>
    </row>
    <row r="56" spans="1:5" ht="15.75" customHeight="1">
      <c r="E56" s="2" t="s">
        <v>325</v>
      </c>
    </row>
    <row r="57" spans="1:5" ht="15.75" customHeight="1">
      <c r="D57" s="2" t="s">
        <v>312</v>
      </c>
      <c r="E57" s="16" t="s">
        <v>422</v>
      </c>
    </row>
    <row r="58" spans="1:5" ht="15.75" customHeight="1"/>
    <row r="59" spans="1:5" ht="15.75" customHeight="1"/>
    <row r="60" spans="1:5" ht="15.75" customHeight="1"/>
    <row r="61" spans="1:5" ht="15.75" customHeight="1"/>
    <row r="62" spans="1:5" ht="15.75" customHeight="1"/>
    <row r="63" spans="1:5" ht="15.75" customHeight="1"/>
    <row r="64" spans="1:5" ht="15.75" customHeight="1"/>
    <row r="65" spans="1:8" ht="15.75" customHeight="1"/>
    <row r="66" spans="1:8" ht="15.75" customHeight="1"/>
    <row r="67" spans="1:8" ht="15.75" customHeight="1"/>
    <row r="68" spans="1:8" ht="15.75" customHeight="1"/>
    <row r="69" spans="1:8" ht="15.75" customHeight="1"/>
    <row r="70" spans="1:8" ht="15.75" customHeight="1">
      <c r="A70" s="2" t="s">
        <v>326</v>
      </c>
      <c r="B70" s="17" t="s">
        <v>327</v>
      </c>
      <c r="C70" s="18" t="s">
        <v>328</v>
      </c>
      <c r="D70" s="18" t="s">
        <v>329</v>
      </c>
      <c r="E70" s="19" t="s">
        <v>330</v>
      </c>
      <c r="G70" s="2" t="s">
        <v>331</v>
      </c>
    </row>
    <row r="71" spans="1:8" ht="15.75" customHeight="1">
      <c r="B71" s="20" t="s">
        <v>332</v>
      </c>
      <c r="C71" s="20">
        <v>294</v>
      </c>
      <c r="D71" s="20">
        <v>218</v>
      </c>
      <c r="E71" s="21">
        <f t="shared" ref="E71:E101" si="3">(C71-D71)/C71</f>
        <v>0.25850340136054423</v>
      </c>
      <c r="G71" s="2">
        <v>5.0999999999999996</v>
      </c>
      <c r="H71" s="2" t="s">
        <v>333</v>
      </c>
    </row>
    <row r="72" spans="1:8" ht="15.75" customHeight="1">
      <c r="B72" s="20" t="s">
        <v>334</v>
      </c>
      <c r="C72" s="10">
        <v>366</v>
      </c>
      <c r="D72" s="10">
        <v>170</v>
      </c>
      <c r="E72" s="22">
        <f t="shared" si="3"/>
        <v>0.53551912568306015</v>
      </c>
      <c r="G72" s="2">
        <v>5.2</v>
      </c>
      <c r="H72" s="2" t="s">
        <v>335</v>
      </c>
    </row>
    <row r="73" spans="1:8" ht="15.75" customHeight="1">
      <c r="B73" s="20" t="s">
        <v>336</v>
      </c>
      <c r="C73" s="10">
        <v>288</v>
      </c>
      <c r="D73" s="10">
        <v>221</v>
      </c>
      <c r="E73" s="22">
        <f t="shared" si="3"/>
        <v>0.2326388888888889</v>
      </c>
      <c r="G73" s="2">
        <v>5.3</v>
      </c>
      <c r="H73" s="2" t="s">
        <v>337</v>
      </c>
    </row>
    <row r="74" spans="1:8" ht="15.75" customHeight="1">
      <c r="B74" s="20" t="s">
        <v>338</v>
      </c>
      <c r="C74" s="10">
        <v>326</v>
      </c>
      <c r="D74" s="10">
        <v>229</v>
      </c>
      <c r="E74" s="22">
        <f t="shared" si="3"/>
        <v>0.29754601226993865</v>
      </c>
      <c r="G74" s="2">
        <v>5.4</v>
      </c>
      <c r="H74" s="2" t="s">
        <v>339</v>
      </c>
    </row>
    <row r="75" spans="1:8" ht="15.75" customHeight="1">
      <c r="B75" s="20" t="s">
        <v>340</v>
      </c>
      <c r="C75" s="10">
        <v>466</v>
      </c>
      <c r="D75" s="10">
        <v>169</v>
      </c>
      <c r="E75" s="22">
        <f t="shared" si="3"/>
        <v>0.63733905579399142</v>
      </c>
    </row>
    <row r="76" spans="1:8" ht="15.75" customHeight="1">
      <c r="B76" s="20" t="s">
        <v>341</v>
      </c>
      <c r="C76" s="10">
        <v>250</v>
      </c>
      <c r="D76" s="10">
        <v>180</v>
      </c>
      <c r="E76" s="22">
        <f t="shared" si="3"/>
        <v>0.28000000000000003</v>
      </c>
    </row>
    <row r="77" spans="1:8" ht="15.75" customHeight="1">
      <c r="B77" s="20" t="s">
        <v>342</v>
      </c>
      <c r="C77" s="10">
        <v>301</v>
      </c>
      <c r="D77" s="10">
        <v>183</v>
      </c>
      <c r="E77" s="22">
        <f t="shared" si="3"/>
        <v>0.39202657807308972</v>
      </c>
    </row>
    <row r="78" spans="1:8" ht="15.75" customHeight="1">
      <c r="B78" s="20" t="s">
        <v>343</v>
      </c>
      <c r="C78" s="10">
        <v>445</v>
      </c>
      <c r="D78" s="10">
        <v>176</v>
      </c>
      <c r="E78" s="22">
        <f t="shared" si="3"/>
        <v>0.60449438202247197</v>
      </c>
    </row>
    <row r="79" spans="1:8" ht="15.75" customHeight="1">
      <c r="B79" s="20" t="s">
        <v>344</v>
      </c>
      <c r="C79" s="10">
        <v>487</v>
      </c>
      <c r="D79" s="10">
        <v>221</v>
      </c>
      <c r="E79" s="22">
        <f t="shared" si="3"/>
        <v>0.5462012320328542</v>
      </c>
    </row>
    <row r="80" spans="1:8" ht="15.75" customHeight="1">
      <c r="B80" s="20" t="s">
        <v>345</v>
      </c>
      <c r="C80" s="10">
        <v>477</v>
      </c>
      <c r="D80" s="10">
        <v>248</v>
      </c>
      <c r="E80" s="22">
        <f t="shared" si="3"/>
        <v>0.48008385744234799</v>
      </c>
    </row>
    <row r="81" spans="2:5" ht="15.75" customHeight="1">
      <c r="B81" s="20" t="s">
        <v>346</v>
      </c>
      <c r="C81" s="10">
        <v>385</v>
      </c>
      <c r="D81" s="10">
        <v>204</v>
      </c>
      <c r="E81" s="22">
        <f t="shared" si="3"/>
        <v>0.47012987012987012</v>
      </c>
    </row>
    <row r="82" spans="2:5" ht="15.75" customHeight="1">
      <c r="B82" s="20" t="s">
        <v>347</v>
      </c>
      <c r="C82" s="10">
        <v>285</v>
      </c>
      <c r="D82" s="10">
        <v>231</v>
      </c>
      <c r="E82" s="22">
        <f t="shared" si="3"/>
        <v>0.18947368421052632</v>
      </c>
    </row>
    <row r="83" spans="2:5" ht="15.75" customHeight="1">
      <c r="B83" s="20" t="s">
        <v>348</v>
      </c>
      <c r="C83" s="10">
        <v>202</v>
      </c>
      <c r="D83" s="10">
        <v>157</v>
      </c>
      <c r="E83" s="22">
        <f t="shared" si="3"/>
        <v>0.22277227722772278</v>
      </c>
    </row>
    <row r="84" spans="2:5" ht="15.75" customHeight="1">
      <c r="B84" s="20" t="s">
        <v>349</v>
      </c>
      <c r="C84" s="10">
        <v>466</v>
      </c>
      <c r="D84" s="10">
        <v>164</v>
      </c>
      <c r="E84" s="22">
        <f t="shared" si="3"/>
        <v>0.64806866952789699</v>
      </c>
    </row>
    <row r="85" spans="2:5" ht="15.75" customHeight="1">
      <c r="B85" s="20" t="s">
        <v>350</v>
      </c>
      <c r="C85" s="10">
        <v>435</v>
      </c>
      <c r="D85" s="10">
        <v>168</v>
      </c>
      <c r="E85" s="22">
        <f t="shared" si="3"/>
        <v>0.61379310344827587</v>
      </c>
    </row>
    <row r="86" spans="2:5" ht="15.75" customHeight="1">
      <c r="B86" s="20" t="s">
        <v>351</v>
      </c>
      <c r="C86" s="10">
        <v>439</v>
      </c>
      <c r="D86" s="10">
        <v>151</v>
      </c>
      <c r="E86" s="22">
        <f t="shared" si="3"/>
        <v>0.6560364464692483</v>
      </c>
    </row>
    <row r="87" spans="2:5" ht="15.75" customHeight="1">
      <c r="B87" s="20" t="s">
        <v>352</v>
      </c>
      <c r="C87" s="10">
        <v>305</v>
      </c>
      <c r="D87" s="10">
        <v>227</v>
      </c>
      <c r="E87" s="22">
        <f t="shared" si="3"/>
        <v>0.25573770491803277</v>
      </c>
    </row>
    <row r="88" spans="2:5" ht="15.75" customHeight="1">
      <c r="B88" s="20" t="s">
        <v>353</v>
      </c>
      <c r="C88" s="10">
        <v>390</v>
      </c>
      <c r="D88" s="10">
        <v>189</v>
      </c>
      <c r="E88" s="22">
        <f t="shared" si="3"/>
        <v>0.51538461538461533</v>
      </c>
    </row>
    <row r="89" spans="2:5" ht="15.75" customHeight="1">
      <c r="B89" s="20" t="s">
        <v>354</v>
      </c>
      <c r="C89" s="10">
        <v>215</v>
      </c>
      <c r="D89" s="10">
        <v>165</v>
      </c>
      <c r="E89" s="22">
        <f t="shared" si="3"/>
        <v>0.23255813953488372</v>
      </c>
    </row>
    <row r="90" spans="2:5" ht="15.75" customHeight="1">
      <c r="B90" s="20" t="s">
        <v>355</v>
      </c>
      <c r="C90" s="10">
        <v>466</v>
      </c>
      <c r="D90" s="10">
        <v>223</v>
      </c>
      <c r="E90" s="22">
        <f t="shared" si="3"/>
        <v>0.52145922746781115</v>
      </c>
    </row>
    <row r="91" spans="2:5" ht="15.75" customHeight="1">
      <c r="B91" s="20" t="s">
        <v>356</v>
      </c>
      <c r="C91" s="10">
        <v>282</v>
      </c>
      <c r="D91" s="10">
        <v>172</v>
      </c>
      <c r="E91" s="22">
        <f t="shared" si="3"/>
        <v>0.39007092198581561</v>
      </c>
    </row>
    <row r="92" spans="2:5" ht="15.75" customHeight="1">
      <c r="B92" s="20" t="s">
        <v>357</v>
      </c>
      <c r="C92" s="10">
        <v>474</v>
      </c>
      <c r="D92" s="10">
        <v>222</v>
      </c>
      <c r="E92" s="22">
        <f t="shared" si="3"/>
        <v>0.53164556962025311</v>
      </c>
    </row>
    <row r="93" spans="2:5" ht="15.75" customHeight="1">
      <c r="B93" s="20" t="s">
        <v>358</v>
      </c>
      <c r="C93" s="10">
        <v>229</v>
      </c>
      <c r="D93" s="10">
        <v>200</v>
      </c>
      <c r="E93" s="22">
        <f t="shared" si="3"/>
        <v>0.12663755458515283</v>
      </c>
    </row>
    <row r="94" spans="2:5" ht="15.75" customHeight="1">
      <c r="B94" s="20" t="s">
        <v>359</v>
      </c>
      <c r="C94" s="10">
        <v>415</v>
      </c>
      <c r="D94" s="10">
        <v>172</v>
      </c>
      <c r="E94" s="22">
        <f t="shared" si="3"/>
        <v>0.58554216867469877</v>
      </c>
    </row>
    <row r="95" spans="2:5" ht="15.75" customHeight="1">
      <c r="B95" s="20" t="s">
        <v>360</v>
      </c>
      <c r="C95" s="10">
        <v>248</v>
      </c>
      <c r="D95" s="10">
        <v>194</v>
      </c>
      <c r="E95" s="22">
        <f t="shared" si="3"/>
        <v>0.21774193548387097</v>
      </c>
    </row>
    <row r="96" spans="2:5" ht="15.75" customHeight="1">
      <c r="B96" s="20" t="s">
        <v>361</v>
      </c>
      <c r="C96" s="10">
        <v>340</v>
      </c>
      <c r="D96" s="10">
        <v>151</v>
      </c>
      <c r="E96" s="22">
        <f t="shared" si="3"/>
        <v>0.55588235294117649</v>
      </c>
    </row>
    <row r="97" spans="1:5" ht="15.75" customHeight="1">
      <c r="B97" s="20" t="s">
        <v>362</v>
      </c>
      <c r="C97" s="10">
        <v>354</v>
      </c>
      <c r="D97" s="10">
        <v>222</v>
      </c>
      <c r="E97" s="22">
        <f t="shared" si="3"/>
        <v>0.3728813559322034</v>
      </c>
    </row>
    <row r="98" spans="1:5" ht="15.75" customHeight="1">
      <c r="B98" s="20" t="s">
        <v>363</v>
      </c>
      <c r="C98" s="10">
        <v>350</v>
      </c>
      <c r="D98" s="10">
        <v>221</v>
      </c>
      <c r="E98" s="22">
        <f t="shared" si="3"/>
        <v>0.36857142857142855</v>
      </c>
    </row>
    <row r="99" spans="1:5" ht="15.75" customHeight="1">
      <c r="B99" s="20" t="s">
        <v>364</v>
      </c>
      <c r="C99" s="10">
        <v>297</v>
      </c>
      <c r="D99" s="10">
        <v>150</v>
      </c>
      <c r="E99" s="22">
        <f t="shared" si="3"/>
        <v>0.49494949494949497</v>
      </c>
    </row>
    <row r="100" spans="1:5" ht="15.75" customHeight="1">
      <c r="B100" s="20" t="s">
        <v>365</v>
      </c>
      <c r="C100" s="10">
        <v>373</v>
      </c>
      <c r="D100" s="10">
        <v>201</v>
      </c>
      <c r="E100" s="22">
        <f t="shared" si="3"/>
        <v>0.46112600536193027</v>
      </c>
    </row>
    <row r="101" spans="1:5" ht="15.75" customHeight="1">
      <c r="B101" s="20" t="s">
        <v>366</v>
      </c>
      <c r="C101" s="10">
        <v>487</v>
      </c>
      <c r="D101" s="10">
        <v>167</v>
      </c>
      <c r="E101" s="22">
        <f t="shared" si="3"/>
        <v>0.65708418891170428</v>
      </c>
    </row>
    <row r="102" spans="1:5" ht="15.75" customHeight="1"/>
    <row r="103" spans="1:5" ht="15.75" customHeight="1"/>
    <row r="104" spans="1:5" ht="15.75" customHeight="1">
      <c r="A104" s="2" t="s">
        <v>367</v>
      </c>
      <c r="B104" s="2" t="s">
        <v>368</v>
      </c>
    </row>
    <row r="105" spans="1:5" ht="15.75" customHeight="1">
      <c r="B105" s="2" t="s">
        <v>369</v>
      </c>
    </row>
    <row r="106" spans="1:5" ht="15.75" customHeight="1">
      <c r="B106" s="2" t="s">
        <v>370</v>
      </c>
    </row>
    <row r="107" spans="1:5" ht="15.75" customHeight="1">
      <c r="B107" s="2" t="s">
        <v>371</v>
      </c>
    </row>
    <row r="108" spans="1:5" ht="15.75" customHeight="1">
      <c r="B108" s="2" t="s">
        <v>372</v>
      </c>
    </row>
    <row r="109" spans="1:5" ht="15.75" customHeight="1">
      <c r="A109" s="2" t="s">
        <v>312</v>
      </c>
      <c r="B109" s="56" t="s">
        <v>422</v>
      </c>
    </row>
    <row r="110" spans="1:5" ht="15.75" customHeight="1"/>
    <row r="111" spans="1:5" ht="15.75" customHeight="1"/>
    <row r="112" spans="1:5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2:J2"/>
  </mergeCells>
  <phoneticPr fontId="11" type="noConversion"/>
  <conditionalFormatting sqref="C71:C101">
    <cfRule type="cellIs" dxfId="5" priority="5" operator="greaterThan">
      <formula>300</formula>
    </cfRule>
  </conditionalFormatting>
  <conditionalFormatting sqref="D71:D101">
    <cfRule type="cellIs" dxfId="4" priority="4" operator="between">
      <formula>180</formula>
      <formula>200</formula>
    </cfRule>
  </conditionalFormatting>
  <conditionalFormatting sqref="E71:E101">
    <cfRule type="colorScale" priority="3">
      <colorScale>
        <cfvo type="min"/>
        <cfvo type="max"/>
        <color rgb="FFFCFCFF"/>
        <color rgb="FF63BE7B"/>
      </colorScale>
    </cfRule>
  </conditionalFormatting>
  <conditionalFormatting sqref="B71:B101">
    <cfRule type="expression" dxfId="2" priority="1">
      <formula>AND(C71&gt;300,D71&lt;=200,D71&gt;=180)</formula>
    </cfRule>
  </conditionalFormatting>
  <pageMargins left="0.7" right="0.7" top="0.75" bottom="0.75" header="0" footer="0"/>
  <pageSetup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000"/>
  <sheetViews>
    <sheetView showGridLines="0" topLeftCell="A4" workbookViewId="0">
      <selection activeCell="H9" sqref="H9"/>
    </sheetView>
  </sheetViews>
  <sheetFormatPr defaultColWidth="14.453125" defaultRowHeight="15" customHeight="1"/>
  <cols>
    <col min="1" max="1" width="5.7265625" customWidth="1"/>
    <col min="2" max="10" width="18.54296875" customWidth="1"/>
    <col min="11" max="26" width="14.26953125" customWidth="1"/>
  </cols>
  <sheetData>
    <row r="1" spans="1:10" ht="7.5" customHeight="1"/>
    <row r="2" spans="1:10" ht="15" customHeight="1">
      <c r="B2" s="49" t="s">
        <v>373</v>
      </c>
      <c r="C2" s="47"/>
      <c r="D2" s="47"/>
      <c r="E2" s="47"/>
      <c r="F2" s="47"/>
      <c r="G2" s="47"/>
      <c r="H2" s="47"/>
      <c r="I2" s="47"/>
      <c r="J2" s="48"/>
    </row>
    <row r="3" spans="1:10" ht="7.5" customHeight="1"/>
    <row r="4" spans="1:10" ht="14.5">
      <c r="B4" s="2" t="s">
        <v>374</v>
      </c>
    </row>
    <row r="6" spans="1:10" ht="14.5">
      <c r="A6" s="2" t="s">
        <v>375</v>
      </c>
      <c r="B6" s="23" t="s">
        <v>376</v>
      </c>
    </row>
    <row r="8" spans="1:10" ht="14.5">
      <c r="A8" s="2" t="s">
        <v>377</v>
      </c>
      <c r="B8" s="2" t="s">
        <v>378</v>
      </c>
    </row>
    <row r="9" spans="1:10" ht="29.25" customHeight="1">
      <c r="B9" s="24" t="s">
        <v>32</v>
      </c>
      <c r="C9" s="24" t="s">
        <v>31</v>
      </c>
      <c r="D9" s="24" t="s">
        <v>30</v>
      </c>
      <c r="E9" s="24" t="s">
        <v>28</v>
      </c>
      <c r="F9" s="24" t="s">
        <v>379</v>
      </c>
      <c r="G9" s="24" t="s">
        <v>380</v>
      </c>
    </row>
    <row r="10" spans="1:10" ht="14.5">
      <c r="B10" s="25" t="s">
        <v>60</v>
      </c>
      <c r="C10" s="26" t="s">
        <v>69</v>
      </c>
      <c r="D10" s="10" t="s">
        <v>68</v>
      </c>
      <c r="E10" s="10" t="s">
        <v>87</v>
      </c>
      <c r="F10" s="6">
        <v>2</v>
      </c>
      <c r="G10" s="6">
        <v>1015000</v>
      </c>
    </row>
    <row r="11" spans="1:10" ht="14.5">
      <c r="B11" s="25" t="s">
        <v>60</v>
      </c>
      <c r="C11" s="26" t="s">
        <v>69</v>
      </c>
      <c r="D11" s="10" t="s">
        <v>68</v>
      </c>
      <c r="E11" s="10" t="s">
        <v>35</v>
      </c>
      <c r="F11" s="6">
        <v>1</v>
      </c>
      <c r="G11" s="6">
        <v>440000</v>
      </c>
    </row>
    <row r="12" spans="1:10" ht="14.5">
      <c r="B12" s="25" t="s">
        <v>60</v>
      </c>
      <c r="C12" s="26" t="s">
        <v>69</v>
      </c>
      <c r="D12" s="10" t="s">
        <v>68</v>
      </c>
      <c r="E12" s="10" t="s">
        <v>77</v>
      </c>
      <c r="F12" s="6">
        <v>3</v>
      </c>
      <c r="G12" s="6">
        <v>1933333.3333333333</v>
      </c>
    </row>
    <row r="13" spans="1:10" ht="14.5">
      <c r="B13" s="25" t="s">
        <v>60</v>
      </c>
      <c r="C13" s="26" t="s">
        <v>69</v>
      </c>
      <c r="D13" s="10" t="s">
        <v>68</v>
      </c>
      <c r="E13" s="10" t="s">
        <v>82</v>
      </c>
      <c r="F13" s="6">
        <v>6</v>
      </c>
      <c r="G13" s="6">
        <v>860000</v>
      </c>
    </row>
    <row r="14" spans="1:10" ht="14.5">
      <c r="B14" s="25" t="s">
        <v>60</v>
      </c>
      <c r="C14" s="26" t="s">
        <v>69</v>
      </c>
      <c r="D14" s="10" t="s">
        <v>68</v>
      </c>
      <c r="E14" s="10" t="s">
        <v>47</v>
      </c>
      <c r="F14" s="6">
        <v>6</v>
      </c>
      <c r="G14" s="6">
        <v>415000</v>
      </c>
    </row>
    <row r="15" spans="1:10" ht="14.5">
      <c r="B15" s="25" t="s">
        <v>60</v>
      </c>
      <c r="C15" s="26" t="s">
        <v>74</v>
      </c>
      <c r="D15" s="10" t="s">
        <v>73</v>
      </c>
      <c r="E15" s="10" t="s">
        <v>41</v>
      </c>
      <c r="F15" s="6">
        <v>2</v>
      </c>
      <c r="G15" s="6">
        <v>950000</v>
      </c>
    </row>
    <row r="16" spans="1:10" ht="14.5">
      <c r="B16" s="25" t="s">
        <v>60</v>
      </c>
      <c r="C16" s="26" t="s">
        <v>64</v>
      </c>
      <c r="D16" s="10" t="s">
        <v>64</v>
      </c>
      <c r="E16" s="10" t="s">
        <v>57</v>
      </c>
      <c r="F16" s="6">
        <v>45</v>
      </c>
      <c r="G16" s="6">
        <v>347555.55555555556</v>
      </c>
    </row>
    <row r="17" spans="1:7" ht="14.5">
      <c r="B17" s="25" t="s">
        <v>60</v>
      </c>
      <c r="C17" s="26" t="s">
        <v>59</v>
      </c>
      <c r="D17" s="10" t="s">
        <v>58</v>
      </c>
      <c r="E17" s="10" t="s">
        <v>63</v>
      </c>
      <c r="F17" s="6">
        <v>5</v>
      </c>
      <c r="G17" s="6">
        <v>576000</v>
      </c>
    </row>
    <row r="18" spans="1:7" ht="14.5">
      <c r="B18" s="25" t="s">
        <v>94</v>
      </c>
      <c r="C18" s="26" t="s">
        <v>94</v>
      </c>
      <c r="D18" s="10" t="s">
        <v>94</v>
      </c>
      <c r="E18" s="10" t="s">
        <v>52</v>
      </c>
      <c r="F18" s="6">
        <v>1</v>
      </c>
      <c r="G18" s="6">
        <v>650000</v>
      </c>
    </row>
    <row r="19" spans="1:7" ht="14.5">
      <c r="B19" s="25" t="s">
        <v>99</v>
      </c>
      <c r="C19" s="26" t="s">
        <v>98</v>
      </c>
      <c r="D19" s="10" t="s">
        <v>98</v>
      </c>
      <c r="E19" s="10" t="s">
        <v>72</v>
      </c>
      <c r="F19" s="6">
        <v>35</v>
      </c>
      <c r="G19" s="6">
        <v>890000</v>
      </c>
    </row>
    <row r="20" spans="1:7" ht="14.5">
      <c r="B20" s="25" t="s">
        <v>99</v>
      </c>
      <c r="C20" s="26" t="s">
        <v>103</v>
      </c>
      <c r="D20" s="10" t="s">
        <v>103</v>
      </c>
      <c r="E20" s="10" t="s">
        <v>67</v>
      </c>
      <c r="F20" s="6">
        <v>1</v>
      </c>
      <c r="G20" s="6">
        <v>1000000</v>
      </c>
    </row>
    <row r="21" spans="1:7" ht="15.75" customHeight="1">
      <c r="B21" s="27" t="s">
        <v>381</v>
      </c>
      <c r="C21" s="27"/>
      <c r="D21" s="27"/>
      <c r="E21" s="27"/>
      <c r="F21" s="28">
        <v>107</v>
      </c>
      <c r="G21" s="28">
        <v>646168.22429906542</v>
      </c>
    </row>
    <row r="22" spans="1:7" ht="15.75" customHeight="1"/>
    <row r="23" spans="1:7" ht="15.75" customHeight="1">
      <c r="A23" s="2" t="s">
        <v>382</v>
      </c>
      <c r="B23" s="23" t="s">
        <v>383</v>
      </c>
    </row>
    <row r="24" spans="1:7" ht="15.75" customHeight="1"/>
    <row r="25" spans="1:7" ht="15.75" customHeight="1"/>
    <row r="26" spans="1:7" ht="15.75" customHeight="1"/>
    <row r="27" spans="1:7" ht="15.75" customHeight="1"/>
    <row r="28" spans="1:7" ht="15.75" customHeight="1"/>
    <row r="29" spans="1:7" ht="15.75" customHeight="1"/>
    <row r="30" spans="1:7" ht="15.75" customHeight="1"/>
    <row r="31" spans="1:7" ht="15.75" customHeight="1"/>
    <row r="32" spans="1:7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2:J2"/>
  </mergeCells>
  <hyperlinks>
    <hyperlink ref="B6" location="'Excel B1'!A1" display="Go to Excel Section B - Question 1" xr:uid="{00000000-0004-0000-0300-000000000000}"/>
    <hyperlink ref="B23" location="'Excel B3'!A1" display="Go to Excel Section B - Question 3" xr:uid="{00000000-0004-0000-0300-000001000000}"/>
  </hyperlinks>
  <pageMargins left="0.7" right="0.7" top="0.75" bottom="0.75" header="0" footer="0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Q1000"/>
  <sheetViews>
    <sheetView showGridLines="0" workbookViewId="0">
      <pane xSplit="1" ySplit="8" topLeftCell="J103" activePane="bottomRight" state="frozen"/>
      <selection pane="topRight" activeCell="B1" sqref="B1"/>
      <selection pane="bottomLeft" activeCell="A9" sqref="A9"/>
      <selection pane="bottomRight" activeCell="K116" sqref="K116"/>
    </sheetView>
  </sheetViews>
  <sheetFormatPr defaultColWidth="14.453125" defaultRowHeight="15" customHeight="1"/>
  <cols>
    <col min="1" max="17" width="18.54296875" customWidth="1"/>
    <col min="18" max="26" width="8.7265625" customWidth="1"/>
  </cols>
  <sheetData>
    <row r="2" spans="1:17" ht="14.5">
      <c r="A2" s="29" t="s">
        <v>384</v>
      </c>
      <c r="B2" s="30"/>
      <c r="C2" s="30"/>
      <c r="D2" s="30"/>
      <c r="E2" s="30"/>
      <c r="F2" s="30"/>
      <c r="G2" s="30"/>
      <c r="H2" s="30"/>
    </row>
    <row r="4" spans="1:17" ht="14.5">
      <c r="A4" s="2" t="s">
        <v>385</v>
      </c>
    </row>
    <row r="5" spans="1:17" ht="14.5">
      <c r="A5" s="2" t="s">
        <v>386</v>
      </c>
    </row>
    <row r="6" spans="1:17" ht="14.5">
      <c r="A6" s="23" t="s">
        <v>387</v>
      </c>
      <c r="E6">
        <f>LEN(D15)</f>
        <v>15</v>
      </c>
    </row>
    <row r="8" spans="1:17" ht="29">
      <c r="A8" s="9" t="s">
        <v>21</v>
      </c>
      <c r="B8" s="9" t="s">
        <v>22</v>
      </c>
      <c r="C8" s="9" t="s">
        <v>23</v>
      </c>
      <c r="D8" s="9" t="s">
        <v>388</v>
      </c>
      <c r="E8" s="9" t="s">
        <v>24</v>
      </c>
      <c r="F8" s="9" t="s">
        <v>389</v>
      </c>
      <c r="G8" s="9" t="s">
        <v>25</v>
      </c>
      <c r="H8" s="9" t="s">
        <v>26</v>
      </c>
      <c r="I8" s="9" t="s">
        <v>390</v>
      </c>
      <c r="J8" s="9" t="s">
        <v>391</v>
      </c>
      <c r="K8" s="9" t="s">
        <v>392</v>
      </c>
      <c r="L8" s="9" t="s">
        <v>27</v>
      </c>
      <c r="M8" s="9" t="s">
        <v>28</v>
      </c>
      <c r="N8" s="9" t="s">
        <v>29</v>
      </c>
      <c r="O8" s="9" t="s">
        <v>30</v>
      </c>
      <c r="P8" s="9" t="s">
        <v>31</v>
      </c>
      <c r="Q8" s="9" t="s">
        <v>32</v>
      </c>
    </row>
    <row r="9" spans="1:17" ht="14.5">
      <c r="A9" s="10">
        <v>100</v>
      </c>
      <c r="B9" s="10" t="s">
        <v>33</v>
      </c>
      <c r="C9" s="10" t="s">
        <v>34</v>
      </c>
      <c r="D9" s="31" t="s">
        <v>393</v>
      </c>
      <c r="E9" s="11">
        <v>40711</v>
      </c>
      <c r="F9" s="31">
        <v>201106</v>
      </c>
      <c r="G9" s="6">
        <v>2400000</v>
      </c>
      <c r="H9" s="10">
        <v>0</v>
      </c>
      <c r="I9" s="31" t="s">
        <v>394</v>
      </c>
      <c r="J9" s="31" t="s">
        <v>394</v>
      </c>
      <c r="K9" s="32" t="s">
        <v>394</v>
      </c>
      <c r="L9" s="10">
        <v>90</v>
      </c>
      <c r="M9" s="10" t="s">
        <v>77</v>
      </c>
      <c r="N9" s="10">
        <v>1700</v>
      </c>
      <c r="O9" s="10" t="s">
        <v>68</v>
      </c>
      <c r="P9" s="10" t="s">
        <v>69</v>
      </c>
      <c r="Q9" s="10" t="s">
        <v>60</v>
      </c>
    </row>
    <row r="10" spans="1:17" ht="14.5">
      <c r="A10" s="10">
        <v>101</v>
      </c>
      <c r="B10" s="10" t="s">
        <v>39</v>
      </c>
      <c r="C10" s="10" t="s">
        <v>40</v>
      </c>
      <c r="D10" s="31" t="s">
        <v>395</v>
      </c>
      <c r="E10" s="11">
        <v>40712</v>
      </c>
      <c r="F10" s="31">
        <v>201106</v>
      </c>
      <c r="G10" s="6">
        <v>1700000</v>
      </c>
      <c r="H10" s="10">
        <v>100</v>
      </c>
      <c r="I10" s="31" t="s">
        <v>393</v>
      </c>
      <c r="J10" s="31">
        <v>201106</v>
      </c>
      <c r="K10" s="32">
        <v>2400000</v>
      </c>
      <c r="L10" s="10">
        <v>90</v>
      </c>
      <c r="M10" s="10" t="s">
        <v>77</v>
      </c>
      <c r="N10" s="10">
        <v>1700</v>
      </c>
      <c r="O10" s="10" t="s">
        <v>68</v>
      </c>
      <c r="P10" s="10" t="s">
        <v>69</v>
      </c>
      <c r="Q10" s="10" t="s">
        <v>60</v>
      </c>
    </row>
    <row r="11" spans="1:17" ht="14.5">
      <c r="A11" s="10">
        <v>102</v>
      </c>
      <c r="B11" s="10" t="s">
        <v>45</v>
      </c>
      <c r="C11" s="10" t="s">
        <v>46</v>
      </c>
      <c r="D11" s="31" t="s">
        <v>396</v>
      </c>
      <c r="E11" s="11">
        <v>40713</v>
      </c>
      <c r="F11" s="31">
        <v>201106</v>
      </c>
      <c r="G11" s="6">
        <v>1700000</v>
      </c>
      <c r="H11" s="10">
        <v>100</v>
      </c>
      <c r="I11" s="31" t="s">
        <v>393</v>
      </c>
      <c r="J11" s="31">
        <v>201106</v>
      </c>
      <c r="K11" s="32">
        <v>2400000</v>
      </c>
      <c r="L11" s="10">
        <v>90</v>
      </c>
      <c r="M11" s="10" t="s">
        <v>77</v>
      </c>
      <c r="N11" s="10">
        <v>1700</v>
      </c>
      <c r="O11" s="10" t="s">
        <v>68</v>
      </c>
      <c r="P11" s="10" t="s">
        <v>69</v>
      </c>
      <c r="Q11" s="10" t="s">
        <v>60</v>
      </c>
    </row>
    <row r="12" spans="1:17" ht="14.5">
      <c r="A12" s="10">
        <v>103</v>
      </c>
      <c r="B12" s="10" t="s">
        <v>50</v>
      </c>
      <c r="C12" s="10" t="s">
        <v>51</v>
      </c>
      <c r="D12" s="31" t="s">
        <v>397</v>
      </c>
      <c r="E12" s="11">
        <v>40714</v>
      </c>
      <c r="F12" s="31">
        <v>201106</v>
      </c>
      <c r="G12" s="6">
        <v>900000</v>
      </c>
      <c r="H12" s="10">
        <v>102</v>
      </c>
      <c r="I12" s="31" t="s">
        <v>396</v>
      </c>
      <c r="J12" s="31">
        <v>201106</v>
      </c>
      <c r="K12" s="32">
        <v>1700000</v>
      </c>
      <c r="L12" s="10">
        <v>60</v>
      </c>
      <c r="M12" s="10" t="s">
        <v>63</v>
      </c>
      <c r="N12" s="10">
        <v>1400</v>
      </c>
      <c r="O12" s="10" t="s">
        <v>58</v>
      </c>
      <c r="P12" s="10" t="s">
        <v>59</v>
      </c>
      <c r="Q12" s="10" t="s">
        <v>60</v>
      </c>
    </row>
    <row r="13" spans="1:17" ht="14.5">
      <c r="A13" s="10">
        <v>104</v>
      </c>
      <c r="B13" s="10" t="s">
        <v>55</v>
      </c>
      <c r="C13" s="10" t="s">
        <v>56</v>
      </c>
      <c r="D13" s="31" t="s">
        <v>398</v>
      </c>
      <c r="E13" s="11">
        <v>40715</v>
      </c>
      <c r="F13" s="31">
        <v>201106</v>
      </c>
      <c r="G13" s="6">
        <v>600000</v>
      </c>
      <c r="H13" s="10">
        <v>103</v>
      </c>
      <c r="I13" s="31" t="s">
        <v>397</v>
      </c>
      <c r="J13" s="31">
        <v>201106</v>
      </c>
      <c r="K13" s="32">
        <v>900000</v>
      </c>
      <c r="L13" s="10">
        <v>60</v>
      </c>
      <c r="M13" s="10" t="s">
        <v>63</v>
      </c>
      <c r="N13" s="10">
        <v>1400</v>
      </c>
      <c r="O13" s="10" t="s">
        <v>58</v>
      </c>
      <c r="P13" s="10" t="s">
        <v>59</v>
      </c>
      <c r="Q13" s="10" t="s">
        <v>60</v>
      </c>
    </row>
    <row r="14" spans="1:17" ht="14.5">
      <c r="A14" s="10">
        <v>105</v>
      </c>
      <c r="B14" s="10" t="s">
        <v>61</v>
      </c>
      <c r="C14" s="10" t="s">
        <v>62</v>
      </c>
      <c r="D14" s="31" t="s">
        <v>399</v>
      </c>
      <c r="E14" s="11">
        <v>40716</v>
      </c>
      <c r="F14" s="31">
        <v>201106</v>
      </c>
      <c r="G14" s="6">
        <v>480000</v>
      </c>
      <c r="H14" s="10">
        <v>103</v>
      </c>
      <c r="I14" s="31" t="s">
        <v>397</v>
      </c>
      <c r="J14" s="31">
        <v>201106</v>
      </c>
      <c r="K14" s="32">
        <v>900000</v>
      </c>
      <c r="L14" s="10">
        <v>60</v>
      </c>
      <c r="M14" s="10" t="s">
        <v>63</v>
      </c>
      <c r="N14" s="10">
        <v>1400</v>
      </c>
      <c r="O14" s="10" t="s">
        <v>58</v>
      </c>
      <c r="P14" s="10" t="s">
        <v>59</v>
      </c>
      <c r="Q14" s="10" t="s">
        <v>60</v>
      </c>
    </row>
    <row r="15" spans="1:17" ht="14.5">
      <c r="A15" s="10">
        <v>106</v>
      </c>
      <c r="B15" s="13" t="str">
        <f>VLOOKUP('Excel B1'!A15,'Table Data'!$A$4:$B$111,2,0)</f>
        <v xml:space="preserve"> Valli       </v>
      </c>
      <c r="C15" s="13" t="str">
        <f>VLOOKUP('Excel B1'!A15,'Table Data'!$A$4:$C$111,3,0)</f>
        <v xml:space="preserve"> Pataballa   </v>
      </c>
      <c r="D15" s="13" t="str">
        <f>_xlfn.CONCAT(TRIM(B15)," ",TRIM(C15))</f>
        <v>Valli Pataballa</v>
      </c>
      <c r="E15" s="57">
        <f>VLOOKUP(A15,'Table Data'!$A$10:$E$111,4,0)</f>
        <v>40717</v>
      </c>
      <c r="F15" s="58" t="str">
        <f>YEAR(E15)&amp;TEXT(MONTH(E15),"00")</f>
        <v>201106</v>
      </c>
      <c r="G15" s="33">
        <f>VLOOKUP('Excel B1'!A15,'Table Data'!$A$4:$E$111,5,0)</f>
        <v>480000</v>
      </c>
      <c r="H15" s="13">
        <f>VLOOKUP(A15,'Table Data'!$A$4:$F$111,6,0)</f>
        <v>103</v>
      </c>
      <c r="I15" s="13" t="str">
        <f>VLOOKUP(H15,$A$8:$D$115,4,1)</f>
        <v>Alexander Hunold</v>
      </c>
      <c r="J15" s="59">
        <f>VLOOKUP(H15,$A$8:$F$115,6,0)</f>
        <v>201106</v>
      </c>
      <c r="K15" s="33">
        <f>VLOOKUP(H15,$A$8:$G$115,7,0)</f>
        <v>900000</v>
      </c>
      <c r="L15" s="13">
        <f>VLOOKUP(A15,'Table Data'!$A$4:$G$111,7,0)</f>
        <v>60</v>
      </c>
      <c r="M15" s="13" t="str">
        <f>VLOOKUP(L15,'Table Data'!$K$4:$L$31,2,0)</f>
        <v>IT</v>
      </c>
      <c r="N15" s="13">
        <f>VLOOKUP(L15,'Table Data'!$K$4:$N$31,4,0)</f>
        <v>1400</v>
      </c>
      <c r="O15" s="13" t="str">
        <f>VLOOKUP(N15,'Table Data'!$R$4:$S$18,2,0)</f>
        <v>Hyderabad</v>
      </c>
      <c r="P15" s="13" t="str">
        <f>VLOOKUP(N15,'Table Data'!$R$4:$T$18,3,0)</f>
        <v>Telangana</v>
      </c>
      <c r="Q15" s="13" t="str">
        <f>VLOOKUP(N15,'Table Data'!$R$4:$U$18,4,0)</f>
        <v>India</v>
      </c>
    </row>
    <row r="16" spans="1:17" ht="14.5">
      <c r="A16" s="10">
        <v>107</v>
      </c>
      <c r="B16" s="13" t="str">
        <f>VLOOKUP('Excel B1'!A16,'Table Data'!$A$4:$B$111,2,0)</f>
        <v xml:space="preserve"> Diana       </v>
      </c>
      <c r="C16" s="13" t="str">
        <f>VLOOKUP('Excel B1'!A16,'Table Data'!$A$4:$C$111,3,0)</f>
        <v xml:space="preserve"> Lorentz     </v>
      </c>
      <c r="D16" s="13" t="str">
        <f t="shared" ref="D16:D79" si="0">_xlfn.CONCAT(TRIM(B16)," ",TRIM(C16))</f>
        <v>Diana Lorentz</v>
      </c>
      <c r="E16" s="57">
        <f>VLOOKUP(A16,'Table Data'!$A$10:$E$111,4,0)</f>
        <v>40718</v>
      </c>
      <c r="F16" s="58" t="str">
        <f t="shared" ref="F16:F79" si="1">YEAR(E16)&amp;TEXT(MONTH(E16),"00")</f>
        <v>201106</v>
      </c>
      <c r="G16" s="33">
        <f>VLOOKUP('Excel B1'!A16,'Table Data'!$A$4:$E$111,5,0)</f>
        <v>420000</v>
      </c>
      <c r="H16" s="13">
        <f>VLOOKUP(A16,'Table Data'!$A$4:$F$111,6,0)</f>
        <v>103</v>
      </c>
      <c r="I16" s="13" t="str">
        <f t="shared" ref="I16:I79" si="2">VLOOKUP(H16,$A$8:$D$115,4,1)</f>
        <v>Alexander Hunold</v>
      </c>
      <c r="J16" s="59">
        <f t="shared" ref="J16:J79" si="3">VLOOKUP(H16,$A$8:$F$115,6,0)</f>
        <v>201106</v>
      </c>
      <c r="K16" s="33">
        <f t="shared" ref="K16:K79" si="4">VLOOKUP(H16,$A$8:$G$115,7,0)</f>
        <v>900000</v>
      </c>
      <c r="L16" s="13">
        <f>VLOOKUP(A16,'Table Data'!$A$4:$G$111,7,0)</f>
        <v>60</v>
      </c>
      <c r="M16" s="13" t="str">
        <f>VLOOKUP(L16,'Table Data'!$K$4:$L$31,2,0)</f>
        <v>IT</v>
      </c>
      <c r="N16" s="13">
        <f>VLOOKUP(L16,'Table Data'!$K$4:$N$31,4,0)</f>
        <v>1400</v>
      </c>
      <c r="O16" s="13" t="str">
        <f>VLOOKUP(N16,'Table Data'!$R$4:$S$18,2,0)</f>
        <v>Hyderabad</v>
      </c>
      <c r="P16" s="13" t="str">
        <f>VLOOKUP(N16,'Table Data'!$R$4:$T$18,3,0)</f>
        <v>Telangana</v>
      </c>
      <c r="Q16" s="13" t="str">
        <f>VLOOKUP(N16,'Table Data'!$R$4:$U$18,4,0)</f>
        <v>India</v>
      </c>
    </row>
    <row r="17" spans="1:17" ht="14.5">
      <c r="A17" s="10">
        <v>108</v>
      </c>
      <c r="B17" s="13" t="str">
        <f>VLOOKUP('Excel B1'!A17,'Table Data'!$A$4:$B$111,2,0)</f>
        <v xml:space="preserve"> Nancy       </v>
      </c>
      <c r="C17" s="13" t="str">
        <f>VLOOKUP('Excel B1'!A17,'Table Data'!$A$4:$C$111,3,0)</f>
        <v xml:space="preserve"> Greenberg   </v>
      </c>
      <c r="D17" s="13" t="str">
        <f t="shared" si="0"/>
        <v>Nancy Greenberg</v>
      </c>
      <c r="E17" s="57">
        <f>VLOOKUP(A17,'Table Data'!$A$10:$E$111,4,0)</f>
        <v>40719</v>
      </c>
      <c r="F17" s="58" t="str">
        <f t="shared" si="1"/>
        <v>201106</v>
      </c>
      <c r="G17" s="33">
        <f>VLOOKUP('Excel B1'!A17,'Table Data'!$A$4:$E$111,5,0)</f>
        <v>1200000</v>
      </c>
      <c r="H17" s="13">
        <f>VLOOKUP(A17,'Table Data'!$A$4:$F$111,6,0)</f>
        <v>101</v>
      </c>
      <c r="I17" s="13" t="str">
        <f t="shared" si="2"/>
        <v>Neena Kochhar</v>
      </c>
      <c r="J17" s="59">
        <f t="shared" si="3"/>
        <v>201106</v>
      </c>
      <c r="K17" s="33">
        <f t="shared" si="4"/>
        <v>1700000</v>
      </c>
      <c r="L17" s="13">
        <f>VLOOKUP(A17,'Table Data'!$A$4:$G$111,7,0)</f>
        <v>100</v>
      </c>
      <c r="M17" s="13" t="str">
        <f>VLOOKUP(L17,'Table Data'!$K$4:$L$31,2,0)</f>
        <v>Finance</v>
      </c>
      <c r="N17" s="13">
        <f>VLOOKUP(L17,'Table Data'!$K$4:$N$31,4,0)</f>
        <v>1700</v>
      </c>
      <c r="O17" s="13" t="str">
        <f>VLOOKUP(N17,'Table Data'!$R$4:$S$18,2,0)</f>
        <v>Bangalore</v>
      </c>
      <c r="P17" s="13" t="str">
        <f>VLOOKUP(N17,'Table Data'!$R$4:$T$18,3,0)</f>
        <v>Karnataka</v>
      </c>
      <c r="Q17" s="13" t="str">
        <f>VLOOKUP(N17,'Table Data'!$R$4:$U$18,4,0)</f>
        <v>India</v>
      </c>
    </row>
    <row r="18" spans="1:17" ht="14.5">
      <c r="A18" s="10">
        <v>109</v>
      </c>
      <c r="B18" s="13" t="str">
        <f>VLOOKUP('Excel B1'!A18,'Table Data'!$A$4:$B$111,2,0)</f>
        <v xml:space="preserve"> Daniel      </v>
      </c>
      <c r="C18" s="13" t="str">
        <f>VLOOKUP('Excel B1'!A18,'Table Data'!$A$4:$C$111,3,0)</f>
        <v xml:space="preserve"> Faviet      </v>
      </c>
      <c r="D18" s="13" t="str">
        <f t="shared" si="0"/>
        <v>Daniel Faviet</v>
      </c>
      <c r="E18" s="57">
        <f>VLOOKUP(A18,'Table Data'!$A$10:$E$111,4,0)</f>
        <v>41086</v>
      </c>
      <c r="F18" s="58" t="str">
        <f t="shared" si="1"/>
        <v>201206</v>
      </c>
      <c r="G18" s="33">
        <f>VLOOKUP('Excel B1'!A18,'Table Data'!$A$4:$E$111,5,0)</f>
        <v>900000</v>
      </c>
      <c r="H18" s="13">
        <f>VLOOKUP(A18,'Table Data'!$A$4:$F$111,6,0)</f>
        <v>108</v>
      </c>
      <c r="I18" s="13" t="str">
        <f t="shared" si="2"/>
        <v>Nancy Greenberg</v>
      </c>
      <c r="J18" s="59" t="str">
        <f t="shared" si="3"/>
        <v>201106</v>
      </c>
      <c r="K18" s="33">
        <f t="shared" si="4"/>
        <v>1200000</v>
      </c>
      <c r="L18" s="13">
        <f>VLOOKUP(A18,'Table Data'!$A$4:$G$111,7,0)</f>
        <v>100</v>
      </c>
      <c r="M18" s="13" t="str">
        <f>VLOOKUP(L18,'Table Data'!$K$4:$L$31,2,0)</f>
        <v>Finance</v>
      </c>
      <c r="N18" s="13">
        <f>VLOOKUP(L18,'Table Data'!$K$4:$N$31,4,0)</f>
        <v>1700</v>
      </c>
      <c r="O18" s="13" t="str">
        <f>VLOOKUP(N18,'Table Data'!$R$4:$S$18,2,0)</f>
        <v>Bangalore</v>
      </c>
      <c r="P18" s="13" t="str">
        <f>VLOOKUP(N18,'Table Data'!$R$4:$T$18,3,0)</f>
        <v>Karnataka</v>
      </c>
      <c r="Q18" s="13" t="str">
        <f>VLOOKUP(N18,'Table Data'!$R$4:$U$18,4,0)</f>
        <v>India</v>
      </c>
    </row>
    <row r="19" spans="1:17" ht="14.5">
      <c r="A19" s="10">
        <v>110</v>
      </c>
      <c r="B19" s="13" t="str">
        <f>VLOOKUP('Excel B1'!A19,'Table Data'!$A$4:$B$111,2,0)</f>
        <v xml:space="preserve"> John        </v>
      </c>
      <c r="C19" s="13" t="str">
        <f>VLOOKUP('Excel B1'!A19,'Table Data'!$A$4:$C$111,3,0)</f>
        <v xml:space="preserve"> Chen        </v>
      </c>
      <c r="D19" s="13" t="str">
        <f t="shared" si="0"/>
        <v>John Chen</v>
      </c>
      <c r="E19" s="57">
        <f>VLOOKUP(A19,'Table Data'!$A$10:$E$111,4,0)</f>
        <v>41087</v>
      </c>
      <c r="F19" s="58" t="str">
        <f t="shared" si="1"/>
        <v>201206</v>
      </c>
      <c r="G19" s="33">
        <f>VLOOKUP('Excel B1'!A19,'Table Data'!$A$4:$E$111,5,0)</f>
        <v>820000</v>
      </c>
      <c r="H19" s="13">
        <f>VLOOKUP(A19,'Table Data'!$A$4:$F$111,6,0)</f>
        <v>108</v>
      </c>
      <c r="I19" s="13" t="str">
        <f t="shared" si="2"/>
        <v>Nancy Greenberg</v>
      </c>
      <c r="J19" s="59" t="str">
        <f t="shared" si="3"/>
        <v>201106</v>
      </c>
      <c r="K19" s="33">
        <f t="shared" si="4"/>
        <v>1200000</v>
      </c>
      <c r="L19" s="13">
        <f>VLOOKUP(A19,'Table Data'!$A$4:$G$111,7,0)</f>
        <v>100</v>
      </c>
      <c r="M19" s="13" t="str">
        <f>VLOOKUP(L19,'Table Data'!$K$4:$L$31,2,0)</f>
        <v>Finance</v>
      </c>
      <c r="N19" s="13">
        <f>VLOOKUP(L19,'Table Data'!$K$4:$N$31,4,0)</f>
        <v>1700</v>
      </c>
      <c r="O19" s="13" t="str">
        <f>VLOOKUP(N19,'Table Data'!$R$4:$S$18,2,0)</f>
        <v>Bangalore</v>
      </c>
      <c r="P19" s="13" t="str">
        <f>VLOOKUP(N19,'Table Data'!$R$4:$T$18,3,0)</f>
        <v>Karnataka</v>
      </c>
      <c r="Q19" s="13" t="str">
        <f>VLOOKUP(N19,'Table Data'!$R$4:$U$18,4,0)</f>
        <v>India</v>
      </c>
    </row>
    <row r="20" spans="1:17" ht="14.5">
      <c r="A20" s="10">
        <v>111</v>
      </c>
      <c r="B20" s="13" t="str">
        <f>VLOOKUP('Excel B1'!A20,'Table Data'!$A$4:$B$111,2,0)</f>
        <v xml:space="preserve"> Ismael      </v>
      </c>
      <c r="C20" s="13" t="str">
        <f>VLOOKUP('Excel B1'!A20,'Table Data'!$A$4:$C$111,3,0)</f>
        <v xml:space="preserve"> Sciarra     </v>
      </c>
      <c r="D20" s="13" t="str">
        <f t="shared" si="0"/>
        <v>Ismael Sciarra</v>
      </c>
      <c r="E20" s="57">
        <f>VLOOKUP(A20,'Table Data'!$A$10:$E$111,4,0)</f>
        <v>41088</v>
      </c>
      <c r="F20" s="58" t="str">
        <f t="shared" si="1"/>
        <v>201206</v>
      </c>
      <c r="G20" s="33">
        <f>VLOOKUP('Excel B1'!A20,'Table Data'!$A$4:$E$111,5,0)</f>
        <v>770000</v>
      </c>
      <c r="H20" s="13">
        <f>VLOOKUP(A20,'Table Data'!$A$4:$F$111,6,0)</f>
        <v>108</v>
      </c>
      <c r="I20" s="13" t="str">
        <f t="shared" si="2"/>
        <v>Nancy Greenberg</v>
      </c>
      <c r="J20" s="59" t="str">
        <f t="shared" si="3"/>
        <v>201106</v>
      </c>
      <c r="K20" s="33">
        <f t="shared" si="4"/>
        <v>1200000</v>
      </c>
      <c r="L20" s="13">
        <f>VLOOKUP(A20,'Table Data'!$A$4:$G$111,7,0)</f>
        <v>100</v>
      </c>
      <c r="M20" s="13" t="str">
        <f>VLOOKUP(L20,'Table Data'!$K$4:$L$31,2,0)</f>
        <v>Finance</v>
      </c>
      <c r="N20" s="13">
        <f>VLOOKUP(L20,'Table Data'!$K$4:$N$31,4,0)</f>
        <v>1700</v>
      </c>
      <c r="O20" s="13" t="str">
        <f>VLOOKUP(N20,'Table Data'!$R$4:$S$18,2,0)</f>
        <v>Bangalore</v>
      </c>
      <c r="P20" s="13" t="str">
        <f>VLOOKUP(N20,'Table Data'!$R$4:$T$18,3,0)</f>
        <v>Karnataka</v>
      </c>
      <c r="Q20" s="13" t="str">
        <f>VLOOKUP(N20,'Table Data'!$R$4:$U$18,4,0)</f>
        <v>India</v>
      </c>
    </row>
    <row r="21" spans="1:17" ht="15.75" customHeight="1">
      <c r="A21" s="10">
        <v>112</v>
      </c>
      <c r="B21" s="13" t="str">
        <f>VLOOKUP('Excel B1'!A21,'Table Data'!$A$4:$B$111,2,0)</f>
        <v xml:space="preserve"> Jose Manuel </v>
      </c>
      <c r="C21" s="13" t="str">
        <f>VLOOKUP('Excel B1'!A21,'Table Data'!$A$4:$C$111,3,0)</f>
        <v xml:space="preserve"> Urman       </v>
      </c>
      <c r="D21" s="13" t="str">
        <f t="shared" si="0"/>
        <v>Jose Manuel Urman</v>
      </c>
      <c r="E21" s="57">
        <f>VLOOKUP(A21,'Table Data'!$A$10:$E$111,4,0)</f>
        <v>41089</v>
      </c>
      <c r="F21" s="58" t="str">
        <f t="shared" si="1"/>
        <v>201206</v>
      </c>
      <c r="G21" s="33">
        <f>VLOOKUP('Excel B1'!A21,'Table Data'!$A$4:$E$111,5,0)</f>
        <v>780000</v>
      </c>
      <c r="H21" s="13">
        <f>VLOOKUP(A21,'Table Data'!$A$4:$F$111,6,0)</f>
        <v>108</v>
      </c>
      <c r="I21" s="13" t="str">
        <f t="shared" si="2"/>
        <v>Nancy Greenberg</v>
      </c>
      <c r="J21" s="59" t="str">
        <f t="shared" si="3"/>
        <v>201106</v>
      </c>
      <c r="K21" s="33">
        <f t="shared" si="4"/>
        <v>1200000</v>
      </c>
      <c r="L21" s="13">
        <f>VLOOKUP(A21,'Table Data'!$A$4:$G$111,7,0)</f>
        <v>100</v>
      </c>
      <c r="M21" s="13" t="str">
        <f>VLOOKUP(L21,'Table Data'!$K$4:$L$31,2,0)</f>
        <v>Finance</v>
      </c>
      <c r="N21" s="13">
        <f>VLOOKUP(L21,'Table Data'!$K$4:$N$31,4,0)</f>
        <v>1700</v>
      </c>
      <c r="O21" s="13" t="str">
        <f>VLOOKUP(N21,'Table Data'!$R$4:$S$18,2,0)</f>
        <v>Bangalore</v>
      </c>
      <c r="P21" s="13" t="str">
        <f>VLOOKUP(N21,'Table Data'!$R$4:$T$18,3,0)</f>
        <v>Karnataka</v>
      </c>
      <c r="Q21" s="13" t="str">
        <f>VLOOKUP(N21,'Table Data'!$R$4:$U$18,4,0)</f>
        <v>India</v>
      </c>
    </row>
    <row r="22" spans="1:17" ht="15.75" customHeight="1">
      <c r="A22" s="10">
        <v>113</v>
      </c>
      <c r="B22" s="13" t="str">
        <f>VLOOKUP('Excel B1'!A22,'Table Data'!$A$4:$B$111,2,0)</f>
        <v xml:space="preserve"> Luis        </v>
      </c>
      <c r="C22" s="13" t="str">
        <f>VLOOKUP('Excel B1'!A22,'Table Data'!$A$4:$C$111,3,0)</f>
        <v xml:space="preserve"> Popp        </v>
      </c>
      <c r="D22" s="13" t="str">
        <f t="shared" si="0"/>
        <v>Luis Popp</v>
      </c>
      <c r="E22" s="57">
        <f>VLOOKUP(A22,'Table Data'!$A$10:$E$111,4,0)</f>
        <v>41090</v>
      </c>
      <c r="F22" s="58" t="str">
        <f t="shared" si="1"/>
        <v>201206</v>
      </c>
      <c r="G22" s="33">
        <f>VLOOKUP('Excel B1'!A22,'Table Data'!$A$4:$E$111,5,0)</f>
        <v>690000</v>
      </c>
      <c r="H22" s="13">
        <f>VLOOKUP(A22,'Table Data'!$A$4:$F$111,6,0)</f>
        <v>108</v>
      </c>
      <c r="I22" s="13" t="str">
        <f t="shared" si="2"/>
        <v>Nancy Greenberg</v>
      </c>
      <c r="J22" s="59" t="str">
        <f t="shared" si="3"/>
        <v>201106</v>
      </c>
      <c r="K22" s="33">
        <f t="shared" si="4"/>
        <v>1200000</v>
      </c>
      <c r="L22" s="13">
        <f>VLOOKUP(A22,'Table Data'!$A$4:$G$111,7,0)</f>
        <v>100</v>
      </c>
      <c r="M22" s="13" t="str">
        <f>VLOOKUP(L22,'Table Data'!$K$4:$L$31,2,0)</f>
        <v>Finance</v>
      </c>
      <c r="N22" s="13">
        <f>VLOOKUP(L22,'Table Data'!$K$4:$N$31,4,0)</f>
        <v>1700</v>
      </c>
      <c r="O22" s="13" t="str">
        <f>VLOOKUP(N22,'Table Data'!$R$4:$S$18,2,0)</f>
        <v>Bangalore</v>
      </c>
      <c r="P22" s="13" t="str">
        <f>VLOOKUP(N22,'Table Data'!$R$4:$T$18,3,0)</f>
        <v>Karnataka</v>
      </c>
      <c r="Q22" s="13" t="str">
        <f>VLOOKUP(N22,'Table Data'!$R$4:$U$18,4,0)</f>
        <v>India</v>
      </c>
    </row>
    <row r="23" spans="1:17" ht="15.75" customHeight="1">
      <c r="A23" s="10">
        <v>114</v>
      </c>
      <c r="B23" s="13" t="str">
        <f>VLOOKUP('Excel B1'!A23,'Table Data'!$A$4:$B$111,2,0)</f>
        <v xml:space="preserve"> Den         </v>
      </c>
      <c r="C23" s="13" t="str">
        <f>VLOOKUP('Excel B1'!A23,'Table Data'!$A$4:$C$111,3,0)</f>
        <v xml:space="preserve"> Raphaely    </v>
      </c>
      <c r="D23" s="13" t="str">
        <f t="shared" si="0"/>
        <v>Den Raphaely</v>
      </c>
      <c r="E23" s="57">
        <f>VLOOKUP(A23,'Table Data'!$A$10:$E$111,4,0)</f>
        <v>41091</v>
      </c>
      <c r="F23" s="58" t="str">
        <f t="shared" si="1"/>
        <v>201207</v>
      </c>
      <c r="G23" s="33">
        <f>VLOOKUP('Excel B1'!A23,'Table Data'!$A$4:$E$111,5,0)</f>
        <v>1100000</v>
      </c>
      <c r="H23" s="13">
        <f>VLOOKUP(A23,'Table Data'!$A$4:$F$111,6,0)</f>
        <v>100</v>
      </c>
      <c r="I23" s="13" t="str">
        <f t="shared" si="2"/>
        <v>Samantha Queen</v>
      </c>
      <c r="J23" s="59">
        <f t="shared" si="3"/>
        <v>201106</v>
      </c>
      <c r="K23" s="33">
        <f t="shared" si="4"/>
        <v>2400000</v>
      </c>
      <c r="L23" s="13">
        <f>VLOOKUP(A23,'Table Data'!$A$4:$G$111,7,0)</f>
        <v>30</v>
      </c>
      <c r="M23" s="13" t="str">
        <f>VLOOKUP(L23,'Table Data'!$K$4:$L$31,2,0)</f>
        <v>Purchasing</v>
      </c>
      <c r="N23" s="13">
        <f>VLOOKUP(L23,'Table Data'!$K$4:$N$31,4,0)</f>
        <v>1700</v>
      </c>
      <c r="O23" s="13" t="str">
        <f>VLOOKUP(N23,'Table Data'!$R$4:$S$18,2,0)</f>
        <v>Bangalore</v>
      </c>
      <c r="P23" s="13" t="str">
        <f>VLOOKUP(N23,'Table Data'!$R$4:$T$18,3,0)</f>
        <v>Karnataka</v>
      </c>
      <c r="Q23" s="13" t="str">
        <f>VLOOKUP(N23,'Table Data'!$R$4:$U$18,4,0)</f>
        <v>India</v>
      </c>
    </row>
    <row r="24" spans="1:17" ht="15.75" customHeight="1">
      <c r="A24" s="10">
        <v>115</v>
      </c>
      <c r="B24" s="13" t="str">
        <f>VLOOKUP('Excel B1'!A24,'Table Data'!$A$4:$B$111,2,0)</f>
        <v xml:space="preserve"> Alexander   </v>
      </c>
      <c r="C24" s="13" t="str">
        <f>VLOOKUP('Excel B1'!A24,'Table Data'!$A$4:$C$111,3,0)</f>
        <v xml:space="preserve"> Khoo        </v>
      </c>
      <c r="D24" s="13" t="str">
        <f t="shared" si="0"/>
        <v>Alexander Khoo</v>
      </c>
      <c r="E24" s="57">
        <f>VLOOKUP(A24,'Table Data'!$A$10:$E$111,4,0)</f>
        <v>41092</v>
      </c>
      <c r="F24" s="58" t="str">
        <f t="shared" si="1"/>
        <v>201207</v>
      </c>
      <c r="G24" s="33">
        <f>VLOOKUP('Excel B1'!A24,'Table Data'!$A$4:$E$111,5,0)</f>
        <v>310000</v>
      </c>
      <c r="H24" s="13">
        <f>VLOOKUP(A24,'Table Data'!$A$4:$F$111,6,0)</f>
        <v>114</v>
      </c>
      <c r="I24" s="13" t="str">
        <f t="shared" si="2"/>
        <v>Den Raphaely</v>
      </c>
      <c r="J24" s="59" t="str">
        <f t="shared" si="3"/>
        <v>201207</v>
      </c>
      <c r="K24" s="33">
        <f t="shared" si="4"/>
        <v>1100000</v>
      </c>
      <c r="L24" s="13">
        <f>VLOOKUP(A24,'Table Data'!$A$4:$G$111,7,0)</f>
        <v>30</v>
      </c>
      <c r="M24" s="13" t="str">
        <f>VLOOKUP(L24,'Table Data'!$K$4:$L$31,2,0)</f>
        <v>Purchasing</v>
      </c>
      <c r="N24" s="13">
        <f>VLOOKUP(L24,'Table Data'!$K$4:$N$31,4,0)</f>
        <v>1700</v>
      </c>
      <c r="O24" s="13" t="str">
        <f>VLOOKUP(N24,'Table Data'!$R$4:$S$18,2,0)</f>
        <v>Bangalore</v>
      </c>
      <c r="P24" s="13" t="str">
        <f>VLOOKUP(N24,'Table Data'!$R$4:$T$18,3,0)</f>
        <v>Karnataka</v>
      </c>
      <c r="Q24" s="13" t="str">
        <f>VLOOKUP(N24,'Table Data'!$R$4:$U$18,4,0)</f>
        <v>India</v>
      </c>
    </row>
    <row r="25" spans="1:17" ht="15.75" customHeight="1">
      <c r="A25" s="10">
        <v>116</v>
      </c>
      <c r="B25" s="13" t="str">
        <f>VLOOKUP('Excel B1'!A25,'Table Data'!$A$4:$B$111,2,0)</f>
        <v xml:space="preserve"> Shelli      </v>
      </c>
      <c r="C25" s="13" t="str">
        <f>VLOOKUP('Excel B1'!A25,'Table Data'!$A$4:$C$111,3,0)</f>
        <v xml:space="preserve"> Baida       </v>
      </c>
      <c r="D25" s="13" t="str">
        <f t="shared" si="0"/>
        <v>Shelli Baida</v>
      </c>
      <c r="E25" s="57">
        <f>VLOOKUP(A25,'Table Data'!$A$10:$E$111,4,0)</f>
        <v>41093</v>
      </c>
      <c r="F25" s="58" t="str">
        <f t="shared" si="1"/>
        <v>201207</v>
      </c>
      <c r="G25" s="33">
        <f>VLOOKUP('Excel B1'!A25,'Table Data'!$A$4:$E$111,5,0)</f>
        <v>290000</v>
      </c>
      <c r="H25" s="13">
        <f>VLOOKUP(A25,'Table Data'!$A$4:$F$111,6,0)</f>
        <v>114</v>
      </c>
      <c r="I25" s="13" t="str">
        <f t="shared" si="2"/>
        <v>Den Raphaely</v>
      </c>
      <c r="J25" s="59" t="str">
        <f t="shared" si="3"/>
        <v>201207</v>
      </c>
      <c r="K25" s="33">
        <f t="shared" si="4"/>
        <v>1100000</v>
      </c>
      <c r="L25" s="13">
        <f>VLOOKUP(A25,'Table Data'!$A$4:$G$111,7,0)</f>
        <v>30</v>
      </c>
      <c r="M25" s="13" t="str">
        <f>VLOOKUP(L25,'Table Data'!$K$4:$L$31,2,0)</f>
        <v>Purchasing</v>
      </c>
      <c r="N25" s="13">
        <f>VLOOKUP(L25,'Table Data'!$K$4:$N$31,4,0)</f>
        <v>1700</v>
      </c>
      <c r="O25" s="13" t="str">
        <f>VLOOKUP(N25,'Table Data'!$R$4:$S$18,2,0)</f>
        <v>Bangalore</v>
      </c>
      <c r="P25" s="13" t="str">
        <f>VLOOKUP(N25,'Table Data'!$R$4:$T$18,3,0)</f>
        <v>Karnataka</v>
      </c>
      <c r="Q25" s="13" t="str">
        <f>VLOOKUP(N25,'Table Data'!$R$4:$U$18,4,0)</f>
        <v>India</v>
      </c>
    </row>
    <row r="26" spans="1:17" ht="15.75" customHeight="1">
      <c r="A26" s="10">
        <v>117</v>
      </c>
      <c r="B26" s="13" t="str">
        <f>VLOOKUP('Excel B1'!A26,'Table Data'!$A$4:$B$111,2,0)</f>
        <v xml:space="preserve"> Sigal       </v>
      </c>
      <c r="C26" s="13" t="str">
        <f>VLOOKUP('Excel B1'!A26,'Table Data'!$A$4:$C$111,3,0)</f>
        <v xml:space="preserve"> Tobias      </v>
      </c>
      <c r="D26" s="13" t="str">
        <f t="shared" si="0"/>
        <v>Sigal Tobias</v>
      </c>
      <c r="E26" s="57">
        <f>VLOOKUP(A26,'Table Data'!$A$10:$E$111,4,0)</f>
        <v>41459</v>
      </c>
      <c r="F26" s="58" t="str">
        <f t="shared" si="1"/>
        <v>201307</v>
      </c>
      <c r="G26" s="33">
        <f>VLOOKUP('Excel B1'!A26,'Table Data'!$A$4:$E$111,5,0)</f>
        <v>280000</v>
      </c>
      <c r="H26" s="13">
        <f>VLOOKUP(A26,'Table Data'!$A$4:$F$111,6,0)</f>
        <v>114</v>
      </c>
      <c r="I26" s="13" t="str">
        <f t="shared" si="2"/>
        <v>Den Raphaely</v>
      </c>
      <c r="J26" s="59" t="str">
        <f t="shared" si="3"/>
        <v>201207</v>
      </c>
      <c r="K26" s="33">
        <f t="shared" si="4"/>
        <v>1100000</v>
      </c>
      <c r="L26" s="13">
        <f>VLOOKUP(A26,'Table Data'!$A$4:$G$111,7,0)</f>
        <v>30</v>
      </c>
      <c r="M26" s="13" t="str">
        <f>VLOOKUP(L26,'Table Data'!$K$4:$L$31,2,0)</f>
        <v>Purchasing</v>
      </c>
      <c r="N26" s="13">
        <f>VLOOKUP(L26,'Table Data'!$K$4:$N$31,4,0)</f>
        <v>1700</v>
      </c>
      <c r="O26" s="13" t="str">
        <f>VLOOKUP(N26,'Table Data'!$R$4:$S$18,2,0)</f>
        <v>Bangalore</v>
      </c>
      <c r="P26" s="13" t="str">
        <f>VLOOKUP(N26,'Table Data'!$R$4:$T$18,3,0)</f>
        <v>Karnataka</v>
      </c>
      <c r="Q26" s="13" t="str">
        <f>VLOOKUP(N26,'Table Data'!$R$4:$U$18,4,0)</f>
        <v>India</v>
      </c>
    </row>
    <row r="27" spans="1:17" ht="15.75" customHeight="1">
      <c r="A27" s="10">
        <v>118</v>
      </c>
      <c r="B27" s="13" t="str">
        <f>VLOOKUP('Excel B1'!A27,'Table Data'!$A$4:$B$111,2,0)</f>
        <v xml:space="preserve"> Guy         </v>
      </c>
      <c r="C27" s="13" t="str">
        <f>VLOOKUP('Excel B1'!A27,'Table Data'!$A$4:$C$111,3,0)</f>
        <v xml:space="preserve"> Himuro      </v>
      </c>
      <c r="D27" s="13" t="str">
        <f t="shared" si="0"/>
        <v>Guy Himuro</v>
      </c>
      <c r="E27" s="57">
        <f>VLOOKUP(A27,'Table Data'!$A$10:$E$111,4,0)</f>
        <v>41460</v>
      </c>
      <c r="F27" s="58" t="str">
        <f t="shared" si="1"/>
        <v>201307</v>
      </c>
      <c r="G27" s="33">
        <f>VLOOKUP('Excel B1'!A27,'Table Data'!$A$4:$E$111,5,0)</f>
        <v>260000</v>
      </c>
      <c r="H27" s="13">
        <f>VLOOKUP(A27,'Table Data'!$A$4:$F$111,6,0)</f>
        <v>114</v>
      </c>
      <c r="I27" s="13" t="str">
        <f t="shared" si="2"/>
        <v>Den Raphaely</v>
      </c>
      <c r="J27" s="59" t="str">
        <f t="shared" si="3"/>
        <v>201207</v>
      </c>
      <c r="K27" s="33">
        <f t="shared" si="4"/>
        <v>1100000</v>
      </c>
      <c r="L27" s="13">
        <f>VLOOKUP(A27,'Table Data'!$A$4:$G$111,7,0)</f>
        <v>30</v>
      </c>
      <c r="M27" s="13" t="str">
        <f>VLOOKUP(L27,'Table Data'!$K$4:$L$31,2,0)</f>
        <v>Purchasing</v>
      </c>
      <c r="N27" s="13">
        <f>VLOOKUP(L27,'Table Data'!$K$4:$N$31,4,0)</f>
        <v>1700</v>
      </c>
      <c r="O27" s="13" t="str">
        <f>VLOOKUP(N27,'Table Data'!$R$4:$S$18,2,0)</f>
        <v>Bangalore</v>
      </c>
      <c r="P27" s="13" t="str">
        <f>VLOOKUP(N27,'Table Data'!$R$4:$T$18,3,0)</f>
        <v>Karnataka</v>
      </c>
      <c r="Q27" s="13" t="str">
        <f>VLOOKUP(N27,'Table Data'!$R$4:$U$18,4,0)</f>
        <v>India</v>
      </c>
    </row>
    <row r="28" spans="1:17" ht="15.75" customHeight="1">
      <c r="A28" s="10">
        <v>119</v>
      </c>
      <c r="B28" s="13" t="str">
        <f>VLOOKUP('Excel B1'!A28,'Table Data'!$A$4:$B$111,2,0)</f>
        <v xml:space="preserve"> Karen       </v>
      </c>
      <c r="C28" s="13" t="str">
        <f>VLOOKUP('Excel B1'!A28,'Table Data'!$A$4:$C$111,3,0)</f>
        <v xml:space="preserve"> Colmenares  </v>
      </c>
      <c r="D28" s="13" t="str">
        <f t="shared" si="0"/>
        <v>Karen Colmenares</v>
      </c>
      <c r="E28" s="57">
        <f>VLOOKUP(A28,'Table Data'!$A$10:$E$111,4,0)</f>
        <v>41461</v>
      </c>
      <c r="F28" s="58" t="str">
        <f t="shared" si="1"/>
        <v>201307</v>
      </c>
      <c r="G28" s="33">
        <f>VLOOKUP('Excel B1'!A28,'Table Data'!$A$4:$E$111,5,0)</f>
        <v>250000</v>
      </c>
      <c r="H28" s="13">
        <f>VLOOKUP(A28,'Table Data'!$A$4:$F$111,6,0)</f>
        <v>114</v>
      </c>
      <c r="I28" s="13" t="str">
        <f t="shared" si="2"/>
        <v>Den Raphaely</v>
      </c>
      <c r="J28" s="59" t="str">
        <f t="shared" si="3"/>
        <v>201207</v>
      </c>
      <c r="K28" s="33">
        <f t="shared" si="4"/>
        <v>1100000</v>
      </c>
      <c r="L28" s="13">
        <f>VLOOKUP(A28,'Table Data'!$A$4:$G$111,7,0)</f>
        <v>30</v>
      </c>
      <c r="M28" s="13" t="str">
        <f>VLOOKUP(L28,'Table Data'!$K$4:$L$31,2,0)</f>
        <v>Purchasing</v>
      </c>
      <c r="N28" s="13">
        <f>VLOOKUP(L28,'Table Data'!$K$4:$N$31,4,0)</f>
        <v>1700</v>
      </c>
      <c r="O28" s="13" t="str">
        <f>VLOOKUP(N28,'Table Data'!$R$4:$S$18,2,0)</f>
        <v>Bangalore</v>
      </c>
      <c r="P28" s="13" t="str">
        <f>VLOOKUP(N28,'Table Data'!$R$4:$T$18,3,0)</f>
        <v>Karnataka</v>
      </c>
      <c r="Q28" s="13" t="str">
        <f>VLOOKUP(N28,'Table Data'!$R$4:$U$18,4,0)</f>
        <v>India</v>
      </c>
    </row>
    <row r="29" spans="1:17" ht="15.75" customHeight="1">
      <c r="A29" s="10">
        <v>120</v>
      </c>
      <c r="B29" s="13" t="str">
        <f>VLOOKUP('Excel B1'!A29,'Table Data'!$A$4:$B$111,2,0)</f>
        <v xml:space="preserve"> Matthew     </v>
      </c>
      <c r="C29" s="13" t="str">
        <f>VLOOKUP('Excel B1'!A29,'Table Data'!$A$4:$C$111,3,0)</f>
        <v xml:space="preserve"> Weiss       </v>
      </c>
      <c r="D29" s="13" t="str">
        <f t="shared" si="0"/>
        <v>Matthew Weiss</v>
      </c>
      <c r="E29" s="57">
        <f>VLOOKUP(A29,'Table Data'!$A$10:$E$111,4,0)</f>
        <v>41462</v>
      </c>
      <c r="F29" s="58" t="str">
        <f t="shared" si="1"/>
        <v>201307</v>
      </c>
      <c r="G29" s="33">
        <f>VLOOKUP('Excel B1'!A29,'Table Data'!$A$4:$E$111,5,0)</f>
        <v>800000</v>
      </c>
      <c r="H29" s="13">
        <f>VLOOKUP(A29,'Table Data'!$A$4:$F$111,6,0)</f>
        <v>100</v>
      </c>
      <c r="I29" s="13" t="str">
        <f t="shared" si="2"/>
        <v>Samantha Queen</v>
      </c>
      <c r="J29" s="59">
        <f t="shared" si="3"/>
        <v>201106</v>
      </c>
      <c r="K29" s="33">
        <f t="shared" si="4"/>
        <v>2400000</v>
      </c>
      <c r="L29" s="13">
        <f>VLOOKUP(A29,'Table Data'!$A$4:$G$111,7,0)</f>
        <v>50</v>
      </c>
      <c r="M29" s="13" t="str">
        <f>VLOOKUP(L29,'Table Data'!$K$4:$L$31,2,0)</f>
        <v>Shipping</v>
      </c>
      <c r="N29" s="13">
        <f>VLOOKUP(L29,'Table Data'!$K$4:$N$31,4,0)</f>
        <v>1500</v>
      </c>
      <c r="O29" s="13" t="str">
        <f>VLOOKUP(N29,'Table Data'!$R$4:$S$18,2,0)</f>
        <v>New Delhi</v>
      </c>
      <c r="P29" s="13" t="str">
        <f>VLOOKUP(N29,'Table Data'!$R$4:$T$18,3,0)</f>
        <v>New Delhi</v>
      </c>
      <c r="Q29" s="13" t="str">
        <f>VLOOKUP(N29,'Table Data'!$R$4:$U$18,4,0)</f>
        <v>India</v>
      </c>
    </row>
    <row r="30" spans="1:17" ht="15.75" customHeight="1">
      <c r="A30" s="10">
        <v>121</v>
      </c>
      <c r="B30" s="13" t="str">
        <f>VLOOKUP('Excel B1'!A30,'Table Data'!$A$4:$B$111,2,0)</f>
        <v xml:space="preserve"> Adam        </v>
      </c>
      <c r="C30" s="13" t="str">
        <f>VLOOKUP('Excel B1'!A30,'Table Data'!$A$4:$C$111,3,0)</f>
        <v xml:space="preserve"> Fripp       </v>
      </c>
      <c r="D30" s="13" t="str">
        <f t="shared" si="0"/>
        <v>Adam Fripp</v>
      </c>
      <c r="E30" s="57">
        <f>VLOOKUP(A30,'Table Data'!$A$10:$E$111,4,0)</f>
        <v>41463</v>
      </c>
      <c r="F30" s="58" t="str">
        <f t="shared" si="1"/>
        <v>201307</v>
      </c>
      <c r="G30" s="33">
        <f>VLOOKUP('Excel B1'!A30,'Table Data'!$A$4:$E$111,5,0)</f>
        <v>820000</v>
      </c>
      <c r="H30" s="13">
        <f>VLOOKUP(A30,'Table Data'!$A$4:$F$111,6,0)</f>
        <v>100</v>
      </c>
      <c r="I30" s="13" t="str">
        <f t="shared" si="2"/>
        <v>Samantha Queen</v>
      </c>
      <c r="J30" s="59">
        <f t="shared" si="3"/>
        <v>201106</v>
      </c>
      <c r="K30" s="33">
        <f t="shared" si="4"/>
        <v>2400000</v>
      </c>
      <c r="L30" s="13">
        <f>VLOOKUP(A30,'Table Data'!$A$4:$G$111,7,0)</f>
        <v>50</v>
      </c>
      <c r="M30" s="13" t="str">
        <f>VLOOKUP(L30,'Table Data'!$K$4:$L$31,2,0)</f>
        <v>Shipping</v>
      </c>
      <c r="N30" s="13">
        <f>VLOOKUP(L30,'Table Data'!$K$4:$N$31,4,0)</f>
        <v>1500</v>
      </c>
      <c r="O30" s="13" t="str">
        <f>VLOOKUP(N30,'Table Data'!$R$4:$S$18,2,0)</f>
        <v>New Delhi</v>
      </c>
      <c r="P30" s="13" t="str">
        <f>VLOOKUP(N30,'Table Data'!$R$4:$T$18,3,0)</f>
        <v>New Delhi</v>
      </c>
      <c r="Q30" s="13" t="str">
        <f>VLOOKUP(N30,'Table Data'!$R$4:$U$18,4,0)</f>
        <v>India</v>
      </c>
    </row>
    <row r="31" spans="1:17" ht="15.75" customHeight="1">
      <c r="A31" s="10">
        <v>122</v>
      </c>
      <c r="B31" s="13" t="str">
        <f>VLOOKUP('Excel B1'!A31,'Table Data'!$A$4:$B$111,2,0)</f>
        <v xml:space="preserve"> Payam       </v>
      </c>
      <c r="C31" s="13" t="str">
        <f>VLOOKUP('Excel B1'!A31,'Table Data'!$A$4:$C$111,3,0)</f>
        <v xml:space="preserve"> Kaufling    </v>
      </c>
      <c r="D31" s="13" t="str">
        <f t="shared" si="0"/>
        <v>Payam Kaufling</v>
      </c>
      <c r="E31" s="57">
        <f>VLOOKUP(A31,'Table Data'!$A$10:$E$111,4,0)</f>
        <v>41464</v>
      </c>
      <c r="F31" s="58" t="str">
        <f t="shared" si="1"/>
        <v>201307</v>
      </c>
      <c r="G31" s="33">
        <f>VLOOKUP('Excel B1'!A31,'Table Data'!$A$4:$E$111,5,0)</f>
        <v>790000</v>
      </c>
      <c r="H31" s="13">
        <f>VLOOKUP(A31,'Table Data'!$A$4:$F$111,6,0)</f>
        <v>100</v>
      </c>
      <c r="I31" s="13" t="str">
        <f t="shared" si="2"/>
        <v>Samantha Queen</v>
      </c>
      <c r="J31" s="59">
        <f t="shared" si="3"/>
        <v>201106</v>
      </c>
      <c r="K31" s="33">
        <f t="shared" si="4"/>
        <v>2400000</v>
      </c>
      <c r="L31" s="13">
        <f>VLOOKUP(A31,'Table Data'!$A$4:$G$111,7,0)</f>
        <v>50</v>
      </c>
      <c r="M31" s="13" t="str">
        <f>VLOOKUP(L31,'Table Data'!$K$4:$L$31,2,0)</f>
        <v>Shipping</v>
      </c>
      <c r="N31" s="13">
        <f>VLOOKUP(L31,'Table Data'!$K$4:$N$31,4,0)</f>
        <v>1500</v>
      </c>
      <c r="O31" s="13" t="str">
        <f>VLOOKUP(N31,'Table Data'!$R$4:$S$18,2,0)</f>
        <v>New Delhi</v>
      </c>
      <c r="P31" s="13" t="str">
        <f>VLOOKUP(N31,'Table Data'!$R$4:$T$18,3,0)</f>
        <v>New Delhi</v>
      </c>
      <c r="Q31" s="13" t="str">
        <f>VLOOKUP(N31,'Table Data'!$R$4:$U$18,4,0)</f>
        <v>India</v>
      </c>
    </row>
    <row r="32" spans="1:17" ht="15.75" customHeight="1">
      <c r="A32" s="10">
        <v>123</v>
      </c>
      <c r="B32" s="13" t="str">
        <f>VLOOKUP('Excel B1'!A32,'Table Data'!$A$4:$B$111,2,0)</f>
        <v xml:space="preserve"> Shanta      </v>
      </c>
      <c r="C32" s="13" t="str">
        <f>VLOOKUP('Excel B1'!A32,'Table Data'!$A$4:$C$111,3,0)</f>
        <v xml:space="preserve"> Vollman     </v>
      </c>
      <c r="D32" s="13" t="str">
        <f t="shared" si="0"/>
        <v>Shanta Vollman</v>
      </c>
      <c r="E32" s="57">
        <f>VLOOKUP(A32,'Table Data'!$A$10:$E$111,4,0)</f>
        <v>41465</v>
      </c>
      <c r="F32" s="58" t="str">
        <f t="shared" si="1"/>
        <v>201307</v>
      </c>
      <c r="G32" s="33">
        <f>VLOOKUP('Excel B1'!A32,'Table Data'!$A$4:$E$111,5,0)</f>
        <v>650000</v>
      </c>
      <c r="H32" s="13">
        <f>VLOOKUP(A32,'Table Data'!$A$4:$F$111,6,0)</f>
        <v>100</v>
      </c>
      <c r="I32" s="13" t="str">
        <f t="shared" si="2"/>
        <v>Samantha Queen</v>
      </c>
      <c r="J32" s="59">
        <f t="shared" si="3"/>
        <v>201106</v>
      </c>
      <c r="K32" s="33">
        <f t="shared" si="4"/>
        <v>2400000</v>
      </c>
      <c r="L32" s="13">
        <f>VLOOKUP(A32,'Table Data'!$A$4:$G$111,7,0)</f>
        <v>50</v>
      </c>
      <c r="M32" s="13" t="str">
        <f>VLOOKUP(L32,'Table Data'!$K$4:$L$31,2,0)</f>
        <v>Shipping</v>
      </c>
      <c r="N32" s="13">
        <f>VLOOKUP(L32,'Table Data'!$K$4:$N$31,4,0)</f>
        <v>1500</v>
      </c>
      <c r="O32" s="13" t="str">
        <f>VLOOKUP(N32,'Table Data'!$R$4:$S$18,2,0)</f>
        <v>New Delhi</v>
      </c>
      <c r="P32" s="13" t="str">
        <f>VLOOKUP(N32,'Table Data'!$R$4:$T$18,3,0)</f>
        <v>New Delhi</v>
      </c>
      <c r="Q32" s="13" t="str">
        <f>VLOOKUP(N32,'Table Data'!$R$4:$U$18,4,0)</f>
        <v>India</v>
      </c>
    </row>
    <row r="33" spans="1:17" ht="15.75" customHeight="1">
      <c r="A33" s="10">
        <v>124</v>
      </c>
      <c r="B33" s="13" t="str">
        <f>VLOOKUP('Excel B1'!A33,'Table Data'!$A$4:$B$111,2,0)</f>
        <v xml:space="preserve"> Kevin       </v>
      </c>
      <c r="C33" s="13" t="str">
        <f>VLOOKUP('Excel B1'!A33,'Table Data'!$A$4:$C$111,3,0)</f>
        <v xml:space="preserve"> Mourgos     </v>
      </c>
      <c r="D33" s="13" t="str">
        <f t="shared" si="0"/>
        <v>Kevin Mourgos</v>
      </c>
      <c r="E33" s="57">
        <f>VLOOKUP(A33,'Table Data'!$A$10:$E$111,4,0)</f>
        <v>41466</v>
      </c>
      <c r="F33" s="58" t="str">
        <f t="shared" si="1"/>
        <v>201307</v>
      </c>
      <c r="G33" s="33">
        <f>VLOOKUP('Excel B1'!A33,'Table Data'!$A$4:$E$111,5,0)</f>
        <v>580000</v>
      </c>
      <c r="H33" s="13">
        <f>VLOOKUP(A33,'Table Data'!$A$4:$F$111,6,0)</f>
        <v>100</v>
      </c>
      <c r="I33" s="13" t="str">
        <f t="shared" si="2"/>
        <v>Samantha Queen</v>
      </c>
      <c r="J33" s="59">
        <f t="shared" si="3"/>
        <v>201106</v>
      </c>
      <c r="K33" s="33">
        <f t="shared" si="4"/>
        <v>2400000</v>
      </c>
      <c r="L33" s="13">
        <f>VLOOKUP(A33,'Table Data'!$A$4:$G$111,7,0)</f>
        <v>50</v>
      </c>
      <c r="M33" s="13" t="str">
        <f>VLOOKUP(L33,'Table Data'!$K$4:$L$31,2,0)</f>
        <v>Shipping</v>
      </c>
      <c r="N33" s="13">
        <f>VLOOKUP(L33,'Table Data'!$K$4:$N$31,4,0)</f>
        <v>1500</v>
      </c>
      <c r="O33" s="13" t="str">
        <f>VLOOKUP(N33,'Table Data'!$R$4:$S$18,2,0)</f>
        <v>New Delhi</v>
      </c>
      <c r="P33" s="13" t="str">
        <f>VLOOKUP(N33,'Table Data'!$R$4:$T$18,3,0)</f>
        <v>New Delhi</v>
      </c>
      <c r="Q33" s="13" t="str">
        <f>VLOOKUP(N33,'Table Data'!$R$4:$U$18,4,0)</f>
        <v>India</v>
      </c>
    </row>
    <row r="34" spans="1:17" ht="15.75" customHeight="1">
      <c r="A34" s="10">
        <v>125</v>
      </c>
      <c r="B34" s="13" t="str">
        <f>VLOOKUP('Excel B1'!A34,'Table Data'!$A$4:$B$111,2,0)</f>
        <v xml:space="preserve"> Julia       </v>
      </c>
      <c r="C34" s="13" t="str">
        <f>VLOOKUP('Excel B1'!A34,'Table Data'!$A$4:$C$111,3,0)</f>
        <v xml:space="preserve"> Nayer       </v>
      </c>
      <c r="D34" s="13" t="str">
        <f t="shared" si="0"/>
        <v>Julia Nayer</v>
      </c>
      <c r="E34" s="57">
        <f>VLOOKUP(A34,'Table Data'!$A$10:$E$111,4,0)</f>
        <v>41467</v>
      </c>
      <c r="F34" s="58" t="str">
        <f t="shared" si="1"/>
        <v>201307</v>
      </c>
      <c r="G34" s="33">
        <f>VLOOKUP('Excel B1'!A34,'Table Data'!$A$4:$E$111,5,0)</f>
        <v>320000</v>
      </c>
      <c r="H34" s="13">
        <f>VLOOKUP(A34,'Table Data'!$A$4:$F$111,6,0)</f>
        <v>120</v>
      </c>
      <c r="I34" s="13" t="str">
        <f t="shared" si="2"/>
        <v>Matthew Weiss</v>
      </c>
      <c r="J34" s="59" t="str">
        <f t="shared" si="3"/>
        <v>201307</v>
      </c>
      <c r="K34" s="33">
        <f t="shared" si="4"/>
        <v>800000</v>
      </c>
      <c r="L34" s="13">
        <f>VLOOKUP(A34,'Table Data'!$A$4:$G$111,7,0)</f>
        <v>50</v>
      </c>
      <c r="M34" s="13" t="str">
        <f>VLOOKUP(L34,'Table Data'!$K$4:$L$31,2,0)</f>
        <v>Shipping</v>
      </c>
      <c r="N34" s="13">
        <f>VLOOKUP(L34,'Table Data'!$K$4:$N$31,4,0)</f>
        <v>1500</v>
      </c>
      <c r="O34" s="13" t="str">
        <f>VLOOKUP(N34,'Table Data'!$R$4:$S$18,2,0)</f>
        <v>New Delhi</v>
      </c>
      <c r="P34" s="13" t="str">
        <f>VLOOKUP(N34,'Table Data'!$R$4:$T$18,3,0)</f>
        <v>New Delhi</v>
      </c>
      <c r="Q34" s="13" t="str">
        <f>VLOOKUP(N34,'Table Data'!$R$4:$U$18,4,0)</f>
        <v>India</v>
      </c>
    </row>
    <row r="35" spans="1:17" ht="15.75" customHeight="1">
      <c r="A35" s="10">
        <v>126</v>
      </c>
      <c r="B35" s="13" t="str">
        <f>VLOOKUP('Excel B1'!A35,'Table Data'!$A$4:$B$111,2,0)</f>
        <v xml:space="preserve"> Irene       </v>
      </c>
      <c r="C35" s="13" t="str">
        <f>VLOOKUP('Excel B1'!A35,'Table Data'!$A$4:$C$111,3,0)</f>
        <v xml:space="preserve"> Mikkilineni </v>
      </c>
      <c r="D35" s="13" t="str">
        <f t="shared" si="0"/>
        <v>Irene Mikkilineni</v>
      </c>
      <c r="E35" s="57">
        <f>VLOOKUP(A35,'Table Data'!$A$10:$E$111,4,0)</f>
        <v>41468</v>
      </c>
      <c r="F35" s="58" t="str">
        <f t="shared" si="1"/>
        <v>201307</v>
      </c>
      <c r="G35" s="33">
        <f>VLOOKUP('Excel B1'!A35,'Table Data'!$A$4:$E$111,5,0)</f>
        <v>270000</v>
      </c>
      <c r="H35" s="13">
        <f>VLOOKUP(A35,'Table Data'!$A$4:$F$111,6,0)</f>
        <v>120</v>
      </c>
      <c r="I35" s="13" t="str">
        <f t="shared" si="2"/>
        <v>Matthew Weiss</v>
      </c>
      <c r="J35" s="59" t="str">
        <f t="shared" si="3"/>
        <v>201307</v>
      </c>
      <c r="K35" s="33">
        <f t="shared" si="4"/>
        <v>800000</v>
      </c>
      <c r="L35" s="13">
        <f>VLOOKUP(A35,'Table Data'!$A$4:$G$111,7,0)</f>
        <v>50</v>
      </c>
      <c r="M35" s="13" t="str">
        <f>VLOOKUP(L35,'Table Data'!$K$4:$L$31,2,0)</f>
        <v>Shipping</v>
      </c>
      <c r="N35" s="13">
        <f>VLOOKUP(L35,'Table Data'!$K$4:$N$31,4,0)</f>
        <v>1500</v>
      </c>
      <c r="O35" s="13" t="str">
        <f>VLOOKUP(N35,'Table Data'!$R$4:$S$18,2,0)</f>
        <v>New Delhi</v>
      </c>
      <c r="P35" s="13" t="str">
        <f>VLOOKUP(N35,'Table Data'!$R$4:$T$18,3,0)</f>
        <v>New Delhi</v>
      </c>
      <c r="Q35" s="13" t="str">
        <f>VLOOKUP(N35,'Table Data'!$R$4:$U$18,4,0)</f>
        <v>India</v>
      </c>
    </row>
    <row r="36" spans="1:17" ht="15.75" customHeight="1">
      <c r="A36" s="10">
        <v>127</v>
      </c>
      <c r="B36" s="13" t="str">
        <f>VLOOKUP('Excel B1'!A36,'Table Data'!$A$4:$B$111,2,0)</f>
        <v xml:space="preserve"> James       </v>
      </c>
      <c r="C36" s="13" t="str">
        <f>VLOOKUP('Excel B1'!A36,'Table Data'!$A$4:$C$111,3,0)</f>
        <v xml:space="preserve"> Landry      </v>
      </c>
      <c r="D36" s="13" t="str">
        <f t="shared" si="0"/>
        <v>James Landry</v>
      </c>
      <c r="E36" s="57">
        <f>VLOOKUP(A36,'Table Data'!$A$10:$E$111,4,0)</f>
        <v>41469</v>
      </c>
      <c r="F36" s="58" t="str">
        <f t="shared" si="1"/>
        <v>201307</v>
      </c>
      <c r="G36" s="33">
        <f>VLOOKUP('Excel B1'!A36,'Table Data'!$A$4:$E$111,5,0)</f>
        <v>240000</v>
      </c>
      <c r="H36" s="13">
        <f>VLOOKUP(A36,'Table Data'!$A$4:$F$111,6,0)</f>
        <v>120</v>
      </c>
      <c r="I36" s="13" t="str">
        <f t="shared" si="2"/>
        <v>Matthew Weiss</v>
      </c>
      <c r="J36" s="59" t="str">
        <f t="shared" si="3"/>
        <v>201307</v>
      </c>
      <c r="K36" s="33">
        <f t="shared" si="4"/>
        <v>800000</v>
      </c>
      <c r="L36" s="13">
        <f>VLOOKUP(A36,'Table Data'!$A$4:$G$111,7,0)</f>
        <v>50</v>
      </c>
      <c r="M36" s="13" t="str">
        <f>VLOOKUP(L36,'Table Data'!$K$4:$L$31,2,0)</f>
        <v>Shipping</v>
      </c>
      <c r="N36" s="13">
        <f>VLOOKUP(L36,'Table Data'!$K$4:$N$31,4,0)</f>
        <v>1500</v>
      </c>
      <c r="O36" s="13" t="str">
        <f>VLOOKUP(N36,'Table Data'!$R$4:$S$18,2,0)</f>
        <v>New Delhi</v>
      </c>
      <c r="P36" s="13" t="str">
        <f>VLOOKUP(N36,'Table Data'!$R$4:$T$18,3,0)</f>
        <v>New Delhi</v>
      </c>
      <c r="Q36" s="13" t="str">
        <f>VLOOKUP(N36,'Table Data'!$R$4:$U$18,4,0)</f>
        <v>India</v>
      </c>
    </row>
    <row r="37" spans="1:17" ht="15.75" customHeight="1">
      <c r="A37" s="10">
        <v>128</v>
      </c>
      <c r="B37" s="13" t="str">
        <f>VLOOKUP('Excel B1'!A37,'Table Data'!$A$4:$B$111,2,0)</f>
        <v xml:space="preserve"> Steven      </v>
      </c>
      <c r="C37" s="13" t="str">
        <f>VLOOKUP('Excel B1'!A37,'Table Data'!$A$4:$C$111,3,0)</f>
        <v xml:space="preserve"> Markle      </v>
      </c>
      <c r="D37" s="13" t="str">
        <f t="shared" si="0"/>
        <v>Steven Markle</v>
      </c>
      <c r="E37" s="57">
        <f>VLOOKUP(A37,'Table Data'!$A$10:$E$111,4,0)</f>
        <v>41470</v>
      </c>
      <c r="F37" s="58" t="str">
        <f t="shared" si="1"/>
        <v>201307</v>
      </c>
      <c r="G37" s="33">
        <f>VLOOKUP('Excel B1'!A37,'Table Data'!$A$4:$E$111,5,0)</f>
        <v>220000</v>
      </c>
      <c r="H37" s="13">
        <f>VLOOKUP(A37,'Table Data'!$A$4:$F$111,6,0)</f>
        <v>120</v>
      </c>
      <c r="I37" s="13" t="str">
        <f t="shared" si="2"/>
        <v>Matthew Weiss</v>
      </c>
      <c r="J37" s="59" t="str">
        <f t="shared" si="3"/>
        <v>201307</v>
      </c>
      <c r="K37" s="33">
        <f t="shared" si="4"/>
        <v>800000</v>
      </c>
      <c r="L37" s="13">
        <f>VLOOKUP(A37,'Table Data'!$A$4:$G$111,7,0)</f>
        <v>50</v>
      </c>
      <c r="M37" s="13" t="str">
        <f>VLOOKUP(L37,'Table Data'!$K$4:$L$31,2,0)</f>
        <v>Shipping</v>
      </c>
      <c r="N37" s="13">
        <f>VLOOKUP(L37,'Table Data'!$K$4:$N$31,4,0)</f>
        <v>1500</v>
      </c>
      <c r="O37" s="13" t="str">
        <f>VLOOKUP(N37,'Table Data'!$R$4:$S$18,2,0)</f>
        <v>New Delhi</v>
      </c>
      <c r="P37" s="13" t="str">
        <f>VLOOKUP(N37,'Table Data'!$R$4:$T$18,3,0)</f>
        <v>New Delhi</v>
      </c>
      <c r="Q37" s="13" t="str">
        <f>VLOOKUP(N37,'Table Data'!$R$4:$U$18,4,0)</f>
        <v>India</v>
      </c>
    </row>
    <row r="38" spans="1:17" ht="15.75" customHeight="1">
      <c r="A38" s="10">
        <v>129</v>
      </c>
      <c r="B38" s="13" t="str">
        <f>VLOOKUP('Excel B1'!A38,'Table Data'!$A$4:$B$111,2,0)</f>
        <v xml:space="preserve"> Laura       </v>
      </c>
      <c r="C38" s="13" t="str">
        <f>VLOOKUP('Excel B1'!A38,'Table Data'!$A$4:$C$111,3,0)</f>
        <v xml:space="preserve"> Bissot      </v>
      </c>
      <c r="D38" s="13" t="str">
        <f t="shared" si="0"/>
        <v>Laura Bissot</v>
      </c>
      <c r="E38" s="57">
        <f>VLOOKUP(A38,'Table Data'!$A$10:$E$111,4,0)</f>
        <v>41836</v>
      </c>
      <c r="F38" s="58" t="str">
        <f t="shared" si="1"/>
        <v>201407</v>
      </c>
      <c r="G38" s="33">
        <f>VLOOKUP('Excel B1'!A38,'Table Data'!$A$4:$E$111,5,0)</f>
        <v>330000</v>
      </c>
      <c r="H38" s="13">
        <f>VLOOKUP(A38,'Table Data'!$A$4:$F$111,6,0)</f>
        <v>121</v>
      </c>
      <c r="I38" s="13" t="str">
        <f t="shared" si="2"/>
        <v>Adam Fripp</v>
      </c>
      <c r="J38" s="59" t="str">
        <f t="shared" si="3"/>
        <v>201307</v>
      </c>
      <c r="K38" s="33">
        <f t="shared" si="4"/>
        <v>820000</v>
      </c>
      <c r="L38" s="13">
        <f>VLOOKUP(A38,'Table Data'!$A$4:$G$111,7,0)</f>
        <v>50</v>
      </c>
      <c r="M38" s="13" t="str">
        <f>VLOOKUP(L38,'Table Data'!$K$4:$L$31,2,0)</f>
        <v>Shipping</v>
      </c>
      <c r="N38" s="13">
        <f>VLOOKUP(L38,'Table Data'!$K$4:$N$31,4,0)</f>
        <v>1500</v>
      </c>
      <c r="O38" s="13" t="str">
        <f>VLOOKUP(N38,'Table Data'!$R$4:$S$18,2,0)</f>
        <v>New Delhi</v>
      </c>
      <c r="P38" s="13" t="str">
        <f>VLOOKUP(N38,'Table Data'!$R$4:$T$18,3,0)</f>
        <v>New Delhi</v>
      </c>
      <c r="Q38" s="13" t="str">
        <f>VLOOKUP(N38,'Table Data'!$R$4:$U$18,4,0)</f>
        <v>India</v>
      </c>
    </row>
    <row r="39" spans="1:17" ht="15.75" customHeight="1">
      <c r="A39" s="10">
        <v>130</v>
      </c>
      <c r="B39" s="13" t="str">
        <f>VLOOKUP('Excel B1'!A39,'Table Data'!$A$4:$B$111,2,0)</f>
        <v xml:space="preserve"> Mozhe       </v>
      </c>
      <c r="C39" s="13" t="str">
        <f>VLOOKUP('Excel B1'!A39,'Table Data'!$A$4:$C$111,3,0)</f>
        <v xml:space="preserve"> Atkinson    </v>
      </c>
      <c r="D39" s="13" t="str">
        <f t="shared" si="0"/>
        <v>Mozhe Atkinson</v>
      </c>
      <c r="E39" s="57">
        <f>VLOOKUP(A39,'Table Data'!$A$10:$E$111,4,0)</f>
        <v>41837</v>
      </c>
      <c r="F39" s="58" t="str">
        <f t="shared" si="1"/>
        <v>201407</v>
      </c>
      <c r="G39" s="33">
        <f>VLOOKUP('Excel B1'!A39,'Table Data'!$A$4:$E$111,5,0)</f>
        <v>280000</v>
      </c>
      <c r="H39" s="13">
        <f>VLOOKUP(A39,'Table Data'!$A$4:$F$111,6,0)</f>
        <v>121</v>
      </c>
      <c r="I39" s="13" t="str">
        <f t="shared" si="2"/>
        <v>Adam Fripp</v>
      </c>
      <c r="J39" s="59" t="str">
        <f t="shared" si="3"/>
        <v>201307</v>
      </c>
      <c r="K39" s="33">
        <f t="shared" si="4"/>
        <v>820000</v>
      </c>
      <c r="L39" s="13">
        <f>VLOOKUP(A39,'Table Data'!$A$4:$G$111,7,0)</f>
        <v>50</v>
      </c>
      <c r="M39" s="13" t="str">
        <f>VLOOKUP(L39,'Table Data'!$K$4:$L$31,2,0)</f>
        <v>Shipping</v>
      </c>
      <c r="N39" s="13">
        <f>VLOOKUP(L39,'Table Data'!$K$4:$N$31,4,0)</f>
        <v>1500</v>
      </c>
      <c r="O39" s="13" t="str">
        <f>VLOOKUP(N39,'Table Data'!$R$4:$S$18,2,0)</f>
        <v>New Delhi</v>
      </c>
      <c r="P39" s="13" t="str">
        <f>VLOOKUP(N39,'Table Data'!$R$4:$T$18,3,0)</f>
        <v>New Delhi</v>
      </c>
      <c r="Q39" s="13" t="str">
        <f>VLOOKUP(N39,'Table Data'!$R$4:$U$18,4,0)</f>
        <v>India</v>
      </c>
    </row>
    <row r="40" spans="1:17" ht="15.75" customHeight="1">
      <c r="A40" s="10">
        <v>131</v>
      </c>
      <c r="B40" s="13" t="str">
        <f>VLOOKUP('Excel B1'!A40,'Table Data'!$A$4:$B$111,2,0)</f>
        <v xml:space="preserve"> James       </v>
      </c>
      <c r="C40" s="13" t="str">
        <f>VLOOKUP('Excel B1'!A40,'Table Data'!$A$4:$C$111,3,0)</f>
        <v xml:space="preserve"> Marlow      </v>
      </c>
      <c r="D40" s="13" t="str">
        <f t="shared" si="0"/>
        <v>James Marlow</v>
      </c>
      <c r="E40" s="57">
        <f>VLOOKUP(A40,'Table Data'!$A$10:$E$111,4,0)</f>
        <v>41838</v>
      </c>
      <c r="F40" s="58" t="str">
        <f t="shared" si="1"/>
        <v>201407</v>
      </c>
      <c r="G40" s="33">
        <f>VLOOKUP('Excel B1'!A40,'Table Data'!$A$4:$E$111,5,0)</f>
        <v>250000</v>
      </c>
      <c r="H40" s="13">
        <f>VLOOKUP(A40,'Table Data'!$A$4:$F$111,6,0)</f>
        <v>121</v>
      </c>
      <c r="I40" s="13" t="str">
        <f t="shared" si="2"/>
        <v>Adam Fripp</v>
      </c>
      <c r="J40" s="59" t="str">
        <f t="shared" si="3"/>
        <v>201307</v>
      </c>
      <c r="K40" s="33">
        <f t="shared" si="4"/>
        <v>820000</v>
      </c>
      <c r="L40" s="13">
        <f>VLOOKUP(A40,'Table Data'!$A$4:$G$111,7,0)</f>
        <v>50</v>
      </c>
      <c r="M40" s="13" t="str">
        <f>VLOOKUP(L40,'Table Data'!$K$4:$L$31,2,0)</f>
        <v>Shipping</v>
      </c>
      <c r="N40" s="13">
        <f>VLOOKUP(L40,'Table Data'!$K$4:$N$31,4,0)</f>
        <v>1500</v>
      </c>
      <c r="O40" s="13" t="str">
        <f>VLOOKUP(N40,'Table Data'!$R$4:$S$18,2,0)</f>
        <v>New Delhi</v>
      </c>
      <c r="P40" s="13" t="str">
        <f>VLOOKUP(N40,'Table Data'!$R$4:$T$18,3,0)</f>
        <v>New Delhi</v>
      </c>
      <c r="Q40" s="13" t="str">
        <f>VLOOKUP(N40,'Table Data'!$R$4:$U$18,4,0)</f>
        <v>India</v>
      </c>
    </row>
    <row r="41" spans="1:17" ht="15.75" customHeight="1">
      <c r="A41" s="10">
        <v>132</v>
      </c>
      <c r="B41" s="13" t="str">
        <f>VLOOKUP('Excel B1'!A41,'Table Data'!$A$4:$B$111,2,0)</f>
        <v xml:space="preserve"> TJ          </v>
      </c>
      <c r="C41" s="13" t="str">
        <f>VLOOKUP('Excel B1'!A41,'Table Data'!$A$4:$C$111,3,0)</f>
        <v xml:space="preserve"> Olson       </v>
      </c>
      <c r="D41" s="13" t="str">
        <f t="shared" si="0"/>
        <v>TJ Olson</v>
      </c>
      <c r="E41" s="57">
        <f>VLOOKUP(A41,'Table Data'!$A$10:$E$111,4,0)</f>
        <v>41839</v>
      </c>
      <c r="F41" s="58" t="str">
        <f t="shared" si="1"/>
        <v>201407</v>
      </c>
      <c r="G41" s="33">
        <f>VLOOKUP('Excel B1'!A41,'Table Data'!$A$4:$E$111,5,0)</f>
        <v>210000</v>
      </c>
      <c r="H41" s="13">
        <f>VLOOKUP(A41,'Table Data'!$A$4:$F$111,6,0)</f>
        <v>121</v>
      </c>
      <c r="I41" s="13" t="str">
        <f t="shared" si="2"/>
        <v>Adam Fripp</v>
      </c>
      <c r="J41" s="59" t="str">
        <f t="shared" si="3"/>
        <v>201307</v>
      </c>
      <c r="K41" s="33">
        <f t="shared" si="4"/>
        <v>820000</v>
      </c>
      <c r="L41" s="13">
        <f>VLOOKUP(A41,'Table Data'!$A$4:$G$111,7,0)</f>
        <v>50</v>
      </c>
      <c r="M41" s="13" t="str">
        <f>VLOOKUP(L41,'Table Data'!$K$4:$L$31,2,0)</f>
        <v>Shipping</v>
      </c>
      <c r="N41" s="13">
        <f>VLOOKUP(L41,'Table Data'!$K$4:$N$31,4,0)</f>
        <v>1500</v>
      </c>
      <c r="O41" s="13" t="str">
        <f>VLOOKUP(N41,'Table Data'!$R$4:$S$18,2,0)</f>
        <v>New Delhi</v>
      </c>
      <c r="P41" s="13" t="str">
        <f>VLOOKUP(N41,'Table Data'!$R$4:$T$18,3,0)</f>
        <v>New Delhi</v>
      </c>
      <c r="Q41" s="13" t="str">
        <f>VLOOKUP(N41,'Table Data'!$R$4:$U$18,4,0)</f>
        <v>India</v>
      </c>
    </row>
    <row r="42" spans="1:17" ht="15.75" customHeight="1">
      <c r="A42" s="10">
        <v>133</v>
      </c>
      <c r="B42" s="13" t="str">
        <f>VLOOKUP('Excel B1'!A42,'Table Data'!$A$4:$B$111,2,0)</f>
        <v xml:space="preserve"> Jason       </v>
      </c>
      <c r="C42" s="13" t="str">
        <f>VLOOKUP('Excel B1'!A42,'Table Data'!$A$4:$C$111,3,0)</f>
        <v xml:space="preserve"> Mallin      </v>
      </c>
      <c r="D42" s="13" t="str">
        <f t="shared" si="0"/>
        <v>Jason Mallin</v>
      </c>
      <c r="E42" s="57">
        <f>VLOOKUP(A42,'Table Data'!$A$10:$E$111,4,0)</f>
        <v>41840</v>
      </c>
      <c r="F42" s="58" t="str">
        <f t="shared" si="1"/>
        <v>201407</v>
      </c>
      <c r="G42" s="33">
        <f>VLOOKUP('Excel B1'!A42,'Table Data'!$A$4:$E$111,5,0)</f>
        <v>330000</v>
      </c>
      <c r="H42" s="13">
        <f>VLOOKUP(A42,'Table Data'!$A$4:$F$111,6,0)</f>
        <v>122</v>
      </c>
      <c r="I42" s="13" t="str">
        <f t="shared" si="2"/>
        <v>Payam Kaufling</v>
      </c>
      <c r="J42" s="59" t="str">
        <f t="shared" si="3"/>
        <v>201307</v>
      </c>
      <c r="K42" s="33">
        <f t="shared" si="4"/>
        <v>790000</v>
      </c>
      <c r="L42" s="13">
        <f>VLOOKUP(A42,'Table Data'!$A$4:$G$111,7,0)</f>
        <v>50</v>
      </c>
      <c r="M42" s="13" t="str">
        <f>VLOOKUP(L42,'Table Data'!$K$4:$L$31,2,0)</f>
        <v>Shipping</v>
      </c>
      <c r="N42" s="13">
        <f>VLOOKUP(L42,'Table Data'!$K$4:$N$31,4,0)</f>
        <v>1500</v>
      </c>
      <c r="O42" s="13" t="str">
        <f>VLOOKUP(N42,'Table Data'!$R$4:$S$18,2,0)</f>
        <v>New Delhi</v>
      </c>
      <c r="P42" s="13" t="str">
        <f>VLOOKUP(N42,'Table Data'!$R$4:$T$18,3,0)</f>
        <v>New Delhi</v>
      </c>
      <c r="Q42" s="13" t="str">
        <f>VLOOKUP(N42,'Table Data'!$R$4:$U$18,4,0)</f>
        <v>India</v>
      </c>
    </row>
    <row r="43" spans="1:17" ht="15.75" customHeight="1">
      <c r="A43" s="10">
        <v>134</v>
      </c>
      <c r="B43" s="13" t="str">
        <f>VLOOKUP('Excel B1'!A43,'Table Data'!$A$4:$B$111,2,0)</f>
        <v xml:space="preserve"> Michael     </v>
      </c>
      <c r="C43" s="13" t="str">
        <f>VLOOKUP('Excel B1'!A43,'Table Data'!$A$4:$C$111,3,0)</f>
        <v xml:space="preserve"> Rogers      </v>
      </c>
      <c r="D43" s="13" t="str">
        <f t="shared" si="0"/>
        <v>Michael Rogers</v>
      </c>
      <c r="E43" s="57">
        <f>VLOOKUP(A43,'Table Data'!$A$10:$E$111,4,0)</f>
        <v>41841</v>
      </c>
      <c r="F43" s="58" t="str">
        <f t="shared" si="1"/>
        <v>201407</v>
      </c>
      <c r="G43" s="33">
        <f>VLOOKUP('Excel B1'!A43,'Table Data'!$A$4:$E$111,5,0)</f>
        <v>290000</v>
      </c>
      <c r="H43" s="13">
        <f>VLOOKUP(A43,'Table Data'!$A$4:$F$111,6,0)</f>
        <v>122</v>
      </c>
      <c r="I43" s="13" t="str">
        <f t="shared" si="2"/>
        <v>Payam Kaufling</v>
      </c>
      <c r="J43" s="59" t="str">
        <f t="shared" si="3"/>
        <v>201307</v>
      </c>
      <c r="K43" s="33">
        <f t="shared" si="4"/>
        <v>790000</v>
      </c>
      <c r="L43" s="13">
        <f>VLOOKUP(A43,'Table Data'!$A$4:$G$111,7,0)</f>
        <v>50</v>
      </c>
      <c r="M43" s="13" t="str">
        <f>VLOOKUP(L43,'Table Data'!$K$4:$L$31,2,0)</f>
        <v>Shipping</v>
      </c>
      <c r="N43" s="13">
        <f>VLOOKUP(L43,'Table Data'!$K$4:$N$31,4,0)</f>
        <v>1500</v>
      </c>
      <c r="O43" s="13" t="str">
        <f>VLOOKUP(N43,'Table Data'!$R$4:$S$18,2,0)</f>
        <v>New Delhi</v>
      </c>
      <c r="P43" s="13" t="str">
        <f>VLOOKUP(N43,'Table Data'!$R$4:$T$18,3,0)</f>
        <v>New Delhi</v>
      </c>
      <c r="Q43" s="13" t="str">
        <f>VLOOKUP(N43,'Table Data'!$R$4:$U$18,4,0)</f>
        <v>India</v>
      </c>
    </row>
    <row r="44" spans="1:17" ht="15.75" customHeight="1">
      <c r="A44" s="10">
        <v>135</v>
      </c>
      <c r="B44" s="13" t="str">
        <f>VLOOKUP('Excel B1'!A44,'Table Data'!$A$4:$B$111,2,0)</f>
        <v xml:space="preserve"> Ki          </v>
      </c>
      <c r="C44" s="13" t="str">
        <f>VLOOKUP('Excel B1'!A44,'Table Data'!$A$4:$C$111,3,0)</f>
        <v xml:space="preserve"> Gee         </v>
      </c>
      <c r="D44" s="13" t="str">
        <f t="shared" si="0"/>
        <v>Ki Gee</v>
      </c>
      <c r="E44" s="57">
        <f>VLOOKUP(A44,'Table Data'!$A$10:$E$111,4,0)</f>
        <v>41842</v>
      </c>
      <c r="F44" s="58" t="str">
        <f t="shared" si="1"/>
        <v>201407</v>
      </c>
      <c r="G44" s="33">
        <f>VLOOKUP('Excel B1'!A44,'Table Data'!$A$4:$E$111,5,0)</f>
        <v>240000</v>
      </c>
      <c r="H44" s="13">
        <f>VLOOKUP(A44,'Table Data'!$A$4:$F$111,6,0)</f>
        <v>122</v>
      </c>
      <c r="I44" s="13" t="str">
        <f t="shared" si="2"/>
        <v>Payam Kaufling</v>
      </c>
      <c r="J44" s="59" t="str">
        <f t="shared" si="3"/>
        <v>201307</v>
      </c>
      <c r="K44" s="33">
        <f t="shared" si="4"/>
        <v>790000</v>
      </c>
      <c r="L44" s="13">
        <f>VLOOKUP(A44,'Table Data'!$A$4:$G$111,7,0)</f>
        <v>50</v>
      </c>
      <c r="M44" s="13" t="str">
        <f>VLOOKUP(L44,'Table Data'!$K$4:$L$31,2,0)</f>
        <v>Shipping</v>
      </c>
      <c r="N44" s="13">
        <f>VLOOKUP(L44,'Table Data'!$K$4:$N$31,4,0)</f>
        <v>1500</v>
      </c>
      <c r="O44" s="13" t="str">
        <f>VLOOKUP(N44,'Table Data'!$R$4:$S$18,2,0)</f>
        <v>New Delhi</v>
      </c>
      <c r="P44" s="13" t="str">
        <f>VLOOKUP(N44,'Table Data'!$R$4:$T$18,3,0)</f>
        <v>New Delhi</v>
      </c>
      <c r="Q44" s="13" t="str">
        <f>VLOOKUP(N44,'Table Data'!$R$4:$U$18,4,0)</f>
        <v>India</v>
      </c>
    </row>
    <row r="45" spans="1:17" ht="15.75" customHeight="1">
      <c r="A45" s="10">
        <v>136</v>
      </c>
      <c r="B45" s="13" t="str">
        <f>VLOOKUP('Excel B1'!A45,'Table Data'!$A$4:$B$111,2,0)</f>
        <v xml:space="preserve"> Hazel       </v>
      </c>
      <c r="C45" s="13" t="str">
        <f>VLOOKUP('Excel B1'!A45,'Table Data'!$A$4:$C$111,3,0)</f>
        <v xml:space="preserve"> Philtanker  </v>
      </c>
      <c r="D45" s="13" t="str">
        <f t="shared" si="0"/>
        <v>Hazel Philtanker</v>
      </c>
      <c r="E45" s="57">
        <f>VLOOKUP(A45,'Table Data'!$A$10:$E$111,4,0)</f>
        <v>41843</v>
      </c>
      <c r="F45" s="58" t="str">
        <f t="shared" si="1"/>
        <v>201407</v>
      </c>
      <c r="G45" s="33">
        <f>VLOOKUP('Excel B1'!A45,'Table Data'!$A$4:$E$111,5,0)</f>
        <v>220000</v>
      </c>
      <c r="H45" s="13">
        <f>VLOOKUP(A45,'Table Data'!$A$4:$F$111,6,0)</f>
        <v>122</v>
      </c>
      <c r="I45" s="13" t="str">
        <f t="shared" si="2"/>
        <v>Payam Kaufling</v>
      </c>
      <c r="J45" s="59" t="str">
        <f t="shared" si="3"/>
        <v>201307</v>
      </c>
      <c r="K45" s="33">
        <f t="shared" si="4"/>
        <v>790000</v>
      </c>
      <c r="L45" s="13">
        <f>VLOOKUP(A45,'Table Data'!$A$4:$G$111,7,0)</f>
        <v>50</v>
      </c>
      <c r="M45" s="13" t="str">
        <f>VLOOKUP(L45,'Table Data'!$K$4:$L$31,2,0)</f>
        <v>Shipping</v>
      </c>
      <c r="N45" s="13">
        <f>VLOOKUP(L45,'Table Data'!$K$4:$N$31,4,0)</f>
        <v>1500</v>
      </c>
      <c r="O45" s="13" t="str">
        <f>VLOOKUP(N45,'Table Data'!$R$4:$S$18,2,0)</f>
        <v>New Delhi</v>
      </c>
      <c r="P45" s="13" t="str">
        <f>VLOOKUP(N45,'Table Data'!$R$4:$T$18,3,0)</f>
        <v>New Delhi</v>
      </c>
      <c r="Q45" s="13" t="str">
        <f>VLOOKUP(N45,'Table Data'!$R$4:$U$18,4,0)</f>
        <v>India</v>
      </c>
    </row>
    <row r="46" spans="1:17" ht="15.75" customHeight="1">
      <c r="A46" s="10">
        <v>137</v>
      </c>
      <c r="B46" s="13" t="str">
        <f>VLOOKUP('Excel B1'!A46,'Table Data'!$A$4:$B$111,2,0)</f>
        <v xml:space="preserve"> Renske      </v>
      </c>
      <c r="C46" s="13" t="str">
        <f>VLOOKUP('Excel B1'!A46,'Table Data'!$A$4:$C$111,3,0)</f>
        <v xml:space="preserve"> Ladwig      </v>
      </c>
      <c r="D46" s="13" t="str">
        <f t="shared" si="0"/>
        <v>Renske Ladwig</v>
      </c>
      <c r="E46" s="57">
        <f>VLOOKUP(A46,'Table Data'!$A$10:$E$111,4,0)</f>
        <v>41844</v>
      </c>
      <c r="F46" s="58" t="str">
        <f t="shared" si="1"/>
        <v>201407</v>
      </c>
      <c r="G46" s="33">
        <f>VLOOKUP('Excel B1'!A46,'Table Data'!$A$4:$E$111,5,0)</f>
        <v>360000</v>
      </c>
      <c r="H46" s="13">
        <f>VLOOKUP(A46,'Table Data'!$A$4:$F$111,6,0)</f>
        <v>123</v>
      </c>
      <c r="I46" s="13" t="str">
        <f t="shared" si="2"/>
        <v>Shanta Vollman</v>
      </c>
      <c r="J46" s="59" t="str">
        <f t="shared" si="3"/>
        <v>201307</v>
      </c>
      <c r="K46" s="33">
        <f t="shared" si="4"/>
        <v>650000</v>
      </c>
      <c r="L46" s="13">
        <f>VLOOKUP(A46,'Table Data'!$A$4:$G$111,7,0)</f>
        <v>50</v>
      </c>
      <c r="M46" s="13" t="str">
        <f>VLOOKUP(L46,'Table Data'!$K$4:$L$31,2,0)</f>
        <v>Shipping</v>
      </c>
      <c r="N46" s="13">
        <f>VLOOKUP(L46,'Table Data'!$K$4:$N$31,4,0)</f>
        <v>1500</v>
      </c>
      <c r="O46" s="13" t="str">
        <f>VLOOKUP(N46,'Table Data'!$R$4:$S$18,2,0)</f>
        <v>New Delhi</v>
      </c>
      <c r="P46" s="13" t="str">
        <f>VLOOKUP(N46,'Table Data'!$R$4:$T$18,3,0)</f>
        <v>New Delhi</v>
      </c>
      <c r="Q46" s="13" t="str">
        <f>VLOOKUP(N46,'Table Data'!$R$4:$U$18,4,0)</f>
        <v>India</v>
      </c>
    </row>
    <row r="47" spans="1:17" ht="15.75" customHeight="1">
      <c r="A47" s="10">
        <v>138</v>
      </c>
      <c r="B47" s="13" t="str">
        <f>VLOOKUP('Excel B1'!A47,'Table Data'!$A$4:$B$111,2,0)</f>
        <v xml:space="preserve"> Stephen     </v>
      </c>
      <c r="C47" s="13" t="str">
        <f>VLOOKUP('Excel B1'!A47,'Table Data'!$A$4:$C$111,3,0)</f>
        <v xml:space="preserve"> Stiles      </v>
      </c>
      <c r="D47" s="13" t="str">
        <f t="shared" si="0"/>
        <v>Stephen Stiles</v>
      </c>
      <c r="E47" s="57">
        <f>VLOOKUP(A47,'Table Data'!$A$10:$E$111,4,0)</f>
        <v>42210</v>
      </c>
      <c r="F47" s="58" t="str">
        <f t="shared" si="1"/>
        <v>201507</v>
      </c>
      <c r="G47" s="33">
        <f>VLOOKUP('Excel B1'!A47,'Table Data'!$A$4:$E$111,5,0)</f>
        <v>320000</v>
      </c>
      <c r="H47" s="13">
        <f>VLOOKUP(A47,'Table Data'!$A$4:$F$111,6,0)</f>
        <v>123</v>
      </c>
      <c r="I47" s="13" t="str">
        <f t="shared" si="2"/>
        <v>Shanta Vollman</v>
      </c>
      <c r="J47" s="59" t="str">
        <f t="shared" si="3"/>
        <v>201307</v>
      </c>
      <c r="K47" s="33">
        <f t="shared" si="4"/>
        <v>650000</v>
      </c>
      <c r="L47" s="13">
        <f>VLOOKUP(A47,'Table Data'!$A$4:$G$111,7,0)</f>
        <v>50</v>
      </c>
      <c r="M47" s="13" t="str">
        <f>VLOOKUP(L47,'Table Data'!$K$4:$L$31,2,0)</f>
        <v>Shipping</v>
      </c>
      <c r="N47" s="13">
        <f>VLOOKUP(L47,'Table Data'!$K$4:$N$31,4,0)</f>
        <v>1500</v>
      </c>
      <c r="O47" s="13" t="str">
        <f>VLOOKUP(N47,'Table Data'!$R$4:$S$18,2,0)</f>
        <v>New Delhi</v>
      </c>
      <c r="P47" s="13" t="str">
        <f>VLOOKUP(N47,'Table Data'!$R$4:$T$18,3,0)</f>
        <v>New Delhi</v>
      </c>
      <c r="Q47" s="13" t="str">
        <f>VLOOKUP(N47,'Table Data'!$R$4:$U$18,4,0)</f>
        <v>India</v>
      </c>
    </row>
    <row r="48" spans="1:17" ht="15.75" customHeight="1">
      <c r="A48" s="10">
        <v>139</v>
      </c>
      <c r="B48" s="13" t="str">
        <f>VLOOKUP('Excel B1'!A48,'Table Data'!$A$4:$B$111,2,0)</f>
        <v xml:space="preserve"> John        </v>
      </c>
      <c r="C48" s="13" t="str">
        <f>VLOOKUP('Excel B1'!A48,'Table Data'!$A$4:$C$111,3,0)</f>
        <v xml:space="preserve"> Seo         </v>
      </c>
      <c r="D48" s="13" t="str">
        <f t="shared" si="0"/>
        <v>John Seo</v>
      </c>
      <c r="E48" s="57">
        <f>VLOOKUP(A48,'Table Data'!$A$10:$E$111,4,0)</f>
        <v>42211</v>
      </c>
      <c r="F48" s="58" t="str">
        <f t="shared" si="1"/>
        <v>201507</v>
      </c>
      <c r="G48" s="33">
        <f>VLOOKUP('Excel B1'!A48,'Table Data'!$A$4:$E$111,5,0)</f>
        <v>270000</v>
      </c>
      <c r="H48" s="13">
        <f>VLOOKUP(A48,'Table Data'!$A$4:$F$111,6,0)</f>
        <v>123</v>
      </c>
      <c r="I48" s="13" t="str">
        <f t="shared" si="2"/>
        <v>Shanta Vollman</v>
      </c>
      <c r="J48" s="59" t="str">
        <f t="shared" si="3"/>
        <v>201307</v>
      </c>
      <c r="K48" s="33">
        <f t="shared" si="4"/>
        <v>650000</v>
      </c>
      <c r="L48" s="13">
        <f>VLOOKUP(A48,'Table Data'!$A$4:$G$111,7,0)</f>
        <v>50</v>
      </c>
      <c r="M48" s="13" t="str">
        <f>VLOOKUP(L48,'Table Data'!$K$4:$L$31,2,0)</f>
        <v>Shipping</v>
      </c>
      <c r="N48" s="13">
        <f>VLOOKUP(L48,'Table Data'!$K$4:$N$31,4,0)</f>
        <v>1500</v>
      </c>
      <c r="O48" s="13" t="str">
        <f>VLOOKUP(N48,'Table Data'!$R$4:$S$18,2,0)</f>
        <v>New Delhi</v>
      </c>
      <c r="P48" s="13" t="str">
        <f>VLOOKUP(N48,'Table Data'!$R$4:$T$18,3,0)</f>
        <v>New Delhi</v>
      </c>
      <c r="Q48" s="13" t="str">
        <f>VLOOKUP(N48,'Table Data'!$R$4:$U$18,4,0)</f>
        <v>India</v>
      </c>
    </row>
    <row r="49" spans="1:17" ht="15.75" customHeight="1">
      <c r="A49" s="10">
        <v>140</v>
      </c>
      <c r="B49" s="13" t="str">
        <f>VLOOKUP('Excel B1'!A49,'Table Data'!$A$4:$B$111,2,0)</f>
        <v xml:space="preserve"> Joshua      </v>
      </c>
      <c r="C49" s="13" t="str">
        <f>VLOOKUP('Excel B1'!A49,'Table Data'!$A$4:$C$111,3,0)</f>
        <v xml:space="preserve"> Patel       </v>
      </c>
      <c r="D49" s="13" t="str">
        <f t="shared" si="0"/>
        <v>Joshua Patel</v>
      </c>
      <c r="E49" s="57">
        <f>VLOOKUP(A49,'Table Data'!$A$10:$E$111,4,0)</f>
        <v>42212</v>
      </c>
      <c r="F49" s="58" t="str">
        <f t="shared" si="1"/>
        <v>201507</v>
      </c>
      <c r="G49" s="33">
        <f>VLOOKUP('Excel B1'!A49,'Table Data'!$A$4:$E$111,5,0)</f>
        <v>250000</v>
      </c>
      <c r="H49" s="13">
        <f>VLOOKUP(A49,'Table Data'!$A$4:$F$111,6,0)</f>
        <v>123</v>
      </c>
      <c r="I49" s="13" t="str">
        <f t="shared" si="2"/>
        <v>Shanta Vollman</v>
      </c>
      <c r="J49" s="59" t="str">
        <f t="shared" si="3"/>
        <v>201307</v>
      </c>
      <c r="K49" s="33">
        <f t="shared" si="4"/>
        <v>650000</v>
      </c>
      <c r="L49" s="13">
        <f>VLOOKUP(A49,'Table Data'!$A$4:$G$111,7,0)</f>
        <v>50</v>
      </c>
      <c r="M49" s="13" t="str">
        <f>VLOOKUP(L49,'Table Data'!$K$4:$L$31,2,0)</f>
        <v>Shipping</v>
      </c>
      <c r="N49" s="13">
        <f>VLOOKUP(L49,'Table Data'!$K$4:$N$31,4,0)</f>
        <v>1500</v>
      </c>
      <c r="O49" s="13" t="str">
        <f>VLOOKUP(N49,'Table Data'!$R$4:$S$18,2,0)</f>
        <v>New Delhi</v>
      </c>
      <c r="P49" s="13" t="str">
        <f>VLOOKUP(N49,'Table Data'!$R$4:$T$18,3,0)</f>
        <v>New Delhi</v>
      </c>
      <c r="Q49" s="13" t="str">
        <f>VLOOKUP(N49,'Table Data'!$R$4:$U$18,4,0)</f>
        <v>India</v>
      </c>
    </row>
    <row r="50" spans="1:17" ht="15.75" customHeight="1">
      <c r="A50" s="10">
        <v>141</v>
      </c>
      <c r="B50" s="13" t="str">
        <f>VLOOKUP('Excel B1'!A50,'Table Data'!$A$4:$B$111,2,0)</f>
        <v xml:space="preserve"> Trenna      </v>
      </c>
      <c r="C50" s="13" t="str">
        <f>VLOOKUP('Excel B1'!A50,'Table Data'!$A$4:$C$111,3,0)</f>
        <v xml:space="preserve"> Rajs        </v>
      </c>
      <c r="D50" s="13" t="str">
        <f t="shared" si="0"/>
        <v>Trenna Rajs</v>
      </c>
      <c r="E50" s="57">
        <f>VLOOKUP(A50,'Table Data'!$A$10:$E$111,4,0)</f>
        <v>42213</v>
      </c>
      <c r="F50" s="58" t="str">
        <f t="shared" si="1"/>
        <v>201507</v>
      </c>
      <c r="G50" s="33">
        <f>VLOOKUP('Excel B1'!A50,'Table Data'!$A$4:$E$111,5,0)</f>
        <v>350000</v>
      </c>
      <c r="H50" s="13">
        <f>VLOOKUP(A50,'Table Data'!$A$4:$F$111,6,0)</f>
        <v>124</v>
      </c>
      <c r="I50" s="13" t="str">
        <f t="shared" si="2"/>
        <v>Kevin Mourgos</v>
      </c>
      <c r="J50" s="59" t="str">
        <f t="shared" si="3"/>
        <v>201307</v>
      </c>
      <c r="K50" s="33">
        <f t="shared" si="4"/>
        <v>580000</v>
      </c>
      <c r="L50" s="13">
        <f>VLOOKUP(A50,'Table Data'!$A$4:$G$111,7,0)</f>
        <v>50</v>
      </c>
      <c r="M50" s="13" t="str">
        <f>VLOOKUP(L50,'Table Data'!$K$4:$L$31,2,0)</f>
        <v>Shipping</v>
      </c>
      <c r="N50" s="13">
        <f>VLOOKUP(L50,'Table Data'!$K$4:$N$31,4,0)</f>
        <v>1500</v>
      </c>
      <c r="O50" s="13" t="str">
        <f>VLOOKUP(N50,'Table Data'!$R$4:$S$18,2,0)</f>
        <v>New Delhi</v>
      </c>
      <c r="P50" s="13" t="str">
        <f>VLOOKUP(N50,'Table Data'!$R$4:$T$18,3,0)</f>
        <v>New Delhi</v>
      </c>
      <c r="Q50" s="13" t="str">
        <f>VLOOKUP(N50,'Table Data'!$R$4:$U$18,4,0)</f>
        <v>India</v>
      </c>
    </row>
    <row r="51" spans="1:17" ht="15.75" customHeight="1">
      <c r="A51" s="10">
        <v>142</v>
      </c>
      <c r="B51" s="13" t="str">
        <f>VLOOKUP('Excel B1'!A51,'Table Data'!$A$4:$B$111,2,0)</f>
        <v xml:space="preserve"> Curtis      </v>
      </c>
      <c r="C51" s="13" t="str">
        <f>VLOOKUP('Excel B1'!A51,'Table Data'!$A$4:$C$111,3,0)</f>
        <v xml:space="preserve"> Davies      </v>
      </c>
      <c r="D51" s="13" t="str">
        <f t="shared" si="0"/>
        <v>Curtis Davies</v>
      </c>
      <c r="E51" s="57">
        <f>VLOOKUP(A51,'Table Data'!$A$10:$E$111,4,0)</f>
        <v>42214</v>
      </c>
      <c r="F51" s="58" t="str">
        <f t="shared" si="1"/>
        <v>201507</v>
      </c>
      <c r="G51" s="33">
        <f>VLOOKUP('Excel B1'!A51,'Table Data'!$A$4:$E$111,5,0)</f>
        <v>310000</v>
      </c>
      <c r="H51" s="13">
        <f>VLOOKUP(A51,'Table Data'!$A$4:$F$111,6,0)</f>
        <v>124</v>
      </c>
      <c r="I51" s="13" t="str">
        <f t="shared" si="2"/>
        <v>Kevin Mourgos</v>
      </c>
      <c r="J51" s="59" t="str">
        <f t="shared" si="3"/>
        <v>201307</v>
      </c>
      <c r="K51" s="33">
        <f t="shared" si="4"/>
        <v>580000</v>
      </c>
      <c r="L51" s="13">
        <f>VLOOKUP(A51,'Table Data'!$A$4:$G$111,7,0)</f>
        <v>50</v>
      </c>
      <c r="M51" s="13" t="str">
        <f>VLOOKUP(L51,'Table Data'!$K$4:$L$31,2,0)</f>
        <v>Shipping</v>
      </c>
      <c r="N51" s="13">
        <f>VLOOKUP(L51,'Table Data'!$K$4:$N$31,4,0)</f>
        <v>1500</v>
      </c>
      <c r="O51" s="13" t="str">
        <f>VLOOKUP(N51,'Table Data'!$R$4:$S$18,2,0)</f>
        <v>New Delhi</v>
      </c>
      <c r="P51" s="13" t="str">
        <f>VLOOKUP(N51,'Table Data'!$R$4:$T$18,3,0)</f>
        <v>New Delhi</v>
      </c>
      <c r="Q51" s="13" t="str">
        <f>VLOOKUP(N51,'Table Data'!$R$4:$U$18,4,0)</f>
        <v>India</v>
      </c>
    </row>
    <row r="52" spans="1:17" ht="15.75" customHeight="1">
      <c r="A52" s="10">
        <v>143</v>
      </c>
      <c r="B52" s="13" t="str">
        <f>VLOOKUP('Excel B1'!A52,'Table Data'!$A$4:$B$111,2,0)</f>
        <v xml:space="preserve"> Randall     </v>
      </c>
      <c r="C52" s="13" t="str">
        <f>VLOOKUP('Excel B1'!A52,'Table Data'!$A$4:$C$111,3,0)</f>
        <v xml:space="preserve"> Matos       </v>
      </c>
      <c r="D52" s="13" t="str">
        <f t="shared" si="0"/>
        <v>Randall Matos</v>
      </c>
      <c r="E52" s="57">
        <f>VLOOKUP(A52,'Table Data'!$A$10:$E$111,4,0)</f>
        <v>42215</v>
      </c>
      <c r="F52" s="58" t="str">
        <f t="shared" si="1"/>
        <v>201507</v>
      </c>
      <c r="G52" s="33">
        <f>VLOOKUP('Excel B1'!A52,'Table Data'!$A$4:$E$111,5,0)</f>
        <v>260000</v>
      </c>
      <c r="H52" s="13">
        <f>VLOOKUP(A52,'Table Data'!$A$4:$F$111,6,0)</f>
        <v>124</v>
      </c>
      <c r="I52" s="13" t="str">
        <f t="shared" si="2"/>
        <v>Kevin Mourgos</v>
      </c>
      <c r="J52" s="59" t="str">
        <f t="shared" si="3"/>
        <v>201307</v>
      </c>
      <c r="K52" s="33">
        <f t="shared" si="4"/>
        <v>580000</v>
      </c>
      <c r="L52" s="13">
        <f>VLOOKUP(A52,'Table Data'!$A$4:$G$111,7,0)</f>
        <v>50</v>
      </c>
      <c r="M52" s="13" t="str">
        <f>VLOOKUP(L52,'Table Data'!$K$4:$L$31,2,0)</f>
        <v>Shipping</v>
      </c>
      <c r="N52" s="13">
        <f>VLOOKUP(L52,'Table Data'!$K$4:$N$31,4,0)</f>
        <v>1500</v>
      </c>
      <c r="O52" s="13" t="str">
        <f>VLOOKUP(N52,'Table Data'!$R$4:$S$18,2,0)</f>
        <v>New Delhi</v>
      </c>
      <c r="P52" s="13" t="str">
        <f>VLOOKUP(N52,'Table Data'!$R$4:$T$18,3,0)</f>
        <v>New Delhi</v>
      </c>
      <c r="Q52" s="13" t="str">
        <f>VLOOKUP(N52,'Table Data'!$R$4:$U$18,4,0)</f>
        <v>India</v>
      </c>
    </row>
    <row r="53" spans="1:17" ht="15.75" customHeight="1">
      <c r="A53" s="10">
        <v>144</v>
      </c>
      <c r="B53" s="13" t="str">
        <f>VLOOKUP('Excel B1'!A53,'Table Data'!$A$4:$B$111,2,0)</f>
        <v xml:space="preserve"> Peter       </v>
      </c>
      <c r="C53" s="13" t="str">
        <f>VLOOKUP('Excel B1'!A53,'Table Data'!$A$4:$C$111,3,0)</f>
        <v xml:space="preserve"> Vargas      </v>
      </c>
      <c r="D53" s="13" t="str">
        <f t="shared" si="0"/>
        <v>Peter Vargas</v>
      </c>
      <c r="E53" s="57">
        <f>VLOOKUP(A53,'Table Data'!$A$10:$E$111,4,0)</f>
        <v>42216</v>
      </c>
      <c r="F53" s="58" t="str">
        <f t="shared" si="1"/>
        <v>201507</v>
      </c>
      <c r="G53" s="33">
        <f>VLOOKUP('Excel B1'!A53,'Table Data'!$A$4:$E$111,5,0)</f>
        <v>250000</v>
      </c>
      <c r="H53" s="13">
        <f>VLOOKUP(A53,'Table Data'!$A$4:$F$111,6,0)</f>
        <v>124</v>
      </c>
      <c r="I53" s="13" t="str">
        <f t="shared" si="2"/>
        <v>Kevin Mourgos</v>
      </c>
      <c r="J53" s="59" t="str">
        <f t="shared" si="3"/>
        <v>201307</v>
      </c>
      <c r="K53" s="33">
        <f t="shared" si="4"/>
        <v>580000</v>
      </c>
      <c r="L53" s="13">
        <f>VLOOKUP(A53,'Table Data'!$A$4:$G$111,7,0)</f>
        <v>50</v>
      </c>
      <c r="M53" s="13" t="str">
        <f>VLOOKUP(L53,'Table Data'!$K$4:$L$31,2,0)</f>
        <v>Shipping</v>
      </c>
      <c r="N53" s="13">
        <f>VLOOKUP(L53,'Table Data'!$K$4:$N$31,4,0)</f>
        <v>1500</v>
      </c>
      <c r="O53" s="13" t="str">
        <f>VLOOKUP(N53,'Table Data'!$R$4:$S$18,2,0)</f>
        <v>New Delhi</v>
      </c>
      <c r="P53" s="13" t="str">
        <f>VLOOKUP(N53,'Table Data'!$R$4:$T$18,3,0)</f>
        <v>New Delhi</v>
      </c>
      <c r="Q53" s="13" t="str">
        <f>VLOOKUP(N53,'Table Data'!$R$4:$U$18,4,0)</f>
        <v>India</v>
      </c>
    </row>
    <row r="54" spans="1:17" ht="15.75" customHeight="1">
      <c r="A54" s="10">
        <v>145</v>
      </c>
      <c r="B54" s="13" t="str">
        <f>VLOOKUP('Excel B1'!A54,'Table Data'!$A$4:$B$111,2,0)</f>
        <v xml:space="preserve"> John        </v>
      </c>
      <c r="C54" s="13" t="str">
        <f>VLOOKUP('Excel B1'!A54,'Table Data'!$A$4:$C$111,3,0)</f>
        <v xml:space="preserve"> Russell     </v>
      </c>
      <c r="D54" s="13" t="str">
        <f t="shared" si="0"/>
        <v>John Russell</v>
      </c>
      <c r="E54" s="57">
        <f>VLOOKUP(A54,'Table Data'!$A$10:$E$111,4,0)</f>
        <v>42583</v>
      </c>
      <c r="F54" s="58" t="str">
        <f t="shared" si="1"/>
        <v>201608</v>
      </c>
      <c r="G54" s="33">
        <f>VLOOKUP('Excel B1'!A54,'Table Data'!$A$4:$E$111,5,0)</f>
        <v>1400000</v>
      </c>
      <c r="H54" s="13">
        <f>VLOOKUP(A54,'Table Data'!$A$4:$F$111,6,0)</f>
        <v>100</v>
      </c>
      <c r="I54" s="13" t="str">
        <f t="shared" si="2"/>
        <v>Samantha Queen</v>
      </c>
      <c r="J54" s="59">
        <f t="shared" si="3"/>
        <v>201106</v>
      </c>
      <c r="K54" s="33">
        <f t="shared" si="4"/>
        <v>2400000</v>
      </c>
      <c r="L54" s="13">
        <f>VLOOKUP(A54,'Table Data'!$A$4:$G$111,7,0)</f>
        <v>80</v>
      </c>
      <c r="M54" s="13" t="str">
        <f>VLOOKUP(L54,'Table Data'!$K$4:$L$31,2,0)</f>
        <v>Sales</v>
      </c>
      <c r="N54" s="13">
        <f>VLOOKUP(L54,'Table Data'!$K$4:$N$31,4,0)</f>
        <v>2500</v>
      </c>
      <c r="O54" s="13" t="str">
        <f>VLOOKUP(N54,'Table Data'!$R$4:$S$18,2,0)</f>
        <v>London</v>
      </c>
      <c r="P54" s="13" t="str">
        <f>VLOOKUP(N54,'Table Data'!$R$4:$T$18,3,0)</f>
        <v>London</v>
      </c>
      <c r="Q54" s="13" t="str">
        <f>VLOOKUP(N54,'Table Data'!$R$4:$U$18,4,0)</f>
        <v>UK</v>
      </c>
    </row>
    <row r="55" spans="1:17" ht="15.75" customHeight="1">
      <c r="A55" s="10">
        <v>146</v>
      </c>
      <c r="B55" s="13" t="str">
        <f>VLOOKUP('Excel B1'!A55,'Table Data'!$A$4:$B$111,2,0)</f>
        <v xml:space="preserve"> Karen       </v>
      </c>
      <c r="C55" s="13" t="str">
        <f>VLOOKUP('Excel B1'!A55,'Table Data'!$A$4:$C$111,3,0)</f>
        <v xml:space="preserve"> Partners    </v>
      </c>
      <c r="D55" s="13" t="str">
        <f t="shared" si="0"/>
        <v>Karen Partners</v>
      </c>
      <c r="E55" s="57">
        <f>VLOOKUP(A55,'Table Data'!$A$10:$E$111,4,0)</f>
        <v>42584</v>
      </c>
      <c r="F55" s="58" t="str">
        <f t="shared" si="1"/>
        <v>201608</v>
      </c>
      <c r="G55" s="33">
        <f>VLOOKUP('Excel B1'!A55,'Table Data'!$A$4:$E$111,5,0)</f>
        <v>1350000</v>
      </c>
      <c r="H55" s="13">
        <f>VLOOKUP(A55,'Table Data'!$A$4:$F$111,6,0)</f>
        <v>100</v>
      </c>
      <c r="I55" s="13" t="str">
        <f t="shared" si="2"/>
        <v>Samantha Queen</v>
      </c>
      <c r="J55" s="59">
        <f t="shared" si="3"/>
        <v>201106</v>
      </c>
      <c r="K55" s="33">
        <f t="shared" si="4"/>
        <v>2400000</v>
      </c>
      <c r="L55" s="13">
        <f>VLOOKUP(A55,'Table Data'!$A$4:$G$111,7,0)</f>
        <v>80</v>
      </c>
      <c r="M55" s="13" t="str">
        <f>VLOOKUP(L55,'Table Data'!$K$4:$L$31,2,0)</f>
        <v>Sales</v>
      </c>
      <c r="N55" s="13">
        <f>VLOOKUP(L55,'Table Data'!$K$4:$N$31,4,0)</f>
        <v>2500</v>
      </c>
      <c r="O55" s="13" t="str">
        <f>VLOOKUP(N55,'Table Data'!$R$4:$S$18,2,0)</f>
        <v>London</v>
      </c>
      <c r="P55" s="13" t="str">
        <f>VLOOKUP(N55,'Table Data'!$R$4:$T$18,3,0)</f>
        <v>London</v>
      </c>
      <c r="Q55" s="13" t="str">
        <f>VLOOKUP(N55,'Table Data'!$R$4:$U$18,4,0)</f>
        <v>UK</v>
      </c>
    </row>
    <row r="56" spans="1:17" ht="15.75" customHeight="1">
      <c r="A56" s="10">
        <v>147</v>
      </c>
      <c r="B56" s="13" t="str">
        <f>VLOOKUP('Excel B1'!A56,'Table Data'!$A$4:$B$111,2,0)</f>
        <v xml:space="preserve"> Alberto     </v>
      </c>
      <c r="C56" s="13" t="str">
        <f>VLOOKUP('Excel B1'!A56,'Table Data'!$A$4:$C$111,3,0)</f>
        <v xml:space="preserve"> Errazuriz   </v>
      </c>
      <c r="D56" s="13" t="str">
        <f t="shared" si="0"/>
        <v>Alberto Errazuriz</v>
      </c>
      <c r="E56" s="57">
        <f>VLOOKUP(A56,'Table Data'!$A$10:$E$111,4,0)</f>
        <v>42585</v>
      </c>
      <c r="F56" s="58" t="str">
        <f t="shared" si="1"/>
        <v>201608</v>
      </c>
      <c r="G56" s="33">
        <f>VLOOKUP('Excel B1'!A56,'Table Data'!$A$4:$E$111,5,0)</f>
        <v>1200000</v>
      </c>
      <c r="H56" s="13">
        <f>VLOOKUP(A56,'Table Data'!$A$4:$F$111,6,0)</f>
        <v>100</v>
      </c>
      <c r="I56" s="13" t="str">
        <f t="shared" si="2"/>
        <v>Samantha Queen</v>
      </c>
      <c r="J56" s="59">
        <f t="shared" si="3"/>
        <v>201106</v>
      </c>
      <c r="K56" s="33">
        <f t="shared" si="4"/>
        <v>2400000</v>
      </c>
      <c r="L56" s="13">
        <f>VLOOKUP(A56,'Table Data'!$A$4:$G$111,7,0)</f>
        <v>80</v>
      </c>
      <c r="M56" s="13" t="str">
        <f>VLOOKUP(L56,'Table Data'!$K$4:$L$31,2,0)</f>
        <v>Sales</v>
      </c>
      <c r="N56" s="13">
        <f>VLOOKUP(L56,'Table Data'!$K$4:$N$31,4,0)</f>
        <v>2500</v>
      </c>
      <c r="O56" s="13" t="str">
        <f>VLOOKUP(N56,'Table Data'!$R$4:$S$18,2,0)</f>
        <v>London</v>
      </c>
      <c r="P56" s="13" t="str">
        <f>VLOOKUP(N56,'Table Data'!$R$4:$T$18,3,0)</f>
        <v>London</v>
      </c>
      <c r="Q56" s="13" t="str">
        <f>VLOOKUP(N56,'Table Data'!$R$4:$U$18,4,0)</f>
        <v>UK</v>
      </c>
    </row>
    <row r="57" spans="1:17" ht="15.75" customHeight="1">
      <c r="A57" s="10">
        <v>148</v>
      </c>
      <c r="B57" s="13" t="str">
        <f>VLOOKUP('Excel B1'!A57,'Table Data'!$A$4:$B$111,2,0)</f>
        <v xml:space="preserve"> Gerald      </v>
      </c>
      <c r="C57" s="13" t="str">
        <f>VLOOKUP('Excel B1'!A57,'Table Data'!$A$4:$C$111,3,0)</f>
        <v xml:space="preserve"> Cambrault   </v>
      </c>
      <c r="D57" s="13" t="str">
        <f t="shared" si="0"/>
        <v>Gerald Cambrault</v>
      </c>
      <c r="E57" s="57">
        <f>VLOOKUP(A57,'Table Data'!$A$10:$E$111,4,0)</f>
        <v>42586</v>
      </c>
      <c r="F57" s="58" t="str">
        <f t="shared" si="1"/>
        <v>201608</v>
      </c>
      <c r="G57" s="33">
        <f>VLOOKUP('Excel B1'!A57,'Table Data'!$A$4:$E$111,5,0)</f>
        <v>1100000</v>
      </c>
      <c r="H57" s="13">
        <f>VLOOKUP(A57,'Table Data'!$A$4:$F$111,6,0)</f>
        <v>100</v>
      </c>
      <c r="I57" s="13" t="str">
        <f t="shared" si="2"/>
        <v>Samantha Queen</v>
      </c>
      <c r="J57" s="59">
        <f t="shared" si="3"/>
        <v>201106</v>
      </c>
      <c r="K57" s="33">
        <f t="shared" si="4"/>
        <v>2400000</v>
      </c>
      <c r="L57" s="13">
        <f>VLOOKUP(A57,'Table Data'!$A$4:$G$111,7,0)</f>
        <v>80</v>
      </c>
      <c r="M57" s="13" t="str">
        <f>VLOOKUP(L57,'Table Data'!$K$4:$L$31,2,0)</f>
        <v>Sales</v>
      </c>
      <c r="N57" s="13">
        <f>VLOOKUP(L57,'Table Data'!$K$4:$N$31,4,0)</f>
        <v>2500</v>
      </c>
      <c r="O57" s="13" t="str">
        <f>VLOOKUP(N57,'Table Data'!$R$4:$S$18,2,0)</f>
        <v>London</v>
      </c>
      <c r="P57" s="13" t="str">
        <f>VLOOKUP(N57,'Table Data'!$R$4:$T$18,3,0)</f>
        <v>London</v>
      </c>
      <c r="Q57" s="13" t="str">
        <f>VLOOKUP(N57,'Table Data'!$R$4:$U$18,4,0)</f>
        <v>UK</v>
      </c>
    </row>
    <row r="58" spans="1:17" ht="15.75" customHeight="1">
      <c r="A58" s="10">
        <v>149</v>
      </c>
      <c r="B58" s="13" t="str">
        <f>VLOOKUP('Excel B1'!A58,'Table Data'!$A$4:$B$111,2,0)</f>
        <v xml:space="preserve"> Eleni       </v>
      </c>
      <c r="C58" s="13" t="str">
        <f>VLOOKUP('Excel B1'!A58,'Table Data'!$A$4:$C$111,3,0)</f>
        <v xml:space="preserve"> Zlotkey     </v>
      </c>
      <c r="D58" s="13" t="str">
        <f t="shared" si="0"/>
        <v>Eleni Zlotkey</v>
      </c>
      <c r="E58" s="57">
        <f>VLOOKUP(A58,'Table Data'!$A$10:$E$111,4,0)</f>
        <v>42587</v>
      </c>
      <c r="F58" s="58" t="str">
        <f t="shared" si="1"/>
        <v>201608</v>
      </c>
      <c r="G58" s="33">
        <f>VLOOKUP('Excel B1'!A58,'Table Data'!$A$4:$E$111,5,0)</f>
        <v>1050000</v>
      </c>
      <c r="H58" s="13">
        <f>VLOOKUP(A58,'Table Data'!$A$4:$F$111,6,0)</f>
        <v>100</v>
      </c>
      <c r="I58" s="13" t="str">
        <f t="shared" si="2"/>
        <v>Samantha Queen</v>
      </c>
      <c r="J58" s="59">
        <f t="shared" si="3"/>
        <v>201106</v>
      </c>
      <c r="K58" s="33">
        <f t="shared" si="4"/>
        <v>2400000</v>
      </c>
      <c r="L58" s="13">
        <f>VLOOKUP(A58,'Table Data'!$A$4:$G$111,7,0)</f>
        <v>80</v>
      </c>
      <c r="M58" s="13" t="str">
        <f>VLOOKUP(L58,'Table Data'!$K$4:$L$31,2,0)</f>
        <v>Sales</v>
      </c>
      <c r="N58" s="13">
        <f>VLOOKUP(L58,'Table Data'!$K$4:$N$31,4,0)</f>
        <v>2500</v>
      </c>
      <c r="O58" s="13" t="str">
        <f>VLOOKUP(N58,'Table Data'!$R$4:$S$18,2,0)</f>
        <v>London</v>
      </c>
      <c r="P58" s="13" t="str">
        <f>VLOOKUP(N58,'Table Data'!$R$4:$T$18,3,0)</f>
        <v>London</v>
      </c>
      <c r="Q58" s="13" t="str">
        <f>VLOOKUP(N58,'Table Data'!$R$4:$U$18,4,0)</f>
        <v>UK</v>
      </c>
    </row>
    <row r="59" spans="1:17" ht="15.75" customHeight="1">
      <c r="A59" s="10">
        <v>150</v>
      </c>
      <c r="B59" s="13" t="str">
        <f>VLOOKUP('Excel B1'!A59,'Table Data'!$A$4:$B$111,2,0)</f>
        <v xml:space="preserve"> Peter       </v>
      </c>
      <c r="C59" s="13" t="str">
        <f>VLOOKUP('Excel B1'!A59,'Table Data'!$A$4:$C$111,3,0)</f>
        <v xml:space="preserve"> Tucker      </v>
      </c>
      <c r="D59" s="13" t="str">
        <f t="shared" si="0"/>
        <v>Peter Tucker</v>
      </c>
      <c r="E59" s="57">
        <f>VLOOKUP(A59,'Table Data'!$A$10:$E$111,4,0)</f>
        <v>42588</v>
      </c>
      <c r="F59" s="58" t="str">
        <f t="shared" si="1"/>
        <v>201608</v>
      </c>
      <c r="G59" s="33">
        <f>VLOOKUP('Excel B1'!A59,'Table Data'!$A$4:$E$111,5,0)</f>
        <v>1000000</v>
      </c>
      <c r="H59" s="13">
        <f>VLOOKUP(A59,'Table Data'!$A$4:$F$111,6,0)</f>
        <v>145</v>
      </c>
      <c r="I59" s="13" t="str">
        <f t="shared" si="2"/>
        <v>John Russell</v>
      </c>
      <c r="J59" s="59" t="str">
        <f t="shared" si="3"/>
        <v>201608</v>
      </c>
      <c r="K59" s="33">
        <f t="shared" si="4"/>
        <v>1400000</v>
      </c>
      <c r="L59" s="13">
        <f>VLOOKUP(A59,'Table Data'!$A$4:$G$111,7,0)</f>
        <v>80</v>
      </c>
      <c r="M59" s="13" t="str">
        <f>VLOOKUP(L59,'Table Data'!$K$4:$L$31,2,0)</f>
        <v>Sales</v>
      </c>
      <c r="N59" s="13">
        <f>VLOOKUP(L59,'Table Data'!$K$4:$N$31,4,0)</f>
        <v>2500</v>
      </c>
      <c r="O59" s="13" t="str">
        <f>VLOOKUP(N59,'Table Data'!$R$4:$S$18,2,0)</f>
        <v>London</v>
      </c>
      <c r="P59" s="13" t="str">
        <f>VLOOKUP(N59,'Table Data'!$R$4:$T$18,3,0)</f>
        <v>London</v>
      </c>
      <c r="Q59" s="13" t="str">
        <f>VLOOKUP(N59,'Table Data'!$R$4:$U$18,4,0)</f>
        <v>UK</v>
      </c>
    </row>
    <row r="60" spans="1:17" ht="15.75" customHeight="1">
      <c r="A60" s="10">
        <v>151</v>
      </c>
      <c r="B60" s="13" t="str">
        <f>VLOOKUP('Excel B1'!A60,'Table Data'!$A$4:$B$111,2,0)</f>
        <v xml:space="preserve"> David       </v>
      </c>
      <c r="C60" s="13" t="str">
        <f>VLOOKUP('Excel B1'!A60,'Table Data'!$A$4:$C$111,3,0)</f>
        <v xml:space="preserve"> Bernstein   </v>
      </c>
      <c r="D60" s="13" t="str">
        <f t="shared" si="0"/>
        <v>David Bernstein</v>
      </c>
      <c r="E60" s="57">
        <f>VLOOKUP(A60,'Table Data'!$A$10:$E$111,4,0)</f>
        <v>42589</v>
      </c>
      <c r="F60" s="58" t="str">
        <f t="shared" si="1"/>
        <v>201608</v>
      </c>
      <c r="G60" s="33">
        <f>VLOOKUP('Excel B1'!A60,'Table Data'!$A$4:$E$111,5,0)</f>
        <v>950000</v>
      </c>
      <c r="H60" s="13">
        <f>VLOOKUP(A60,'Table Data'!$A$4:$F$111,6,0)</f>
        <v>145</v>
      </c>
      <c r="I60" s="13" t="str">
        <f t="shared" si="2"/>
        <v>John Russell</v>
      </c>
      <c r="J60" s="59" t="str">
        <f t="shared" si="3"/>
        <v>201608</v>
      </c>
      <c r="K60" s="33">
        <f t="shared" si="4"/>
        <v>1400000</v>
      </c>
      <c r="L60" s="13">
        <f>VLOOKUP(A60,'Table Data'!$A$4:$G$111,7,0)</f>
        <v>80</v>
      </c>
      <c r="M60" s="13" t="str">
        <f>VLOOKUP(L60,'Table Data'!$K$4:$L$31,2,0)</f>
        <v>Sales</v>
      </c>
      <c r="N60" s="13">
        <f>VLOOKUP(L60,'Table Data'!$K$4:$N$31,4,0)</f>
        <v>2500</v>
      </c>
      <c r="O60" s="13" t="str">
        <f>VLOOKUP(N60,'Table Data'!$R$4:$S$18,2,0)</f>
        <v>London</v>
      </c>
      <c r="P60" s="13" t="str">
        <f>VLOOKUP(N60,'Table Data'!$R$4:$T$18,3,0)</f>
        <v>London</v>
      </c>
      <c r="Q60" s="13" t="str">
        <f>VLOOKUP(N60,'Table Data'!$R$4:$U$18,4,0)</f>
        <v>UK</v>
      </c>
    </row>
    <row r="61" spans="1:17" ht="15.75" customHeight="1">
      <c r="A61" s="10">
        <v>152</v>
      </c>
      <c r="B61" s="13" t="str">
        <f>VLOOKUP('Excel B1'!A61,'Table Data'!$A$4:$B$111,2,0)</f>
        <v xml:space="preserve"> Peter       </v>
      </c>
      <c r="C61" s="13" t="str">
        <f>VLOOKUP('Excel B1'!A61,'Table Data'!$A$4:$C$111,3,0)</f>
        <v xml:space="preserve"> Hall        </v>
      </c>
      <c r="D61" s="13" t="str">
        <f t="shared" si="0"/>
        <v>Peter Hall</v>
      </c>
      <c r="E61" s="57">
        <f>VLOOKUP(A61,'Table Data'!$A$10:$E$111,4,0)</f>
        <v>42955</v>
      </c>
      <c r="F61" s="58" t="str">
        <f t="shared" si="1"/>
        <v>201708</v>
      </c>
      <c r="G61" s="33">
        <f>VLOOKUP('Excel B1'!A61,'Table Data'!$A$4:$E$111,5,0)</f>
        <v>900000</v>
      </c>
      <c r="H61" s="13">
        <f>VLOOKUP(A61,'Table Data'!$A$4:$F$111,6,0)</f>
        <v>145</v>
      </c>
      <c r="I61" s="13" t="str">
        <f t="shared" si="2"/>
        <v>John Russell</v>
      </c>
      <c r="J61" s="59" t="str">
        <f t="shared" si="3"/>
        <v>201608</v>
      </c>
      <c r="K61" s="33">
        <f t="shared" si="4"/>
        <v>1400000</v>
      </c>
      <c r="L61" s="13">
        <f>VLOOKUP(A61,'Table Data'!$A$4:$G$111,7,0)</f>
        <v>80</v>
      </c>
      <c r="M61" s="13" t="str">
        <f>VLOOKUP(L61,'Table Data'!$K$4:$L$31,2,0)</f>
        <v>Sales</v>
      </c>
      <c r="N61" s="13">
        <f>VLOOKUP(L61,'Table Data'!$K$4:$N$31,4,0)</f>
        <v>2500</v>
      </c>
      <c r="O61" s="13" t="str">
        <f>VLOOKUP(N61,'Table Data'!$R$4:$S$18,2,0)</f>
        <v>London</v>
      </c>
      <c r="P61" s="13" t="str">
        <f>VLOOKUP(N61,'Table Data'!$R$4:$T$18,3,0)</f>
        <v>London</v>
      </c>
      <c r="Q61" s="13" t="str">
        <f>VLOOKUP(N61,'Table Data'!$R$4:$U$18,4,0)</f>
        <v>UK</v>
      </c>
    </row>
    <row r="62" spans="1:17" ht="15.75" customHeight="1">
      <c r="A62" s="10">
        <v>153</v>
      </c>
      <c r="B62" s="13" t="str">
        <f>VLOOKUP('Excel B1'!A62,'Table Data'!$A$4:$B$111,2,0)</f>
        <v xml:space="preserve"> Christopher </v>
      </c>
      <c r="C62" s="13" t="str">
        <f>VLOOKUP('Excel B1'!A62,'Table Data'!$A$4:$C$111,3,0)</f>
        <v xml:space="preserve"> Olsen       </v>
      </c>
      <c r="D62" s="13" t="str">
        <f t="shared" si="0"/>
        <v>Christopher Olsen</v>
      </c>
      <c r="E62" s="57">
        <f>VLOOKUP(A62,'Table Data'!$A$10:$E$111,4,0)</f>
        <v>42956</v>
      </c>
      <c r="F62" s="58" t="str">
        <f t="shared" si="1"/>
        <v>201708</v>
      </c>
      <c r="G62" s="33">
        <f>VLOOKUP('Excel B1'!A62,'Table Data'!$A$4:$E$111,5,0)</f>
        <v>800000</v>
      </c>
      <c r="H62" s="13">
        <f>VLOOKUP(A62,'Table Data'!$A$4:$F$111,6,0)</f>
        <v>145</v>
      </c>
      <c r="I62" s="13" t="str">
        <f t="shared" si="2"/>
        <v>John Russell</v>
      </c>
      <c r="J62" s="59" t="str">
        <f t="shared" si="3"/>
        <v>201608</v>
      </c>
      <c r="K62" s="33">
        <f t="shared" si="4"/>
        <v>1400000</v>
      </c>
      <c r="L62" s="13">
        <f>VLOOKUP(A62,'Table Data'!$A$4:$G$111,7,0)</f>
        <v>80</v>
      </c>
      <c r="M62" s="13" t="str">
        <f>VLOOKUP(L62,'Table Data'!$K$4:$L$31,2,0)</f>
        <v>Sales</v>
      </c>
      <c r="N62" s="13">
        <f>VLOOKUP(L62,'Table Data'!$K$4:$N$31,4,0)</f>
        <v>2500</v>
      </c>
      <c r="O62" s="13" t="str">
        <f>VLOOKUP(N62,'Table Data'!$R$4:$S$18,2,0)</f>
        <v>London</v>
      </c>
      <c r="P62" s="13" t="str">
        <f>VLOOKUP(N62,'Table Data'!$R$4:$T$18,3,0)</f>
        <v>London</v>
      </c>
      <c r="Q62" s="13" t="str">
        <f>VLOOKUP(N62,'Table Data'!$R$4:$U$18,4,0)</f>
        <v>UK</v>
      </c>
    </row>
    <row r="63" spans="1:17" ht="15.75" customHeight="1">
      <c r="A63" s="10">
        <v>154</v>
      </c>
      <c r="B63" s="13" t="str">
        <f>VLOOKUP('Excel B1'!A63,'Table Data'!$A$4:$B$111,2,0)</f>
        <v xml:space="preserve"> Nanette     </v>
      </c>
      <c r="C63" s="13" t="str">
        <f>VLOOKUP('Excel B1'!A63,'Table Data'!$A$4:$C$111,3,0)</f>
        <v xml:space="preserve"> Cambrault   </v>
      </c>
      <c r="D63" s="13" t="str">
        <f t="shared" si="0"/>
        <v>Nanette Cambrault</v>
      </c>
      <c r="E63" s="57">
        <f>VLOOKUP(A63,'Table Data'!$A$10:$E$111,4,0)</f>
        <v>42957</v>
      </c>
      <c r="F63" s="58" t="str">
        <f t="shared" si="1"/>
        <v>201708</v>
      </c>
      <c r="G63" s="33">
        <f>VLOOKUP('Excel B1'!A63,'Table Data'!$A$4:$E$111,5,0)</f>
        <v>750000</v>
      </c>
      <c r="H63" s="13">
        <f>VLOOKUP(A63,'Table Data'!$A$4:$F$111,6,0)</f>
        <v>145</v>
      </c>
      <c r="I63" s="13" t="str">
        <f t="shared" si="2"/>
        <v>John Russell</v>
      </c>
      <c r="J63" s="59" t="str">
        <f t="shared" si="3"/>
        <v>201608</v>
      </c>
      <c r="K63" s="33">
        <f t="shared" si="4"/>
        <v>1400000</v>
      </c>
      <c r="L63" s="13">
        <f>VLOOKUP(A63,'Table Data'!$A$4:$G$111,7,0)</f>
        <v>80</v>
      </c>
      <c r="M63" s="13" t="str">
        <f>VLOOKUP(L63,'Table Data'!$K$4:$L$31,2,0)</f>
        <v>Sales</v>
      </c>
      <c r="N63" s="13">
        <f>VLOOKUP(L63,'Table Data'!$K$4:$N$31,4,0)</f>
        <v>2500</v>
      </c>
      <c r="O63" s="13" t="str">
        <f>VLOOKUP(N63,'Table Data'!$R$4:$S$18,2,0)</f>
        <v>London</v>
      </c>
      <c r="P63" s="13" t="str">
        <f>VLOOKUP(N63,'Table Data'!$R$4:$T$18,3,0)</f>
        <v>London</v>
      </c>
      <c r="Q63" s="13" t="str">
        <f>VLOOKUP(N63,'Table Data'!$R$4:$U$18,4,0)</f>
        <v>UK</v>
      </c>
    </row>
    <row r="64" spans="1:17" ht="15.75" customHeight="1">
      <c r="A64" s="10">
        <v>155</v>
      </c>
      <c r="B64" s="13" t="str">
        <f>VLOOKUP('Excel B1'!A64,'Table Data'!$A$4:$B$111,2,0)</f>
        <v xml:space="preserve"> Oliver      </v>
      </c>
      <c r="C64" s="13" t="str">
        <f>VLOOKUP('Excel B1'!A64,'Table Data'!$A$4:$C$111,3,0)</f>
        <v xml:space="preserve"> Tuvault     </v>
      </c>
      <c r="D64" s="13" t="str">
        <f t="shared" si="0"/>
        <v>Oliver Tuvault</v>
      </c>
      <c r="E64" s="57">
        <f>VLOOKUP(A64,'Table Data'!$A$10:$E$111,4,0)</f>
        <v>42958</v>
      </c>
      <c r="F64" s="58" t="str">
        <f t="shared" si="1"/>
        <v>201708</v>
      </c>
      <c r="G64" s="33">
        <f>VLOOKUP('Excel B1'!A64,'Table Data'!$A$4:$E$111,5,0)</f>
        <v>700000</v>
      </c>
      <c r="H64" s="13">
        <f>VLOOKUP(A64,'Table Data'!$A$4:$F$111,6,0)</f>
        <v>145</v>
      </c>
      <c r="I64" s="13" t="str">
        <f t="shared" si="2"/>
        <v>John Russell</v>
      </c>
      <c r="J64" s="59" t="str">
        <f t="shared" si="3"/>
        <v>201608</v>
      </c>
      <c r="K64" s="33">
        <f t="shared" si="4"/>
        <v>1400000</v>
      </c>
      <c r="L64" s="13">
        <f>VLOOKUP(A64,'Table Data'!$A$4:$G$111,7,0)</f>
        <v>80</v>
      </c>
      <c r="M64" s="13" t="str">
        <f>VLOOKUP(L64,'Table Data'!$K$4:$L$31,2,0)</f>
        <v>Sales</v>
      </c>
      <c r="N64" s="13">
        <f>VLOOKUP(L64,'Table Data'!$K$4:$N$31,4,0)</f>
        <v>2500</v>
      </c>
      <c r="O64" s="13" t="str">
        <f>VLOOKUP(N64,'Table Data'!$R$4:$S$18,2,0)</f>
        <v>London</v>
      </c>
      <c r="P64" s="13" t="str">
        <f>VLOOKUP(N64,'Table Data'!$R$4:$T$18,3,0)</f>
        <v>London</v>
      </c>
      <c r="Q64" s="13" t="str">
        <f>VLOOKUP(N64,'Table Data'!$R$4:$U$18,4,0)</f>
        <v>UK</v>
      </c>
    </row>
    <row r="65" spans="1:17" ht="15.75" customHeight="1">
      <c r="A65" s="10">
        <v>156</v>
      </c>
      <c r="B65" s="13" t="str">
        <f>VLOOKUP('Excel B1'!A65,'Table Data'!$A$4:$B$111,2,0)</f>
        <v xml:space="preserve"> Janette     </v>
      </c>
      <c r="C65" s="13" t="str">
        <f>VLOOKUP('Excel B1'!A65,'Table Data'!$A$4:$C$111,3,0)</f>
        <v xml:space="preserve"> King        </v>
      </c>
      <c r="D65" s="13" t="str">
        <f t="shared" si="0"/>
        <v>Janette King</v>
      </c>
      <c r="E65" s="57">
        <f>VLOOKUP(A65,'Table Data'!$A$10:$E$111,4,0)</f>
        <v>42959</v>
      </c>
      <c r="F65" s="58" t="str">
        <f t="shared" si="1"/>
        <v>201708</v>
      </c>
      <c r="G65" s="33">
        <f>VLOOKUP('Excel B1'!A65,'Table Data'!$A$4:$E$111,5,0)</f>
        <v>1000000</v>
      </c>
      <c r="H65" s="13">
        <f>VLOOKUP(A65,'Table Data'!$A$4:$F$111,6,0)</f>
        <v>146</v>
      </c>
      <c r="I65" s="13" t="str">
        <f t="shared" si="2"/>
        <v>Karen Partners</v>
      </c>
      <c r="J65" s="59" t="str">
        <f t="shared" si="3"/>
        <v>201608</v>
      </c>
      <c r="K65" s="33">
        <f t="shared" si="4"/>
        <v>1350000</v>
      </c>
      <c r="L65" s="13">
        <f>VLOOKUP(A65,'Table Data'!$A$4:$G$111,7,0)</f>
        <v>80</v>
      </c>
      <c r="M65" s="13" t="str">
        <f>VLOOKUP(L65,'Table Data'!$K$4:$L$31,2,0)</f>
        <v>Sales</v>
      </c>
      <c r="N65" s="13">
        <f>VLOOKUP(L65,'Table Data'!$K$4:$N$31,4,0)</f>
        <v>2500</v>
      </c>
      <c r="O65" s="13" t="str">
        <f>VLOOKUP(N65,'Table Data'!$R$4:$S$18,2,0)</f>
        <v>London</v>
      </c>
      <c r="P65" s="13" t="str">
        <f>VLOOKUP(N65,'Table Data'!$R$4:$T$18,3,0)</f>
        <v>London</v>
      </c>
      <c r="Q65" s="13" t="str">
        <f>VLOOKUP(N65,'Table Data'!$R$4:$U$18,4,0)</f>
        <v>UK</v>
      </c>
    </row>
    <row r="66" spans="1:17" ht="15.75" customHeight="1">
      <c r="A66" s="10">
        <v>157</v>
      </c>
      <c r="B66" s="13" t="str">
        <f>VLOOKUP('Excel B1'!A66,'Table Data'!$A$4:$B$111,2,0)</f>
        <v xml:space="preserve"> Patrick     </v>
      </c>
      <c r="C66" s="13" t="str">
        <f>VLOOKUP('Excel B1'!A66,'Table Data'!$A$4:$C$111,3,0)</f>
        <v xml:space="preserve"> Sully       </v>
      </c>
      <c r="D66" s="13" t="str">
        <f t="shared" si="0"/>
        <v>Patrick Sully</v>
      </c>
      <c r="E66" s="57">
        <f>VLOOKUP(A66,'Table Data'!$A$10:$E$111,4,0)</f>
        <v>42960</v>
      </c>
      <c r="F66" s="58" t="str">
        <f t="shared" si="1"/>
        <v>201708</v>
      </c>
      <c r="G66" s="33">
        <f>VLOOKUP('Excel B1'!A66,'Table Data'!$A$4:$E$111,5,0)</f>
        <v>950000</v>
      </c>
      <c r="H66" s="13">
        <f>VLOOKUP(A66,'Table Data'!$A$4:$F$111,6,0)</f>
        <v>146</v>
      </c>
      <c r="I66" s="13" t="str">
        <f t="shared" si="2"/>
        <v>Karen Partners</v>
      </c>
      <c r="J66" s="59" t="str">
        <f t="shared" si="3"/>
        <v>201608</v>
      </c>
      <c r="K66" s="33">
        <f t="shared" si="4"/>
        <v>1350000</v>
      </c>
      <c r="L66" s="13">
        <f>VLOOKUP(A66,'Table Data'!$A$4:$G$111,7,0)</f>
        <v>80</v>
      </c>
      <c r="M66" s="13" t="str">
        <f>VLOOKUP(L66,'Table Data'!$K$4:$L$31,2,0)</f>
        <v>Sales</v>
      </c>
      <c r="N66" s="13">
        <f>VLOOKUP(L66,'Table Data'!$K$4:$N$31,4,0)</f>
        <v>2500</v>
      </c>
      <c r="O66" s="13" t="str">
        <f>VLOOKUP(N66,'Table Data'!$R$4:$S$18,2,0)</f>
        <v>London</v>
      </c>
      <c r="P66" s="13" t="str">
        <f>VLOOKUP(N66,'Table Data'!$R$4:$T$18,3,0)</f>
        <v>London</v>
      </c>
      <c r="Q66" s="13" t="str">
        <f>VLOOKUP(N66,'Table Data'!$R$4:$U$18,4,0)</f>
        <v>UK</v>
      </c>
    </row>
    <row r="67" spans="1:17" ht="15.75" customHeight="1">
      <c r="A67" s="10">
        <v>158</v>
      </c>
      <c r="B67" s="13" t="str">
        <f>VLOOKUP('Excel B1'!A67,'Table Data'!$A$4:$B$111,2,0)</f>
        <v xml:space="preserve"> Allan       </v>
      </c>
      <c r="C67" s="13" t="str">
        <f>VLOOKUP('Excel B1'!A67,'Table Data'!$A$4:$C$111,3,0)</f>
        <v xml:space="preserve"> McEwen      </v>
      </c>
      <c r="D67" s="13" t="str">
        <f t="shared" si="0"/>
        <v>Allan McEwen</v>
      </c>
      <c r="E67" s="57">
        <f>VLOOKUP(A67,'Table Data'!$A$10:$E$111,4,0)</f>
        <v>42961</v>
      </c>
      <c r="F67" s="58" t="str">
        <f t="shared" si="1"/>
        <v>201708</v>
      </c>
      <c r="G67" s="33">
        <f>VLOOKUP('Excel B1'!A67,'Table Data'!$A$4:$E$111,5,0)</f>
        <v>900000</v>
      </c>
      <c r="H67" s="13">
        <f>VLOOKUP(A67,'Table Data'!$A$4:$F$111,6,0)</f>
        <v>146</v>
      </c>
      <c r="I67" s="13" t="str">
        <f t="shared" si="2"/>
        <v>Karen Partners</v>
      </c>
      <c r="J67" s="59" t="str">
        <f t="shared" si="3"/>
        <v>201608</v>
      </c>
      <c r="K67" s="33">
        <f t="shared" si="4"/>
        <v>1350000</v>
      </c>
      <c r="L67" s="13">
        <f>VLOOKUP(A67,'Table Data'!$A$4:$G$111,7,0)</f>
        <v>80</v>
      </c>
      <c r="M67" s="13" t="str">
        <f>VLOOKUP(L67,'Table Data'!$K$4:$L$31,2,0)</f>
        <v>Sales</v>
      </c>
      <c r="N67" s="13">
        <f>VLOOKUP(L67,'Table Data'!$K$4:$N$31,4,0)</f>
        <v>2500</v>
      </c>
      <c r="O67" s="13" t="str">
        <f>VLOOKUP(N67,'Table Data'!$R$4:$S$18,2,0)</f>
        <v>London</v>
      </c>
      <c r="P67" s="13" t="str">
        <f>VLOOKUP(N67,'Table Data'!$R$4:$T$18,3,0)</f>
        <v>London</v>
      </c>
      <c r="Q67" s="13" t="str">
        <f>VLOOKUP(N67,'Table Data'!$R$4:$U$18,4,0)</f>
        <v>UK</v>
      </c>
    </row>
    <row r="68" spans="1:17" ht="15.75" customHeight="1">
      <c r="A68" s="10">
        <v>159</v>
      </c>
      <c r="B68" s="13" t="str">
        <f>VLOOKUP('Excel B1'!A68,'Table Data'!$A$4:$B$111,2,0)</f>
        <v xml:space="preserve"> Lindsey     </v>
      </c>
      <c r="C68" s="13" t="str">
        <f>VLOOKUP('Excel B1'!A68,'Table Data'!$A$4:$C$111,3,0)</f>
        <v xml:space="preserve"> Smith       </v>
      </c>
      <c r="D68" s="13" t="str">
        <f t="shared" si="0"/>
        <v>Lindsey Smith</v>
      </c>
      <c r="E68" s="57">
        <f>VLOOKUP(A68,'Table Data'!$A$10:$E$111,4,0)</f>
        <v>42962</v>
      </c>
      <c r="F68" s="58" t="str">
        <f t="shared" si="1"/>
        <v>201708</v>
      </c>
      <c r="G68" s="33">
        <f>VLOOKUP('Excel B1'!A68,'Table Data'!$A$4:$E$111,5,0)</f>
        <v>800000</v>
      </c>
      <c r="H68" s="13">
        <f>VLOOKUP(A68,'Table Data'!$A$4:$F$111,6,0)</f>
        <v>146</v>
      </c>
      <c r="I68" s="13" t="str">
        <f t="shared" si="2"/>
        <v>Karen Partners</v>
      </c>
      <c r="J68" s="59" t="str">
        <f t="shared" si="3"/>
        <v>201608</v>
      </c>
      <c r="K68" s="33">
        <f t="shared" si="4"/>
        <v>1350000</v>
      </c>
      <c r="L68" s="13">
        <f>VLOOKUP(A68,'Table Data'!$A$4:$G$111,7,0)</f>
        <v>80</v>
      </c>
      <c r="M68" s="13" t="str">
        <f>VLOOKUP(L68,'Table Data'!$K$4:$L$31,2,0)</f>
        <v>Sales</v>
      </c>
      <c r="N68" s="13">
        <f>VLOOKUP(L68,'Table Data'!$K$4:$N$31,4,0)</f>
        <v>2500</v>
      </c>
      <c r="O68" s="13" t="str">
        <f>VLOOKUP(N68,'Table Data'!$R$4:$S$18,2,0)</f>
        <v>London</v>
      </c>
      <c r="P68" s="13" t="str">
        <f>VLOOKUP(N68,'Table Data'!$R$4:$T$18,3,0)</f>
        <v>London</v>
      </c>
      <c r="Q68" s="13" t="str">
        <f>VLOOKUP(N68,'Table Data'!$R$4:$U$18,4,0)</f>
        <v>UK</v>
      </c>
    </row>
    <row r="69" spans="1:17" ht="15.75" customHeight="1">
      <c r="A69" s="10">
        <v>160</v>
      </c>
      <c r="B69" s="13" t="str">
        <f>VLOOKUP('Excel B1'!A69,'Table Data'!$A$4:$B$111,2,0)</f>
        <v xml:space="preserve"> Louise      </v>
      </c>
      <c r="C69" s="13" t="str">
        <f>VLOOKUP('Excel B1'!A69,'Table Data'!$A$4:$C$111,3,0)</f>
        <v xml:space="preserve"> Doran       </v>
      </c>
      <c r="D69" s="13" t="str">
        <f t="shared" si="0"/>
        <v>Louise Doran</v>
      </c>
      <c r="E69" s="57">
        <f>VLOOKUP(A69,'Table Data'!$A$10:$E$111,4,0)</f>
        <v>43328</v>
      </c>
      <c r="F69" s="58" t="str">
        <f t="shared" si="1"/>
        <v>201808</v>
      </c>
      <c r="G69" s="33">
        <f>VLOOKUP('Excel B1'!A69,'Table Data'!$A$4:$E$111,5,0)</f>
        <v>750000</v>
      </c>
      <c r="H69" s="13">
        <f>VLOOKUP(A69,'Table Data'!$A$4:$F$111,6,0)</f>
        <v>146</v>
      </c>
      <c r="I69" s="13" t="str">
        <f t="shared" si="2"/>
        <v>Karen Partners</v>
      </c>
      <c r="J69" s="59" t="str">
        <f t="shared" si="3"/>
        <v>201608</v>
      </c>
      <c r="K69" s="33">
        <f t="shared" si="4"/>
        <v>1350000</v>
      </c>
      <c r="L69" s="13">
        <f>VLOOKUP(A69,'Table Data'!$A$4:$G$111,7,0)</f>
        <v>80</v>
      </c>
      <c r="M69" s="13" t="str">
        <f>VLOOKUP(L69,'Table Data'!$K$4:$L$31,2,0)</f>
        <v>Sales</v>
      </c>
      <c r="N69" s="13">
        <f>VLOOKUP(L69,'Table Data'!$K$4:$N$31,4,0)</f>
        <v>2500</v>
      </c>
      <c r="O69" s="13" t="str">
        <f>VLOOKUP(N69,'Table Data'!$R$4:$S$18,2,0)</f>
        <v>London</v>
      </c>
      <c r="P69" s="13" t="str">
        <f>VLOOKUP(N69,'Table Data'!$R$4:$T$18,3,0)</f>
        <v>London</v>
      </c>
      <c r="Q69" s="13" t="str">
        <f>VLOOKUP(N69,'Table Data'!$R$4:$U$18,4,0)</f>
        <v>UK</v>
      </c>
    </row>
    <row r="70" spans="1:17" ht="15.75" customHeight="1">
      <c r="A70" s="10">
        <v>161</v>
      </c>
      <c r="B70" s="13" t="str">
        <f>VLOOKUP('Excel B1'!A70,'Table Data'!$A$4:$B$111,2,0)</f>
        <v xml:space="preserve"> Sarath      </v>
      </c>
      <c r="C70" s="13" t="str">
        <f>VLOOKUP('Excel B1'!A70,'Table Data'!$A$4:$C$111,3,0)</f>
        <v xml:space="preserve"> Sewall      </v>
      </c>
      <c r="D70" s="13" t="str">
        <f t="shared" si="0"/>
        <v>Sarath Sewall</v>
      </c>
      <c r="E70" s="57">
        <f>VLOOKUP(A70,'Table Data'!$A$10:$E$111,4,0)</f>
        <v>43329</v>
      </c>
      <c r="F70" s="58" t="str">
        <f t="shared" si="1"/>
        <v>201808</v>
      </c>
      <c r="G70" s="33">
        <f>VLOOKUP('Excel B1'!A70,'Table Data'!$A$4:$E$111,5,0)</f>
        <v>700000</v>
      </c>
      <c r="H70" s="13">
        <f>VLOOKUP(A70,'Table Data'!$A$4:$F$111,6,0)</f>
        <v>146</v>
      </c>
      <c r="I70" s="13" t="str">
        <f t="shared" si="2"/>
        <v>Karen Partners</v>
      </c>
      <c r="J70" s="59" t="str">
        <f t="shared" si="3"/>
        <v>201608</v>
      </c>
      <c r="K70" s="33">
        <f t="shared" si="4"/>
        <v>1350000</v>
      </c>
      <c r="L70" s="13">
        <f>VLOOKUP(A70,'Table Data'!$A$4:$G$111,7,0)</f>
        <v>80</v>
      </c>
      <c r="M70" s="13" t="str">
        <f>VLOOKUP(L70,'Table Data'!$K$4:$L$31,2,0)</f>
        <v>Sales</v>
      </c>
      <c r="N70" s="13">
        <f>VLOOKUP(L70,'Table Data'!$K$4:$N$31,4,0)</f>
        <v>2500</v>
      </c>
      <c r="O70" s="13" t="str">
        <f>VLOOKUP(N70,'Table Data'!$R$4:$S$18,2,0)</f>
        <v>London</v>
      </c>
      <c r="P70" s="13" t="str">
        <f>VLOOKUP(N70,'Table Data'!$R$4:$T$18,3,0)</f>
        <v>London</v>
      </c>
      <c r="Q70" s="13" t="str">
        <f>VLOOKUP(N70,'Table Data'!$R$4:$U$18,4,0)</f>
        <v>UK</v>
      </c>
    </row>
    <row r="71" spans="1:17" ht="15.75" customHeight="1">
      <c r="A71" s="10">
        <v>162</v>
      </c>
      <c r="B71" s="13" t="str">
        <f>VLOOKUP('Excel B1'!A71,'Table Data'!$A$4:$B$111,2,0)</f>
        <v xml:space="preserve"> Clara       </v>
      </c>
      <c r="C71" s="13" t="str">
        <f>VLOOKUP('Excel B1'!A71,'Table Data'!$A$4:$C$111,3,0)</f>
        <v xml:space="preserve"> Vishney     </v>
      </c>
      <c r="D71" s="13" t="str">
        <f t="shared" si="0"/>
        <v>Clara Vishney</v>
      </c>
      <c r="E71" s="57">
        <f>VLOOKUP(A71,'Table Data'!$A$10:$E$111,4,0)</f>
        <v>43330</v>
      </c>
      <c r="F71" s="58" t="str">
        <f t="shared" si="1"/>
        <v>201808</v>
      </c>
      <c r="G71" s="33">
        <f>VLOOKUP('Excel B1'!A71,'Table Data'!$A$4:$E$111,5,0)</f>
        <v>1050000</v>
      </c>
      <c r="H71" s="13">
        <f>VLOOKUP(A71,'Table Data'!$A$4:$F$111,6,0)</f>
        <v>147</v>
      </c>
      <c r="I71" s="13" t="str">
        <f t="shared" si="2"/>
        <v>Alberto Errazuriz</v>
      </c>
      <c r="J71" s="59" t="str">
        <f t="shared" si="3"/>
        <v>201608</v>
      </c>
      <c r="K71" s="33">
        <f t="shared" si="4"/>
        <v>1200000</v>
      </c>
      <c r="L71" s="13">
        <f>VLOOKUP(A71,'Table Data'!$A$4:$G$111,7,0)</f>
        <v>80</v>
      </c>
      <c r="M71" s="13" t="str">
        <f>VLOOKUP(L71,'Table Data'!$K$4:$L$31,2,0)</f>
        <v>Sales</v>
      </c>
      <c r="N71" s="13">
        <f>VLOOKUP(L71,'Table Data'!$K$4:$N$31,4,0)</f>
        <v>2500</v>
      </c>
      <c r="O71" s="13" t="str">
        <f>VLOOKUP(N71,'Table Data'!$R$4:$S$18,2,0)</f>
        <v>London</v>
      </c>
      <c r="P71" s="13" t="str">
        <f>VLOOKUP(N71,'Table Data'!$R$4:$T$18,3,0)</f>
        <v>London</v>
      </c>
      <c r="Q71" s="13" t="str">
        <f>VLOOKUP(N71,'Table Data'!$R$4:$U$18,4,0)</f>
        <v>UK</v>
      </c>
    </row>
    <row r="72" spans="1:17" ht="15.75" customHeight="1">
      <c r="A72" s="10">
        <v>163</v>
      </c>
      <c r="B72" s="13" t="str">
        <f>VLOOKUP('Excel B1'!A72,'Table Data'!$A$4:$B$111,2,0)</f>
        <v xml:space="preserve"> Danielle    </v>
      </c>
      <c r="C72" s="13" t="str">
        <f>VLOOKUP('Excel B1'!A72,'Table Data'!$A$4:$C$111,3,0)</f>
        <v xml:space="preserve"> Greene      </v>
      </c>
      <c r="D72" s="13" t="str">
        <f t="shared" si="0"/>
        <v>Danielle Greene</v>
      </c>
      <c r="E72" s="57">
        <f>VLOOKUP(A72,'Table Data'!$A$10:$E$111,4,0)</f>
        <v>43331</v>
      </c>
      <c r="F72" s="58" t="str">
        <f t="shared" si="1"/>
        <v>201808</v>
      </c>
      <c r="G72" s="33">
        <f>VLOOKUP('Excel B1'!A72,'Table Data'!$A$4:$E$111,5,0)</f>
        <v>950000</v>
      </c>
      <c r="H72" s="13">
        <f>VLOOKUP(A72,'Table Data'!$A$4:$F$111,6,0)</f>
        <v>147</v>
      </c>
      <c r="I72" s="13" t="str">
        <f t="shared" si="2"/>
        <v>Alberto Errazuriz</v>
      </c>
      <c r="J72" s="59" t="str">
        <f t="shared" si="3"/>
        <v>201608</v>
      </c>
      <c r="K72" s="33">
        <f t="shared" si="4"/>
        <v>1200000</v>
      </c>
      <c r="L72" s="13">
        <f>VLOOKUP(A72,'Table Data'!$A$4:$G$111,7,0)</f>
        <v>80</v>
      </c>
      <c r="M72" s="13" t="str">
        <f>VLOOKUP(L72,'Table Data'!$K$4:$L$31,2,0)</f>
        <v>Sales</v>
      </c>
      <c r="N72" s="13">
        <f>VLOOKUP(L72,'Table Data'!$K$4:$N$31,4,0)</f>
        <v>2500</v>
      </c>
      <c r="O72" s="13" t="str">
        <f>VLOOKUP(N72,'Table Data'!$R$4:$S$18,2,0)</f>
        <v>London</v>
      </c>
      <c r="P72" s="13" t="str">
        <f>VLOOKUP(N72,'Table Data'!$R$4:$T$18,3,0)</f>
        <v>London</v>
      </c>
      <c r="Q72" s="13" t="str">
        <f>VLOOKUP(N72,'Table Data'!$R$4:$U$18,4,0)</f>
        <v>UK</v>
      </c>
    </row>
    <row r="73" spans="1:17" ht="15.75" customHeight="1">
      <c r="A73" s="10">
        <v>164</v>
      </c>
      <c r="B73" s="13" t="str">
        <f>VLOOKUP('Excel B1'!A73,'Table Data'!$A$4:$B$111,2,0)</f>
        <v xml:space="preserve"> Mattea      </v>
      </c>
      <c r="C73" s="13" t="str">
        <f>VLOOKUP('Excel B1'!A73,'Table Data'!$A$4:$C$111,3,0)</f>
        <v xml:space="preserve"> Marvins     </v>
      </c>
      <c r="D73" s="13" t="str">
        <f t="shared" si="0"/>
        <v>Mattea Marvins</v>
      </c>
      <c r="E73" s="57">
        <f>VLOOKUP(A73,'Table Data'!$A$10:$E$111,4,0)</f>
        <v>43332</v>
      </c>
      <c r="F73" s="58" t="str">
        <f t="shared" si="1"/>
        <v>201808</v>
      </c>
      <c r="G73" s="33">
        <f>VLOOKUP('Excel B1'!A73,'Table Data'!$A$4:$E$111,5,0)</f>
        <v>720000</v>
      </c>
      <c r="H73" s="13">
        <f>VLOOKUP(A73,'Table Data'!$A$4:$F$111,6,0)</f>
        <v>147</v>
      </c>
      <c r="I73" s="13" t="str">
        <f t="shared" si="2"/>
        <v>Alberto Errazuriz</v>
      </c>
      <c r="J73" s="59" t="str">
        <f t="shared" si="3"/>
        <v>201608</v>
      </c>
      <c r="K73" s="33">
        <f t="shared" si="4"/>
        <v>1200000</v>
      </c>
      <c r="L73" s="13">
        <f>VLOOKUP(A73,'Table Data'!$A$4:$G$111,7,0)</f>
        <v>80</v>
      </c>
      <c r="M73" s="13" t="str">
        <f>VLOOKUP(L73,'Table Data'!$K$4:$L$31,2,0)</f>
        <v>Sales</v>
      </c>
      <c r="N73" s="13">
        <f>VLOOKUP(L73,'Table Data'!$K$4:$N$31,4,0)</f>
        <v>2500</v>
      </c>
      <c r="O73" s="13" t="str">
        <f>VLOOKUP(N73,'Table Data'!$R$4:$S$18,2,0)</f>
        <v>London</v>
      </c>
      <c r="P73" s="13" t="str">
        <f>VLOOKUP(N73,'Table Data'!$R$4:$T$18,3,0)</f>
        <v>London</v>
      </c>
      <c r="Q73" s="13" t="str">
        <f>VLOOKUP(N73,'Table Data'!$R$4:$U$18,4,0)</f>
        <v>UK</v>
      </c>
    </row>
    <row r="74" spans="1:17" ht="15.75" customHeight="1">
      <c r="A74" s="10">
        <v>165</v>
      </c>
      <c r="B74" s="13" t="str">
        <f>VLOOKUP('Excel B1'!A74,'Table Data'!$A$4:$B$111,2,0)</f>
        <v xml:space="preserve"> David       </v>
      </c>
      <c r="C74" s="13" t="str">
        <f>VLOOKUP('Excel B1'!A74,'Table Data'!$A$4:$C$111,3,0)</f>
        <v xml:space="preserve"> Lee         </v>
      </c>
      <c r="D74" s="13" t="str">
        <f t="shared" si="0"/>
        <v>David Lee</v>
      </c>
      <c r="E74" s="57">
        <f>VLOOKUP(A74,'Table Data'!$A$10:$E$111,4,0)</f>
        <v>43333</v>
      </c>
      <c r="F74" s="58" t="str">
        <f t="shared" si="1"/>
        <v>201808</v>
      </c>
      <c r="G74" s="33">
        <f>VLOOKUP('Excel B1'!A74,'Table Data'!$A$4:$E$111,5,0)</f>
        <v>680000</v>
      </c>
      <c r="H74" s="13">
        <f>VLOOKUP(A74,'Table Data'!$A$4:$F$111,6,0)</f>
        <v>147</v>
      </c>
      <c r="I74" s="13" t="str">
        <f t="shared" si="2"/>
        <v>Alberto Errazuriz</v>
      </c>
      <c r="J74" s="59" t="str">
        <f t="shared" si="3"/>
        <v>201608</v>
      </c>
      <c r="K74" s="33">
        <f t="shared" si="4"/>
        <v>1200000</v>
      </c>
      <c r="L74" s="13">
        <f>VLOOKUP(A74,'Table Data'!$A$4:$G$111,7,0)</f>
        <v>80</v>
      </c>
      <c r="M74" s="13" t="str">
        <f>VLOOKUP(L74,'Table Data'!$K$4:$L$31,2,0)</f>
        <v>Sales</v>
      </c>
      <c r="N74" s="13">
        <f>VLOOKUP(L74,'Table Data'!$K$4:$N$31,4,0)</f>
        <v>2500</v>
      </c>
      <c r="O74" s="13" t="str">
        <f>VLOOKUP(N74,'Table Data'!$R$4:$S$18,2,0)</f>
        <v>London</v>
      </c>
      <c r="P74" s="13" t="str">
        <f>VLOOKUP(N74,'Table Data'!$R$4:$T$18,3,0)</f>
        <v>London</v>
      </c>
      <c r="Q74" s="13" t="str">
        <f>VLOOKUP(N74,'Table Data'!$R$4:$U$18,4,0)</f>
        <v>UK</v>
      </c>
    </row>
    <row r="75" spans="1:17" ht="15.75" customHeight="1">
      <c r="A75" s="10">
        <v>166</v>
      </c>
      <c r="B75" s="13" t="str">
        <f>VLOOKUP('Excel B1'!A75,'Table Data'!$A$4:$B$111,2,0)</f>
        <v xml:space="preserve"> Sundar      </v>
      </c>
      <c r="C75" s="13" t="str">
        <f>VLOOKUP('Excel B1'!A75,'Table Data'!$A$4:$C$111,3,0)</f>
        <v xml:space="preserve"> Ande        </v>
      </c>
      <c r="D75" s="13" t="str">
        <f t="shared" si="0"/>
        <v>Sundar Ande</v>
      </c>
      <c r="E75" s="57">
        <f>VLOOKUP(A75,'Table Data'!$A$10:$E$111,4,0)</f>
        <v>43334</v>
      </c>
      <c r="F75" s="58" t="str">
        <f t="shared" si="1"/>
        <v>201808</v>
      </c>
      <c r="G75" s="33">
        <f>VLOOKUP('Excel B1'!A75,'Table Data'!$A$4:$E$111,5,0)</f>
        <v>640000</v>
      </c>
      <c r="H75" s="13">
        <f>VLOOKUP(A75,'Table Data'!$A$4:$F$111,6,0)</f>
        <v>147</v>
      </c>
      <c r="I75" s="13" t="str">
        <f t="shared" si="2"/>
        <v>Alberto Errazuriz</v>
      </c>
      <c r="J75" s="59" t="str">
        <f t="shared" si="3"/>
        <v>201608</v>
      </c>
      <c r="K75" s="33">
        <f t="shared" si="4"/>
        <v>1200000</v>
      </c>
      <c r="L75" s="13">
        <f>VLOOKUP(A75,'Table Data'!$A$4:$G$111,7,0)</f>
        <v>80</v>
      </c>
      <c r="M75" s="13" t="str">
        <f>VLOOKUP(L75,'Table Data'!$K$4:$L$31,2,0)</f>
        <v>Sales</v>
      </c>
      <c r="N75" s="13">
        <f>VLOOKUP(L75,'Table Data'!$K$4:$N$31,4,0)</f>
        <v>2500</v>
      </c>
      <c r="O75" s="13" t="str">
        <f>VLOOKUP(N75,'Table Data'!$R$4:$S$18,2,0)</f>
        <v>London</v>
      </c>
      <c r="P75" s="13" t="str">
        <f>VLOOKUP(N75,'Table Data'!$R$4:$T$18,3,0)</f>
        <v>London</v>
      </c>
      <c r="Q75" s="13" t="str">
        <f>VLOOKUP(N75,'Table Data'!$R$4:$U$18,4,0)</f>
        <v>UK</v>
      </c>
    </row>
    <row r="76" spans="1:17" ht="15.75" customHeight="1">
      <c r="A76" s="10">
        <v>167</v>
      </c>
      <c r="B76" s="13" t="str">
        <f>VLOOKUP('Excel B1'!A76,'Table Data'!$A$4:$B$111,2,0)</f>
        <v xml:space="preserve"> Amit        </v>
      </c>
      <c r="C76" s="13" t="str">
        <f>VLOOKUP('Excel B1'!A76,'Table Data'!$A$4:$C$111,3,0)</f>
        <v xml:space="preserve"> Banda       </v>
      </c>
      <c r="D76" s="13" t="str">
        <f t="shared" si="0"/>
        <v>Amit Banda</v>
      </c>
      <c r="E76" s="57">
        <f>VLOOKUP(A76,'Table Data'!$A$10:$E$111,4,0)</f>
        <v>43700</v>
      </c>
      <c r="F76" s="58" t="str">
        <f t="shared" si="1"/>
        <v>201908</v>
      </c>
      <c r="G76" s="33">
        <f>VLOOKUP('Excel B1'!A76,'Table Data'!$A$4:$E$111,5,0)</f>
        <v>620000</v>
      </c>
      <c r="H76" s="13">
        <f>VLOOKUP(A76,'Table Data'!$A$4:$F$111,6,0)</f>
        <v>147</v>
      </c>
      <c r="I76" s="13" t="str">
        <f t="shared" si="2"/>
        <v>Alberto Errazuriz</v>
      </c>
      <c r="J76" s="59" t="str">
        <f t="shared" si="3"/>
        <v>201608</v>
      </c>
      <c r="K76" s="33">
        <f t="shared" si="4"/>
        <v>1200000</v>
      </c>
      <c r="L76" s="13">
        <f>VLOOKUP(A76,'Table Data'!$A$4:$G$111,7,0)</f>
        <v>80</v>
      </c>
      <c r="M76" s="13" t="str">
        <f>VLOOKUP(L76,'Table Data'!$K$4:$L$31,2,0)</f>
        <v>Sales</v>
      </c>
      <c r="N76" s="13">
        <f>VLOOKUP(L76,'Table Data'!$K$4:$N$31,4,0)</f>
        <v>2500</v>
      </c>
      <c r="O76" s="13" t="str">
        <f>VLOOKUP(N76,'Table Data'!$R$4:$S$18,2,0)</f>
        <v>London</v>
      </c>
      <c r="P76" s="13" t="str">
        <f>VLOOKUP(N76,'Table Data'!$R$4:$T$18,3,0)</f>
        <v>London</v>
      </c>
      <c r="Q76" s="13" t="str">
        <f>VLOOKUP(N76,'Table Data'!$R$4:$U$18,4,0)</f>
        <v>UK</v>
      </c>
    </row>
    <row r="77" spans="1:17" ht="15.75" customHeight="1">
      <c r="A77" s="10">
        <v>168</v>
      </c>
      <c r="B77" s="13" t="str">
        <f>VLOOKUP('Excel B1'!A77,'Table Data'!$A$4:$B$111,2,0)</f>
        <v xml:space="preserve"> Lisa        </v>
      </c>
      <c r="C77" s="13" t="str">
        <f>VLOOKUP('Excel B1'!A77,'Table Data'!$A$4:$C$111,3,0)</f>
        <v xml:space="preserve"> Ozer        </v>
      </c>
      <c r="D77" s="13" t="str">
        <f t="shared" si="0"/>
        <v>Lisa Ozer</v>
      </c>
      <c r="E77" s="57">
        <f>VLOOKUP(A77,'Table Data'!$A$10:$E$111,4,0)</f>
        <v>43701</v>
      </c>
      <c r="F77" s="58" t="str">
        <f t="shared" si="1"/>
        <v>201908</v>
      </c>
      <c r="G77" s="33">
        <f>VLOOKUP('Excel B1'!A77,'Table Data'!$A$4:$E$111,5,0)</f>
        <v>1150000</v>
      </c>
      <c r="H77" s="13">
        <f>VLOOKUP(A77,'Table Data'!$A$4:$F$111,6,0)</f>
        <v>148</v>
      </c>
      <c r="I77" s="13" t="str">
        <f t="shared" si="2"/>
        <v>Gerald Cambrault</v>
      </c>
      <c r="J77" s="59" t="str">
        <f t="shared" si="3"/>
        <v>201608</v>
      </c>
      <c r="K77" s="33">
        <f t="shared" si="4"/>
        <v>1100000</v>
      </c>
      <c r="L77" s="13">
        <f>VLOOKUP(A77,'Table Data'!$A$4:$G$111,7,0)</f>
        <v>80</v>
      </c>
      <c r="M77" s="13" t="str">
        <f>VLOOKUP(L77,'Table Data'!$K$4:$L$31,2,0)</f>
        <v>Sales</v>
      </c>
      <c r="N77" s="13">
        <f>VLOOKUP(L77,'Table Data'!$K$4:$N$31,4,0)</f>
        <v>2500</v>
      </c>
      <c r="O77" s="13" t="str">
        <f>VLOOKUP(N77,'Table Data'!$R$4:$S$18,2,0)</f>
        <v>London</v>
      </c>
      <c r="P77" s="13" t="str">
        <f>VLOOKUP(N77,'Table Data'!$R$4:$T$18,3,0)</f>
        <v>London</v>
      </c>
      <c r="Q77" s="13" t="str">
        <f>VLOOKUP(N77,'Table Data'!$R$4:$U$18,4,0)</f>
        <v>UK</v>
      </c>
    </row>
    <row r="78" spans="1:17" ht="15.75" customHeight="1">
      <c r="A78" s="10">
        <v>169</v>
      </c>
      <c r="B78" s="13" t="str">
        <f>VLOOKUP('Excel B1'!A78,'Table Data'!$A$4:$B$111,2,0)</f>
        <v xml:space="preserve"> Harrison    </v>
      </c>
      <c r="C78" s="13" t="str">
        <f>VLOOKUP('Excel B1'!A78,'Table Data'!$A$4:$C$111,3,0)</f>
        <v xml:space="preserve"> Bloom       </v>
      </c>
      <c r="D78" s="13" t="str">
        <f t="shared" si="0"/>
        <v>Harrison Bloom</v>
      </c>
      <c r="E78" s="57">
        <f>VLOOKUP(A78,'Table Data'!$A$10:$E$111,4,0)</f>
        <v>43702</v>
      </c>
      <c r="F78" s="58" t="str">
        <f t="shared" si="1"/>
        <v>201908</v>
      </c>
      <c r="G78" s="33">
        <f>VLOOKUP('Excel B1'!A78,'Table Data'!$A$4:$E$111,5,0)</f>
        <v>1000000</v>
      </c>
      <c r="H78" s="13">
        <f>VLOOKUP(A78,'Table Data'!$A$4:$F$111,6,0)</f>
        <v>148</v>
      </c>
      <c r="I78" s="13" t="str">
        <f t="shared" si="2"/>
        <v>Gerald Cambrault</v>
      </c>
      <c r="J78" s="59" t="str">
        <f t="shared" si="3"/>
        <v>201608</v>
      </c>
      <c r="K78" s="33">
        <f t="shared" si="4"/>
        <v>1100000</v>
      </c>
      <c r="L78" s="13">
        <f>VLOOKUP(A78,'Table Data'!$A$4:$G$111,7,0)</f>
        <v>80</v>
      </c>
      <c r="M78" s="13" t="str">
        <f>VLOOKUP(L78,'Table Data'!$K$4:$L$31,2,0)</f>
        <v>Sales</v>
      </c>
      <c r="N78" s="13">
        <f>VLOOKUP(L78,'Table Data'!$K$4:$N$31,4,0)</f>
        <v>2500</v>
      </c>
      <c r="O78" s="13" t="str">
        <f>VLOOKUP(N78,'Table Data'!$R$4:$S$18,2,0)</f>
        <v>London</v>
      </c>
      <c r="P78" s="13" t="str">
        <f>VLOOKUP(N78,'Table Data'!$R$4:$T$18,3,0)</f>
        <v>London</v>
      </c>
      <c r="Q78" s="13" t="str">
        <f>VLOOKUP(N78,'Table Data'!$R$4:$U$18,4,0)</f>
        <v>UK</v>
      </c>
    </row>
    <row r="79" spans="1:17" ht="15.75" customHeight="1">
      <c r="A79" s="10">
        <v>170</v>
      </c>
      <c r="B79" s="13" t="str">
        <f>VLOOKUP('Excel B1'!A79,'Table Data'!$A$4:$B$111,2,0)</f>
        <v xml:space="preserve"> Tayler      </v>
      </c>
      <c r="C79" s="13" t="str">
        <f>VLOOKUP('Excel B1'!A79,'Table Data'!$A$4:$C$111,3,0)</f>
        <v xml:space="preserve"> Fox         </v>
      </c>
      <c r="D79" s="13" t="str">
        <f t="shared" si="0"/>
        <v>Tayler Fox</v>
      </c>
      <c r="E79" s="57">
        <f>VLOOKUP(A79,'Table Data'!$A$10:$E$111,4,0)</f>
        <v>43703</v>
      </c>
      <c r="F79" s="58" t="str">
        <f t="shared" si="1"/>
        <v>201908</v>
      </c>
      <c r="G79" s="33">
        <f>VLOOKUP('Excel B1'!A79,'Table Data'!$A$4:$E$111,5,0)</f>
        <v>960000</v>
      </c>
      <c r="H79" s="13">
        <f>VLOOKUP(A79,'Table Data'!$A$4:$F$111,6,0)</f>
        <v>148</v>
      </c>
      <c r="I79" s="13" t="str">
        <f t="shared" si="2"/>
        <v>Gerald Cambrault</v>
      </c>
      <c r="J79" s="59" t="str">
        <f t="shared" si="3"/>
        <v>201608</v>
      </c>
      <c r="K79" s="33">
        <f t="shared" si="4"/>
        <v>1100000</v>
      </c>
      <c r="L79" s="13">
        <f>VLOOKUP(A79,'Table Data'!$A$4:$G$111,7,0)</f>
        <v>80</v>
      </c>
      <c r="M79" s="13" t="str">
        <f>VLOOKUP(L79,'Table Data'!$K$4:$L$31,2,0)</f>
        <v>Sales</v>
      </c>
      <c r="N79" s="13">
        <f>VLOOKUP(L79,'Table Data'!$K$4:$N$31,4,0)</f>
        <v>2500</v>
      </c>
      <c r="O79" s="13" t="str">
        <f>VLOOKUP(N79,'Table Data'!$R$4:$S$18,2,0)</f>
        <v>London</v>
      </c>
      <c r="P79" s="13" t="str">
        <f>VLOOKUP(N79,'Table Data'!$R$4:$T$18,3,0)</f>
        <v>London</v>
      </c>
      <c r="Q79" s="13" t="str">
        <f>VLOOKUP(N79,'Table Data'!$R$4:$U$18,4,0)</f>
        <v>UK</v>
      </c>
    </row>
    <row r="80" spans="1:17" ht="15.75" customHeight="1">
      <c r="A80" s="10">
        <v>171</v>
      </c>
      <c r="B80" s="13" t="str">
        <f>VLOOKUP('Excel B1'!A80,'Table Data'!$A$4:$B$111,2,0)</f>
        <v xml:space="preserve"> William     </v>
      </c>
      <c r="C80" s="13" t="str">
        <f>VLOOKUP('Excel B1'!A80,'Table Data'!$A$4:$C$111,3,0)</f>
        <v xml:space="preserve"> Smith       </v>
      </c>
      <c r="D80" s="13" t="str">
        <f t="shared" ref="D80:D115" si="5">_xlfn.CONCAT(TRIM(B80)," ",TRIM(C80))</f>
        <v>William Smith</v>
      </c>
      <c r="E80" s="57">
        <f>VLOOKUP(A80,'Table Data'!$A$10:$E$111,4,0)</f>
        <v>43704</v>
      </c>
      <c r="F80" s="58" t="str">
        <f t="shared" ref="F80:F115" si="6">YEAR(E80)&amp;TEXT(MONTH(E80),"00")</f>
        <v>201908</v>
      </c>
      <c r="G80" s="33">
        <f>VLOOKUP('Excel B1'!A80,'Table Data'!$A$4:$E$111,5,0)</f>
        <v>740000</v>
      </c>
      <c r="H80" s="13">
        <f>VLOOKUP(A80,'Table Data'!$A$4:$F$111,6,0)</f>
        <v>148</v>
      </c>
      <c r="I80" s="13" t="str">
        <f t="shared" ref="I80:I115" si="7">VLOOKUP(H80,$A$8:$D$115,4,1)</f>
        <v>Gerald Cambrault</v>
      </c>
      <c r="J80" s="59" t="str">
        <f t="shared" ref="J80:J115" si="8">VLOOKUP(H80,$A$8:$F$115,6,0)</f>
        <v>201608</v>
      </c>
      <c r="K80" s="33">
        <f t="shared" ref="K80:K115" si="9">VLOOKUP(H80,$A$8:$G$115,7,0)</f>
        <v>1100000</v>
      </c>
      <c r="L80" s="13">
        <f>VLOOKUP(A80,'Table Data'!$A$4:$G$111,7,0)</f>
        <v>80</v>
      </c>
      <c r="M80" s="13" t="str">
        <f>VLOOKUP(L80,'Table Data'!$K$4:$L$31,2,0)</f>
        <v>Sales</v>
      </c>
      <c r="N80" s="13">
        <f>VLOOKUP(L80,'Table Data'!$K$4:$N$31,4,0)</f>
        <v>2500</v>
      </c>
      <c r="O80" s="13" t="str">
        <f>VLOOKUP(N80,'Table Data'!$R$4:$S$18,2,0)</f>
        <v>London</v>
      </c>
      <c r="P80" s="13" t="str">
        <f>VLOOKUP(N80,'Table Data'!$R$4:$T$18,3,0)</f>
        <v>London</v>
      </c>
      <c r="Q80" s="13" t="str">
        <f>VLOOKUP(N80,'Table Data'!$R$4:$U$18,4,0)</f>
        <v>UK</v>
      </c>
    </row>
    <row r="81" spans="1:17" ht="15.75" customHeight="1">
      <c r="A81" s="10">
        <v>172</v>
      </c>
      <c r="B81" s="13" t="str">
        <f>VLOOKUP('Excel B1'!A81,'Table Data'!$A$4:$B$111,2,0)</f>
        <v xml:space="preserve"> Elizabeth   </v>
      </c>
      <c r="C81" s="13" t="str">
        <f>VLOOKUP('Excel B1'!A81,'Table Data'!$A$4:$C$111,3,0)</f>
        <v xml:space="preserve"> Bates       </v>
      </c>
      <c r="D81" s="13" t="str">
        <f t="shared" si="5"/>
        <v>Elizabeth Bates</v>
      </c>
      <c r="E81" s="57">
        <f>VLOOKUP(A81,'Table Data'!$A$10:$E$111,4,0)</f>
        <v>43705</v>
      </c>
      <c r="F81" s="58" t="str">
        <f t="shared" si="6"/>
        <v>201908</v>
      </c>
      <c r="G81" s="33">
        <f>VLOOKUP('Excel B1'!A81,'Table Data'!$A$4:$E$111,5,0)</f>
        <v>730000</v>
      </c>
      <c r="H81" s="13">
        <f>VLOOKUP(A81,'Table Data'!$A$4:$F$111,6,0)</f>
        <v>148</v>
      </c>
      <c r="I81" s="13" t="str">
        <f t="shared" si="7"/>
        <v>Gerald Cambrault</v>
      </c>
      <c r="J81" s="59" t="str">
        <f t="shared" si="8"/>
        <v>201608</v>
      </c>
      <c r="K81" s="33">
        <f t="shared" si="9"/>
        <v>1100000</v>
      </c>
      <c r="L81" s="13">
        <f>VLOOKUP(A81,'Table Data'!$A$4:$G$111,7,0)</f>
        <v>80</v>
      </c>
      <c r="M81" s="13" t="str">
        <f>VLOOKUP(L81,'Table Data'!$K$4:$L$31,2,0)</f>
        <v>Sales</v>
      </c>
      <c r="N81" s="13">
        <f>VLOOKUP(L81,'Table Data'!$K$4:$N$31,4,0)</f>
        <v>2500</v>
      </c>
      <c r="O81" s="13" t="str">
        <f>VLOOKUP(N81,'Table Data'!$R$4:$S$18,2,0)</f>
        <v>London</v>
      </c>
      <c r="P81" s="13" t="str">
        <f>VLOOKUP(N81,'Table Data'!$R$4:$T$18,3,0)</f>
        <v>London</v>
      </c>
      <c r="Q81" s="13" t="str">
        <f>VLOOKUP(N81,'Table Data'!$R$4:$U$18,4,0)</f>
        <v>UK</v>
      </c>
    </row>
    <row r="82" spans="1:17" ht="15.75" customHeight="1">
      <c r="A82" s="10">
        <v>173</v>
      </c>
      <c r="B82" s="13" t="str">
        <f>VLOOKUP('Excel B1'!A82,'Table Data'!$A$4:$B$111,2,0)</f>
        <v xml:space="preserve"> Sundita     </v>
      </c>
      <c r="C82" s="13" t="str">
        <f>VLOOKUP('Excel B1'!A82,'Table Data'!$A$4:$C$111,3,0)</f>
        <v xml:space="preserve"> Kumar       </v>
      </c>
      <c r="D82" s="13" t="str">
        <f t="shared" si="5"/>
        <v>Sundita Kumar</v>
      </c>
      <c r="E82" s="57">
        <f>VLOOKUP(A82,'Table Data'!$A$10:$E$111,4,0)</f>
        <v>43706</v>
      </c>
      <c r="F82" s="58" t="str">
        <f t="shared" si="6"/>
        <v>201908</v>
      </c>
      <c r="G82" s="33">
        <f>VLOOKUP('Excel B1'!A82,'Table Data'!$A$4:$E$111,5,0)</f>
        <v>610000</v>
      </c>
      <c r="H82" s="13">
        <f>VLOOKUP(A82,'Table Data'!$A$4:$F$111,6,0)</f>
        <v>148</v>
      </c>
      <c r="I82" s="13" t="str">
        <f t="shared" si="7"/>
        <v>Gerald Cambrault</v>
      </c>
      <c r="J82" s="59" t="str">
        <f t="shared" si="8"/>
        <v>201608</v>
      </c>
      <c r="K82" s="33">
        <f t="shared" si="9"/>
        <v>1100000</v>
      </c>
      <c r="L82" s="13">
        <f>VLOOKUP(A82,'Table Data'!$A$4:$G$111,7,0)</f>
        <v>80</v>
      </c>
      <c r="M82" s="13" t="str">
        <f>VLOOKUP(L82,'Table Data'!$K$4:$L$31,2,0)</f>
        <v>Sales</v>
      </c>
      <c r="N82" s="13">
        <f>VLOOKUP(L82,'Table Data'!$K$4:$N$31,4,0)</f>
        <v>2500</v>
      </c>
      <c r="O82" s="13" t="str">
        <f>VLOOKUP(N82,'Table Data'!$R$4:$S$18,2,0)</f>
        <v>London</v>
      </c>
      <c r="P82" s="13" t="str">
        <f>VLOOKUP(N82,'Table Data'!$R$4:$T$18,3,0)</f>
        <v>London</v>
      </c>
      <c r="Q82" s="13" t="str">
        <f>VLOOKUP(N82,'Table Data'!$R$4:$U$18,4,0)</f>
        <v>UK</v>
      </c>
    </row>
    <row r="83" spans="1:17" ht="15.75" customHeight="1">
      <c r="A83" s="10">
        <v>174</v>
      </c>
      <c r="B83" s="13" t="str">
        <f>VLOOKUP('Excel B1'!A83,'Table Data'!$A$4:$B$111,2,0)</f>
        <v xml:space="preserve"> Ellen       </v>
      </c>
      <c r="C83" s="13" t="str">
        <f>VLOOKUP('Excel B1'!A83,'Table Data'!$A$4:$C$111,3,0)</f>
        <v xml:space="preserve"> Abel        </v>
      </c>
      <c r="D83" s="13" t="str">
        <f t="shared" si="5"/>
        <v>Ellen Abel</v>
      </c>
      <c r="E83" s="57">
        <f>VLOOKUP(A83,'Table Data'!$A$10:$E$111,4,0)</f>
        <v>43707</v>
      </c>
      <c r="F83" s="58" t="str">
        <f t="shared" si="6"/>
        <v>201908</v>
      </c>
      <c r="G83" s="33">
        <f>VLOOKUP('Excel B1'!A83,'Table Data'!$A$4:$E$111,5,0)</f>
        <v>1100000</v>
      </c>
      <c r="H83" s="13">
        <f>VLOOKUP(A83,'Table Data'!$A$4:$F$111,6,0)</f>
        <v>149</v>
      </c>
      <c r="I83" s="13" t="str">
        <f t="shared" si="7"/>
        <v>Eleni Zlotkey</v>
      </c>
      <c r="J83" s="59" t="str">
        <f t="shared" si="8"/>
        <v>201608</v>
      </c>
      <c r="K83" s="33">
        <f t="shared" si="9"/>
        <v>1050000</v>
      </c>
      <c r="L83" s="13">
        <f>VLOOKUP(A83,'Table Data'!$A$4:$G$111,7,0)</f>
        <v>80</v>
      </c>
      <c r="M83" s="13" t="str">
        <f>VLOOKUP(L83,'Table Data'!$K$4:$L$31,2,0)</f>
        <v>Sales</v>
      </c>
      <c r="N83" s="13">
        <f>VLOOKUP(L83,'Table Data'!$K$4:$N$31,4,0)</f>
        <v>2500</v>
      </c>
      <c r="O83" s="13" t="str">
        <f>VLOOKUP(N83,'Table Data'!$R$4:$S$18,2,0)</f>
        <v>London</v>
      </c>
      <c r="P83" s="13" t="str">
        <f>VLOOKUP(N83,'Table Data'!$R$4:$T$18,3,0)</f>
        <v>London</v>
      </c>
      <c r="Q83" s="13" t="str">
        <f>VLOOKUP(N83,'Table Data'!$R$4:$U$18,4,0)</f>
        <v>UK</v>
      </c>
    </row>
    <row r="84" spans="1:17" ht="15.75" customHeight="1">
      <c r="A84" s="10">
        <v>175</v>
      </c>
      <c r="B84" s="13" t="str">
        <f>VLOOKUP('Excel B1'!A84,'Table Data'!$A$4:$B$111,2,0)</f>
        <v xml:space="preserve"> Alyssa      </v>
      </c>
      <c r="C84" s="13" t="str">
        <f>VLOOKUP('Excel B1'!A84,'Table Data'!$A$4:$C$111,3,0)</f>
        <v xml:space="preserve"> Hutton      </v>
      </c>
      <c r="D84" s="13" t="str">
        <f t="shared" si="5"/>
        <v>Alyssa Hutton</v>
      </c>
      <c r="E84" s="57">
        <f>VLOOKUP(A84,'Table Data'!$A$10:$E$111,4,0)</f>
        <v>43708</v>
      </c>
      <c r="F84" s="58" t="str">
        <f t="shared" si="6"/>
        <v>201908</v>
      </c>
      <c r="G84" s="33">
        <f>VLOOKUP('Excel B1'!A84,'Table Data'!$A$4:$E$111,5,0)</f>
        <v>880000</v>
      </c>
      <c r="H84" s="13">
        <f>VLOOKUP(A84,'Table Data'!$A$4:$F$111,6,0)</f>
        <v>149</v>
      </c>
      <c r="I84" s="13" t="str">
        <f t="shared" si="7"/>
        <v>Eleni Zlotkey</v>
      </c>
      <c r="J84" s="59" t="str">
        <f t="shared" si="8"/>
        <v>201608</v>
      </c>
      <c r="K84" s="33">
        <f t="shared" si="9"/>
        <v>1050000</v>
      </c>
      <c r="L84" s="13">
        <f>VLOOKUP(A84,'Table Data'!$A$4:$G$111,7,0)</f>
        <v>80</v>
      </c>
      <c r="M84" s="13" t="str">
        <f>VLOOKUP(L84,'Table Data'!$K$4:$L$31,2,0)</f>
        <v>Sales</v>
      </c>
      <c r="N84" s="13">
        <f>VLOOKUP(L84,'Table Data'!$K$4:$N$31,4,0)</f>
        <v>2500</v>
      </c>
      <c r="O84" s="13" t="str">
        <f>VLOOKUP(N84,'Table Data'!$R$4:$S$18,2,0)</f>
        <v>London</v>
      </c>
      <c r="P84" s="13" t="str">
        <f>VLOOKUP(N84,'Table Data'!$R$4:$T$18,3,0)</f>
        <v>London</v>
      </c>
      <c r="Q84" s="13" t="str">
        <f>VLOOKUP(N84,'Table Data'!$R$4:$U$18,4,0)</f>
        <v>UK</v>
      </c>
    </row>
    <row r="85" spans="1:17" ht="15.75" customHeight="1">
      <c r="A85" s="10">
        <v>176</v>
      </c>
      <c r="B85" s="13" t="str">
        <f>VLOOKUP('Excel B1'!A85,'Table Data'!$A$4:$B$111,2,0)</f>
        <v xml:space="preserve"> Jonathon    </v>
      </c>
      <c r="C85" s="13" t="str">
        <f>VLOOKUP('Excel B1'!A85,'Table Data'!$A$4:$C$111,3,0)</f>
        <v xml:space="preserve"> Taylor      </v>
      </c>
      <c r="D85" s="13" t="str">
        <f t="shared" si="5"/>
        <v>Jonathon Taylor</v>
      </c>
      <c r="E85" s="57">
        <f>VLOOKUP(A85,'Table Data'!$A$10:$E$111,4,0)</f>
        <v>43709</v>
      </c>
      <c r="F85" s="58" t="str">
        <f t="shared" si="6"/>
        <v>201909</v>
      </c>
      <c r="G85" s="33">
        <f>VLOOKUP('Excel B1'!A85,'Table Data'!$A$4:$E$111,5,0)</f>
        <v>860000</v>
      </c>
      <c r="H85" s="13">
        <f>VLOOKUP(A85,'Table Data'!$A$4:$F$111,6,0)</f>
        <v>149</v>
      </c>
      <c r="I85" s="13" t="str">
        <f t="shared" si="7"/>
        <v>Eleni Zlotkey</v>
      </c>
      <c r="J85" s="59" t="str">
        <f t="shared" si="8"/>
        <v>201608</v>
      </c>
      <c r="K85" s="33">
        <f t="shared" si="9"/>
        <v>1050000</v>
      </c>
      <c r="L85" s="13">
        <f>VLOOKUP(A85,'Table Data'!$A$4:$G$111,7,0)</f>
        <v>80</v>
      </c>
      <c r="M85" s="13" t="str">
        <f>VLOOKUP(L85,'Table Data'!$K$4:$L$31,2,0)</f>
        <v>Sales</v>
      </c>
      <c r="N85" s="13">
        <f>VLOOKUP(L85,'Table Data'!$K$4:$N$31,4,0)</f>
        <v>2500</v>
      </c>
      <c r="O85" s="13" t="str">
        <f>VLOOKUP(N85,'Table Data'!$R$4:$S$18,2,0)</f>
        <v>London</v>
      </c>
      <c r="P85" s="13" t="str">
        <f>VLOOKUP(N85,'Table Data'!$R$4:$T$18,3,0)</f>
        <v>London</v>
      </c>
      <c r="Q85" s="13" t="str">
        <f>VLOOKUP(N85,'Table Data'!$R$4:$U$18,4,0)</f>
        <v>UK</v>
      </c>
    </row>
    <row r="86" spans="1:17" ht="15.75" customHeight="1">
      <c r="A86" s="10">
        <v>177</v>
      </c>
      <c r="B86" s="13" t="str">
        <f>VLOOKUP('Excel B1'!A86,'Table Data'!$A$4:$B$111,2,0)</f>
        <v xml:space="preserve"> Jack        </v>
      </c>
      <c r="C86" s="13" t="str">
        <f>VLOOKUP('Excel B1'!A86,'Table Data'!$A$4:$C$111,3,0)</f>
        <v xml:space="preserve"> Livingston  </v>
      </c>
      <c r="D86" s="13" t="str">
        <f t="shared" si="5"/>
        <v>Jack Livingston</v>
      </c>
      <c r="E86" s="57">
        <f>VLOOKUP(A86,'Table Data'!$A$10:$E$111,4,0)</f>
        <v>43710</v>
      </c>
      <c r="F86" s="58" t="str">
        <f t="shared" si="6"/>
        <v>201909</v>
      </c>
      <c r="G86" s="33">
        <f>VLOOKUP('Excel B1'!A86,'Table Data'!$A$4:$E$111,5,0)</f>
        <v>840000</v>
      </c>
      <c r="H86" s="13">
        <f>VLOOKUP(A86,'Table Data'!$A$4:$F$111,6,0)</f>
        <v>149</v>
      </c>
      <c r="I86" s="13" t="str">
        <f t="shared" si="7"/>
        <v>Eleni Zlotkey</v>
      </c>
      <c r="J86" s="59" t="str">
        <f t="shared" si="8"/>
        <v>201608</v>
      </c>
      <c r="K86" s="33">
        <f t="shared" si="9"/>
        <v>1050000</v>
      </c>
      <c r="L86" s="13">
        <f>VLOOKUP(A86,'Table Data'!$A$4:$G$111,7,0)</f>
        <v>80</v>
      </c>
      <c r="M86" s="13" t="str">
        <f>VLOOKUP(L86,'Table Data'!$K$4:$L$31,2,0)</f>
        <v>Sales</v>
      </c>
      <c r="N86" s="13">
        <f>VLOOKUP(L86,'Table Data'!$K$4:$N$31,4,0)</f>
        <v>2500</v>
      </c>
      <c r="O86" s="13" t="str">
        <f>VLOOKUP(N86,'Table Data'!$R$4:$S$18,2,0)</f>
        <v>London</v>
      </c>
      <c r="P86" s="13" t="str">
        <f>VLOOKUP(N86,'Table Data'!$R$4:$T$18,3,0)</f>
        <v>London</v>
      </c>
      <c r="Q86" s="13" t="str">
        <f>VLOOKUP(N86,'Table Data'!$R$4:$U$18,4,0)</f>
        <v>UK</v>
      </c>
    </row>
    <row r="87" spans="1:17" ht="15.75" customHeight="1">
      <c r="A87" s="10">
        <v>178</v>
      </c>
      <c r="B87" s="13" t="str">
        <f>VLOOKUP('Excel B1'!A87,'Table Data'!$A$4:$B$111,2,0)</f>
        <v xml:space="preserve"> Kimberely   </v>
      </c>
      <c r="C87" s="13" t="str">
        <f>VLOOKUP('Excel B1'!A87,'Table Data'!$A$4:$C$111,3,0)</f>
        <v xml:space="preserve"> Grant       </v>
      </c>
      <c r="D87" s="13" t="str">
        <f t="shared" si="5"/>
        <v>Kimberely Grant</v>
      </c>
      <c r="E87" s="57">
        <f>VLOOKUP(A87,'Table Data'!$A$10:$E$111,4,0)</f>
        <v>43711</v>
      </c>
      <c r="F87" s="58" t="str">
        <f t="shared" si="6"/>
        <v>201909</v>
      </c>
      <c r="G87" s="33">
        <f>VLOOKUP('Excel B1'!A87,'Table Data'!$A$4:$E$111,5,0)</f>
        <v>700000</v>
      </c>
      <c r="H87" s="13">
        <f>VLOOKUP(A87,'Table Data'!$A$4:$F$111,6,0)</f>
        <v>149</v>
      </c>
      <c r="I87" s="13" t="str">
        <f t="shared" si="7"/>
        <v>Eleni Zlotkey</v>
      </c>
      <c r="J87" s="59" t="str">
        <f t="shared" si="8"/>
        <v>201608</v>
      </c>
      <c r="K87" s="33">
        <f t="shared" si="9"/>
        <v>1050000</v>
      </c>
      <c r="L87" s="13">
        <f>VLOOKUP(A87,'Table Data'!$A$4:$G$111,7,0)</f>
        <v>80</v>
      </c>
      <c r="M87" s="13" t="str">
        <f>VLOOKUP(L87,'Table Data'!$K$4:$L$31,2,0)</f>
        <v>Sales</v>
      </c>
      <c r="N87" s="13">
        <f>VLOOKUP(L87,'Table Data'!$K$4:$N$31,4,0)</f>
        <v>2500</v>
      </c>
      <c r="O87" s="13" t="str">
        <f>VLOOKUP(N87,'Table Data'!$R$4:$S$18,2,0)</f>
        <v>London</v>
      </c>
      <c r="P87" s="13" t="str">
        <f>VLOOKUP(N87,'Table Data'!$R$4:$T$18,3,0)</f>
        <v>London</v>
      </c>
      <c r="Q87" s="13" t="str">
        <f>VLOOKUP(N87,'Table Data'!$R$4:$U$18,4,0)</f>
        <v>UK</v>
      </c>
    </row>
    <row r="88" spans="1:17" ht="15.75" customHeight="1">
      <c r="A88" s="10">
        <v>179</v>
      </c>
      <c r="B88" s="13" t="str">
        <f>VLOOKUP('Excel B1'!A88,'Table Data'!$A$4:$B$111,2,0)</f>
        <v xml:space="preserve"> Charles     </v>
      </c>
      <c r="C88" s="13" t="str">
        <f>VLOOKUP('Excel B1'!A88,'Table Data'!$A$4:$C$111,3,0)</f>
        <v xml:space="preserve"> Johnson     </v>
      </c>
      <c r="D88" s="13" t="str">
        <f t="shared" si="5"/>
        <v>Charles Johnson</v>
      </c>
      <c r="E88" s="57">
        <f>VLOOKUP(A88,'Table Data'!$A$10:$E$111,4,0)</f>
        <v>43712</v>
      </c>
      <c r="F88" s="58" t="str">
        <f t="shared" si="6"/>
        <v>201909</v>
      </c>
      <c r="G88" s="33">
        <f>VLOOKUP('Excel B1'!A88,'Table Data'!$A$4:$E$111,5,0)</f>
        <v>620000</v>
      </c>
      <c r="H88" s="13">
        <f>VLOOKUP(A88,'Table Data'!$A$4:$F$111,6,0)</f>
        <v>149</v>
      </c>
      <c r="I88" s="13" t="str">
        <f t="shared" si="7"/>
        <v>Eleni Zlotkey</v>
      </c>
      <c r="J88" s="59" t="str">
        <f t="shared" si="8"/>
        <v>201608</v>
      </c>
      <c r="K88" s="33">
        <f t="shared" si="9"/>
        <v>1050000</v>
      </c>
      <c r="L88" s="13">
        <f>VLOOKUP(A88,'Table Data'!$A$4:$G$111,7,0)</f>
        <v>80</v>
      </c>
      <c r="M88" s="13" t="str">
        <f>VLOOKUP(L88,'Table Data'!$K$4:$L$31,2,0)</f>
        <v>Sales</v>
      </c>
      <c r="N88" s="13">
        <f>VLOOKUP(L88,'Table Data'!$K$4:$N$31,4,0)</f>
        <v>2500</v>
      </c>
      <c r="O88" s="13" t="str">
        <f>VLOOKUP(N88,'Table Data'!$R$4:$S$18,2,0)</f>
        <v>London</v>
      </c>
      <c r="P88" s="13" t="str">
        <f>VLOOKUP(N88,'Table Data'!$R$4:$T$18,3,0)</f>
        <v>London</v>
      </c>
      <c r="Q88" s="13" t="str">
        <f>VLOOKUP(N88,'Table Data'!$R$4:$U$18,4,0)</f>
        <v>UK</v>
      </c>
    </row>
    <row r="89" spans="1:17" ht="15.75" customHeight="1">
      <c r="A89" s="10">
        <v>180</v>
      </c>
      <c r="B89" s="13" t="str">
        <f>VLOOKUP('Excel B1'!A89,'Table Data'!$A$4:$B$111,2,0)</f>
        <v xml:space="preserve"> Winston     </v>
      </c>
      <c r="C89" s="13" t="str">
        <f>VLOOKUP('Excel B1'!A89,'Table Data'!$A$4:$C$111,3,0)</f>
        <v xml:space="preserve"> Taylor      </v>
      </c>
      <c r="D89" s="13" t="str">
        <f t="shared" si="5"/>
        <v>Winston Taylor</v>
      </c>
      <c r="E89" s="57">
        <f>VLOOKUP(A89,'Table Data'!$A$10:$E$111,4,0)</f>
        <v>43713</v>
      </c>
      <c r="F89" s="58" t="str">
        <f t="shared" si="6"/>
        <v>201909</v>
      </c>
      <c r="G89" s="33">
        <f>VLOOKUP('Excel B1'!A89,'Table Data'!$A$4:$E$111,5,0)</f>
        <v>320000</v>
      </c>
      <c r="H89" s="13">
        <f>VLOOKUP(A89,'Table Data'!$A$4:$F$111,6,0)</f>
        <v>120</v>
      </c>
      <c r="I89" s="13" t="str">
        <f t="shared" si="7"/>
        <v>Matthew Weiss</v>
      </c>
      <c r="J89" s="59" t="str">
        <f t="shared" si="8"/>
        <v>201307</v>
      </c>
      <c r="K89" s="33">
        <f t="shared" si="9"/>
        <v>800000</v>
      </c>
      <c r="L89" s="13">
        <f>VLOOKUP(A89,'Table Data'!$A$4:$G$111,7,0)</f>
        <v>50</v>
      </c>
      <c r="M89" s="13" t="str">
        <f>VLOOKUP(L89,'Table Data'!$K$4:$L$31,2,0)</f>
        <v>Shipping</v>
      </c>
      <c r="N89" s="13">
        <f>VLOOKUP(L89,'Table Data'!$K$4:$N$31,4,0)</f>
        <v>1500</v>
      </c>
      <c r="O89" s="13" t="str">
        <f>VLOOKUP(N89,'Table Data'!$R$4:$S$18,2,0)</f>
        <v>New Delhi</v>
      </c>
      <c r="P89" s="13" t="str">
        <f>VLOOKUP(N89,'Table Data'!$R$4:$T$18,3,0)</f>
        <v>New Delhi</v>
      </c>
      <c r="Q89" s="13" t="str">
        <f>VLOOKUP(N89,'Table Data'!$R$4:$U$18,4,0)</f>
        <v>India</v>
      </c>
    </row>
    <row r="90" spans="1:17" ht="15.75" customHeight="1">
      <c r="A90" s="10">
        <v>181</v>
      </c>
      <c r="B90" s="13" t="str">
        <f>VLOOKUP('Excel B1'!A90,'Table Data'!$A$4:$B$111,2,0)</f>
        <v xml:space="preserve"> Jean        </v>
      </c>
      <c r="C90" s="13" t="str">
        <f>VLOOKUP('Excel B1'!A90,'Table Data'!$A$4:$C$111,3,0)</f>
        <v xml:space="preserve"> Fleaur      </v>
      </c>
      <c r="D90" s="13" t="str">
        <f t="shared" si="5"/>
        <v>Jean Fleaur</v>
      </c>
      <c r="E90" s="57">
        <f>VLOOKUP(A90,'Table Data'!$A$10:$E$111,4,0)</f>
        <v>44080</v>
      </c>
      <c r="F90" s="58" t="str">
        <f t="shared" si="6"/>
        <v>202009</v>
      </c>
      <c r="G90" s="33">
        <f>VLOOKUP('Excel B1'!A90,'Table Data'!$A$4:$E$111,5,0)</f>
        <v>310000</v>
      </c>
      <c r="H90" s="13">
        <f>VLOOKUP(A90,'Table Data'!$A$4:$F$111,6,0)</f>
        <v>120</v>
      </c>
      <c r="I90" s="13" t="str">
        <f t="shared" si="7"/>
        <v>Matthew Weiss</v>
      </c>
      <c r="J90" s="59" t="str">
        <f t="shared" si="8"/>
        <v>201307</v>
      </c>
      <c r="K90" s="33">
        <f t="shared" si="9"/>
        <v>800000</v>
      </c>
      <c r="L90" s="13">
        <f>VLOOKUP(A90,'Table Data'!$A$4:$G$111,7,0)</f>
        <v>50</v>
      </c>
      <c r="M90" s="13" t="str">
        <f>VLOOKUP(L90,'Table Data'!$K$4:$L$31,2,0)</f>
        <v>Shipping</v>
      </c>
      <c r="N90" s="13">
        <f>VLOOKUP(L90,'Table Data'!$K$4:$N$31,4,0)</f>
        <v>1500</v>
      </c>
      <c r="O90" s="13" t="str">
        <f>VLOOKUP(N90,'Table Data'!$R$4:$S$18,2,0)</f>
        <v>New Delhi</v>
      </c>
      <c r="P90" s="13" t="str">
        <f>VLOOKUP(N90,'Table Data'!$R$4:$T$18,3,0)</f>
        <v>New Delhi</v>
      </c>
      <c r="Q90" s="13" t="str">
        <f>VLOOKUP(N90,'Table Data'!$R$4:$U$18,4,0)</f>
        <v>India</v>
      </c>
    </row>
    <row r="91" spans="1:17" ht="15.75" customHeight="1">
      <c r="A91" s="10">
        <v>182</v>
      </c>
      <c r="B91" s="13" t="str">
        <f>VLOOKUP('Excel B1'!A91,'Table Data'!$A$4:$B$111,2,0)</f>
        <v xml:space="preserve"> Martha      </v>
      </c>
      <c r="C91" s="13" t="str">
        <f>VLOOKUP('Excel B1'!A91,'Table Data'!$A$4:$C$111,3,0)</f>
        <v xml:space="preserve"> Sullivan    </v>
      </c>
      <c r="D91" s="13" t="str">
        <f t="shared" si="5"/>
        <v>Martha Sullivan</v>
      </c>
      <c r="E91" s="57">
        <f>VLOOKUP(A91,'Table Data'!$A$10:$E$111,4,0)</f>
        <v>44081</v>
      </c>
      <c r="F91" s="58" t="str">
        <f t="shared" si="6"/>
        <v>202009</v>
      </c>
      <c r="G91" s="33">
        <f>VLOOKUP('Excel B1'!A91,'Table Data'!$A$4:$E$111,5,0)</f>
        <v>250000</v>
      </c>
      <c r="H91" s="13">
        <f>VLOOKUP(A91,'Table Data'!$A$4:$F$111,6,0)</f>
        <v>120</v>
      </c>
      <c r="I91" s="13" t="str">
        <f t="shared" si="7"/>
        <v>Matthew Weiss</v>
      </c>
      <c r="J91" s="59" t="str">
        <f t="shared" si="8"/>
        <v>201307</v>
      </c>
      <c r="K91" s="33">
        <f t="shared" si="9"/>
        <v>800000</v>
      </c>
      <c r="L91" s="13">
        <f>VLOOKUP(A91,'Table Data'!$A$4:$G$111,7,0)</f>
        <v>50</v>
      </c>
      <c r="M91" s="13" t="str">
        <f>VLOOKUP(L91,'Table Data'!$K$4:$L$31,2,0)</f>
        <v>Shipping</v>
      </c>
      <c r="N91" s="13">
        <f>VLOOKUP(L91,'Table Data'!$K$4:$N$31,4,0)</f>
        <v>1500</v>
      </c>
      <c r="O91" s="13" t="str">
        <f>VLOOKUP(N91,'Table Data'!$R$4:$S$18,2,0)</f>
        <v>New Delhi</v>
      </c>
      <c r="P91" s="13" t="str">
        <f>VLOOKUP(N91,'Table Data'!$R$4:$T$18,3,0)</f>
        <v>New Delhi</v>
      </c>
      <c r="Q91" s="13" t="str">
        <f>VLOOKUP(N91,'Table Data'!$R$4:$U$18,4,0)</f>
        <v>India</v>
      </c>
    </row>
    <row r="92" spans="1:17" ht="15.75" customHeight="1">
      <c r="A92" s="10">
        <v>183</v>
      </c>
      <c r="B92" s="13" t="str">
        <f>VLOOKUP('Excel B1'!A92,'Table Data'!$A$4:$B$111,2,0)</f>
        <v xml:space="preserve"> Girard      </v>
      </c>
      <c r="C92" s="13" t="str">
        <f>VLOOKUP('Excel B1'!A92,'Table Data'!$A$4:$C$111,3,0)</f>
        <v xml:space="preserve"> Geoni       </v>
      </c>
      <c r="D92" s="13" t="str">
        <f t="shared" si="5"/>
        <v>Girard Geoni</v>
      </c>
      <c r="E92" s="57">
        <f>VLOOKUP(A92,'Table Data'!$A$10:$E$111,4,0)</f>
        <v>44082</v>
      </c>
      <c r="F92" s="58" t="str">
        <f t="shared" si="6"/>
        <v>202009</v>
      </c>
      <c r="G92" s="33">
        <f>VLOOKUP('Excel B1'!A92,'Table Data'!$A$4:$E$111,5,0)</f>
        <v>280000</v>
      </c>
      <c r="H92" s="13">
        <f>VLOOKUP(A92,'Table Data'!$A$4:$F$111,6,0)</f>
        <v>120</v>
      </c>
      <c r="I92" s="13" t="str">
        <f t="shared" si="7"/>
        <v>Matthew Weiss</v>
      </c>
      <c r="J92" s="59" t="str">
        <f t="shared" si="8"/>
        <v>201307</v>
      </c>
      <c r="K92" s="33">
        <f t="shared" si="9"/>
        <v>800000</v>
      </c>
      <c r="L92" s="13">
        <f>VLOOKUP(A92,'Table Data'!$A$4:$G$111,7,0)</f>
        <v>50</v>
      </c>
      <c r="M92" s="13" t="str">
        <f>VLOOKUP(L92,'Table Data'!$K$4:$L$31,2,0)</f>
        <v>Shipping</v>
      </c>
      <c r="N92" s="13">
        <f>VLOOKUP(L92,'Table Data'!$K$4:$N$31,4,0)</f>
        <v>1500</v>
      </c>
      <c r="O92" s="13" t="str">
        <f>VLOOKUP(N92,'Table Data'!$R$4:$S$18,2,0)</f>
        <v>New Delhi</v>
      </c>
      <c r="P92" s="13" t="str">
        <f>VLOOKUP(N92,'Table Data'!$R$4:$T$18,3,0)</f>
        <v>New Delhi</v>
      </c>
      <c r="Q92" s="13" t="str">
        <f>VLOOKUP(N92,'Table Data'!$R$4:$U$18,4,0)</f>
        <v>India</v>
      </c>
    </row>
    <row r="93" spans="1:17" ht="15.75" customHeight="1">
      <c r="A93" s="10">
        <v>184</v>
      </c>
      <c r="B93" s="13" t="str">
        <f>VLOOKUP('Excel B1'!A93,'Table Data'!$A$4:$B$111,2,0)</f>
        <v xml:space="preserve"> Nandita     </v>
      </c>
      <c r="C93" s="13" t="str">
        <f>VLOOKUP('Excel B1'!A93,'Table Data'!$A$4:$C$111,3,0)</f>
        <v xml:space="preserve"> Sarchand    </v>
      </c>
      <c r="D93" s="13" t="str">
        <f t="shared" si="5"/>
        <v>Nandita Sarchand</v>
      </c>
      <c r="E93" s="57">
        <f>VLOOKUP(A93,'Table Data'!$A$10:$E$111,4,0)</f>
        <v>44083</v>
      </c>
      <c r="F93" s="58" t="str">
        <f t="shared" si="6"/>
        <v>202009</v>
      </c>
      <c r="G93" s="33">
        <f>VLOOKUP('Excel B1'!A93,'Table Data'!$A$4:$E$111,5,0)</f>
        <v>420000</v>
      </c>
      <c r="H93" s="13">
        <f>VLOOKUP(A93,'Table Data'!$A$4:$F$111,6,0)</f>
        <v>121</v>
      </c>
      <c r="I93" s="13" t="str">
        <f t="shared" si="7"/>
        <v>Adam Fripp</v>
      </c>
      <c r="J93" s="59" t="str">
        <f t="shared" si="8"/>
        <v>201307</v>
      </c>
      <c r="K93" s="33">
        <f t="shared" si="9"/>
        <v>820000</v>
      </c>
      <c r="L93" s="13">
        <f>VLOOKUP(A93,'Table Data'!$A$4:$G$111,7,0)</f>
        <v>50</v>
      </c>
      <c r="M93" s="13" t="str">
        <f>VLOOKUP(L93,'Table Data'!$K$4:$L$31,2,0)</f>
        <v>Shipping</v>
      </c>
      <c r="N93" s="13">
        <f>VLOOKUP(L93,'Table Data'!$K$4:$N$31,4,0)</f>
        <v>1500</v>
      </c>
      <c r="O93" s="13" t="str">
        <f>VLOOKUP(N93,'Table Data'!$R$4:$S$18,2,0)</f>
        <v>New Delhi</v>
      </c>
      <c r="P93" s="13" t="str">
        <f>VLOOKUP(N93,'Table Data'!$R$4:$T$18,3,0)</f>
        <v>New Delhi</v>
      </c>
      <c r="Q93" s="13" t="str">
        <f>VLOOKUP(N93,'Table Data'!$R$4:$U$18,4,0)</f>
        <v>India</v>
      </c>
    </row>
    <row r="94" spans="1:17" ht="15.75" customHeight="1">
      <c r="A94" s="10">
        <v>185</v>
      </c>
      <c r="B94" s="13" t="str">
        <f>VLOOKUP('Excel B1'!A94,'Table Data'!$A$4:$B$111,2,0)</f>
        <v xml:space="preserve"> Alexis      </v>
      </c>
      <c r="C94" s="13" t="str">
        <f>VLOOKUP('Excel B1'!A94,'Table Data'!$A$4:$C$111,3,0)</f>
        <v xml:space="preserve"> Bull        </v>
      </c>
      <c r="D94" s="13" t="str">
        <f t="shared" si="5"/>
        <v>Alexis Bull</v>
      </c>
      <c r="E94" s="57">
        <f>VLOOKUP(A94,'Table Data'!$A$10:$E$111,4,0)</f>
        <v>44084</v>
      </c>
      <c r="F94" s="58" t="str">
        <f t="shared" si="6"/>
        <v>202009</v>
      </c>
      <c r="G94" s="33">
        <f>VLOOKUP('Excel B1'!A94,'Table Data'!$A$4:$E$111,5,0)</f>
        <v>410000</v>
      </c>
      <c r="H94" s="13">
        <f>VLOOKUP(A94,'Table Data'!$A$4:$F$111,6,0)</f>
        <v>121</v>
      </c>
      <c r="I94" s="13" t="str">
        <f t="shared" si="7"/>
        <v>Adam Fripp</v>
      </c>
      <c r="J94" s="59" t="str">
        <f t="shared" si="8"/>
        <v>201307</v>
      </c>
      <c r="K94" s="33">
        <f t="shared" si="9"/>
        <v>820000</v>
      </c>
      <c r="L94" s="13">
        <f>VLOOKUP(A94,'Table Data'!$A$4:$G$111,7,0)</f>
        <v>50</v>
      </c>
      <c r="M94" s="13" t="str">
        <f>VLOOKUP(L94,'Table Data'!$K$4:$L$31,2,0)</f>
        <v>Shipping</v>
      </c>
      <c r="N94" s="13">
        <f>VLOOKUP(L94,'Table Data'!$K$4:$N$31,4,0)</f>
        <v>1500</v>
      </c>
      <c r="O94" s="13" t="str">
        <f>VLOOKUP(N94,'Table Data'!$R$4:$S$18,2,0)</f>
        <v>New Delhi</v>
      </c>
      <c r="P94" s="13" t="str">
        <f>VLOOKUP(N94,'Table Data'!$R$4:$T$18,3,0)</f>
        <v>New Delhi</v>
      </c>
      <c r="Q94" s="13" t="str">
        <f>VLOOKUP(N94,'Table Data'!$R$4:$U$18,4,0)</f>
        <v>India</v>
      </c>
    </row>
    <row r="95" spans="1:17" ht="15.75" customHeight="1">
      <c r="A95" s="10">
        <v>186</v>
      </c>
      <c r="B95" s="13" t="str">
        <f>VLOOKUP('Excel B1'!A95,'Table Data'!$A$4:$B$111,2,0)</f>
        <v xml:space="preserve"> Julia       </v>
      </c>
      <c r="C95" s="13" t="str">
        <f>VLOOKUP('Excel B1'!A95,'Table Data'!$A$4:$C$111,3,0)</f>
        <v xml:space="preserve"> Dellinger   </v>
      </c>
      <c r="D95" s="13" t="str">
        <f t="shared" si="5"/>
        <v>Julia Dellinger</v>
      </c>
      <c r="E95" s="57">
        <f>VLOOKUP(A95,'Table Data'!$A$10:$E$111,4,0)</f>
        <v>44085</v>
      </c>
      <c r="F95" s="58" t="str">
        <f t="shared" si="6"/>
        <v>202009</v>
      </c>
      <c r="G95" s="33">
        <f>VLOOKUP('Excel B1'!A95,'Table Data'!$A$4:$E$111,5,0)</f>
        <v>340000</v>
      </c>
      <c r="H95" s="13">
        <f>VLOOKUP(A95,'Table Data'!$A$4:$F$111,6,0)</f>
        <v>121</v>
      </c>
      <c r="I95" s="13" t="str">
        <f t="shared" si="7"/>
        <v>Adam Fripp</v>
      </c>
      <c r="J95" s="59" t="str">
        <f t="shared" si="8"/>
        <v>201307</v>
      </c>
      <c r="K95" s="33">
        <f t="shared" si="9"/>
        <v>820000</v>
      </c>
      <c r="L95" s="13">
        <f>VLOOKUP(A95,'Table Data'!$A$4:$G$111,7,0)</f>
        <v>50</v>
      </c>
      <c r="M95" s="13" t="str">
        <f>VLOOKUP(L95,'Table Data'!$K$4:$L$31,2,0)</f>
        <v>Shipping</v>
      </c>
      <c r="N95" s="13">
        <f>VLOOKUP(L95,'Table Data'!$K$4:$N$31,4,0)</f>
        <v>1500</v>
      </c>
      <c r="O95" s="13" t="str">
        <f>VLOOKUP(N95,'Table Data'!$R$4:$S$18,2,0)</f>
        <v>New Delhi</v>
      </c>
      <c r="P95" s="13" t="str">
        <f>VLOOKUP(N95,'Table Data'!$R$4:$T$18,3,0)</f>
        <v>New Delhi</v>
      </c>
      <c r="Q95" s="13" t="str">
        <f>VLOOKUP(N95,'Table Data'!$R$4:$U$18,4,0)</f>
        <v>India</v>
      </c>
    </row>
    <row r="96" spans="1:17" ht="15.75" customHeight="1">
      <c r="A96" s="10">
        <v>187</v>
      </c>
      <c r="B96" s="13" t="str">
        <f>VLOOKUP('Excel B1'!A96,'Table Data'!$A$4:$B$111,2,0)</f>
        <v xml:space="preserve"> Anthony     </v>
      </c>
      <c r="C96" s="13" t="str">
        <f>VLOOKUP('Excel B1'!A96,'Table Data'!$A$4:$C$111,3,0)</f>
        <v xml:space="preserve"> Cabrio      </v>
      </c>
      <c r="D96" s="13" t="str">
        <f t="shared" si="5"/>
        <v>Anthony Cabrio</v>
      </c>
      <c r="E96" s="57">
        <f>VLOOKUP(A96,'Table Data'!$A$10:$E$111,4,0)</f>
        <v>44086</v>
      </c>
      <c r="F96" s="58" t="str">
        <f t="shared" si="6"/>
        <v>202009</v>
      </c>
      <c r="G96" s="33">
        <f>VLOOKUP('Excel B1'!A96,'Table Data'!$A$4:$E$111,5,0)</f>
        <v>300000</v>
      </c>
      <c r="H96" s="13">
        <f>VLOOKUP(A96,'Table Data'!$A$4:$F$111,6,0)</f>
        <v>121</v>
      </c>
      <c r="I96" s="13" t="str">
        <f t="shared" si="7"/>
        <v>Adam Fripp</v>
      </c>
      <c r="J96" s="59" t="str">
        <f t="shared" si="8"/>
        <v>201307</v>
      </c>
      <c r="K96" s="33">
        <f t="shared" si="9"/>
        <v>820000</v>
      </c>
      <c r="L96" s="13">
        <f>VLOOKUP(A96,'Table Data'!$A$4:$G$111,7,0)</f>
        <v>50</v>
      </c>
      <c r="M96" s="13" t="str">
        <f>VLOOKUP(L96,'Table Data'!$K$4:$L$31,2,0)</f>
        <v>Shipping</v>
      </c>
      <c r="N96" s="13">
        <f>VLOOKUP(L96,'Table Data'!$K$4:$N$31,4,0)</f>
        <v>1500</v>
      </c>
      <c r="O96" s="13" t="str">
        <f>VLOOKUP(N96,'Table Data'!$R$4:$S$18,2,0)</f>
        <v>New Delhi</v>
      </c>
      <c r="P96" s="13" t="str">
        <f>VLOOKUP(N96,'Table Data'!$R$4:$T$18,3,0)</f>
        <v>New Delhi</v>
      </c>
      <c r="Q96" s="13" t="str">
        <f>VLOOKUP(N96,'Table Data'!$R$4:$U$18,4,0)</f>
        <v>India</v>
      </c>
    </row>
    <row r="97" spans="1:17" ht="15.75" customHeight="1">
      <c r="A97" s="10">
        <v>188</v>
      </c>
      <c r="B97" s="13" t="str">
        <f>VLOOKUP('Excel B1'!A97,'Table Data'!$A$4:$B$111,2,0)</f>
        <v xml:space="preserve"> Kelly       </v>
      </c>
      <c r="C97" s="13" t="str">
        <f>VLOOKUP('Excel B1'!A97,'Table Data'!$A$4:$C$111,3,0)</f>
        <v xml:space="preserve"> Chung       </v>
      </c>
      <c r="D97" s="13" t="str">
        <f t="shared" si="5"/>
        <v>Kelly Chung</v>
      </c>
      <c r="E97" s="57">
        <f>VLOOKUP(A97,'Table Data'!$A$10:$E$111,4,0)</f>
        <v>44087</v>
      </c>
      <c r="F97" s="58" t="str">
        <f t="shared" si="6"/>
        <v>202009</v>
      </c>
      <c r="G97" s="33">
        <f>VLOOKUP('Excel B1'!A97,'Table Data'!$A$4:$E$111,5,0)</f>
        <v>380000</v>
      </c>
      <c r="H97" s="13">
        <f>VLOOKUP(A97,'Table Data'!$A$4:$F$111,6,0)</f>
        <v>122</v>
      </c>
      <c r="I97" s="13" t="str">
        <f t="shared" si="7"/>
        <v>Payam Kaufling</v>
      </c>
      <c r="J97" s="59" t="str">
        <f t="shared" si="8"/>
        <v>201307</v>
      </c>
      <c r="K97" s="33">
        <f t="shared" si="9"/>
        <v>790000</v>
      </c>
      <c r="L97" s="13">
        <f>VLOOKUP(A97,'Table Data'!$A$4:$G$111,7,0)</f>
        <v>50</v>
      </c>
      <c r="M97" s="13" t="str">
        <f>VLOOKUP(L97,'Table Data'!$K$4:$L$31,2,0)</f>
        <v>Shipping</v>
      </c>
      <c r="N97" s="13">
        <f>VLOOKUP(L97,'Table Data'!$K$4:$N$31,4,0)</f>
        <v>1500</v>
      </c>
      <c r="O97" s="13" t="str">
        <f>VLOOKUP(N97,'Table Data'!$R$4:$S$18,2,0)</f>
        <v>New Delhi</v>
      </c>
      <c r="P97" s="13" t="str">
        <f>VLOOKUP(N97,'Table Data'!$R$4:$T$18,3,0)</f>
        <v>New Delhi</v>
      </c>
      <c r="Q97" s="13" t="str">
        <f>VLOOKUP(N97,'Table Data'!$R$4:$U$18,4,0)</f>
        <v>India</v>
      </c>
    </row>
    <row r="98" spans="1:17" ht="15.75" customHeight="1">
      <c r="A98" s="10">
        <v>189</v>
      </c>
      <c r="B98" s="13" t="str">
        <f>VLOOKUP('Excel B1'!A98,'Table Data'!$A$4:$B$111,2,0)</f>
        <v xml:space="preserve"> Jennifer    </v>
      </c>
      <c r="C98" s="13" t="str">
        <f>VLOOKUP('Excel B1'!A98,'Table Data'!$A$4:$C$111,3,0)</f>
        <v xml:space="preserve"> Dilly       </v>
      </c>
      <c r="D98" s="13" t="str">
        <f t="shared" si="5"/>
        <v>Jennifer Dilly</v>
      </c>
      <c r="E98" s="57">
        <f>VLOOKUP(A98,'Table Data'!$A$10:$E$111,4,0)</f>
        <v>44088</v>
      </c>
      <c r="F98" s="58" t="str">
        <f t="shared" si="6"/>
        <v>202009</v>
      </c>
      <c r="G98" s="33">
        <f>VLOOKUP('Excel B1'!A98,'Table Data'!$A$4:$E$111,5,0)</f>
        <v>360000</v>
      </c>
      <c r="H98" s="13">
        <f>VLOOKUP(A98,'Table Data'!$A$4:$F$111,6,0)</f>
        <v>122</v>
      </c>
      <c r="I98" s="13" t="str">
        <f t="shared" si="7"/>
        <v>Payam Kaufling</v>
      </c>
      <c r="J98" s="59" t="str">
        <f t="shared" si="8"/>
        <v>201307</v>
      </c>
      <c r="K98" s="33">
        <f t="shared" si="9"/>
        <v>790000</v>
      </c>
      <c r="L98" s="13">
        <f>VLOOKUP(A98,'Table Data'!$A$4:$G$111,7,0)</f>
        <v>50</v>
      </c>
      <c r="M98" s="13" t="str">
        <f>VLOOKUP(L98,'Table Data'!$K$4:$L$31,2,0)</f>
        <v>Shipping</v>
      </c>
      <c r="N98" s="13">
        <f>VLOOKUP(L98,'Table Data'!$K$4:$N$31,4,0)</f>
        <v>1500</v>
      </c>
      <c r="O98" s="13" t="str">
        <f>VLOOKUP(N98,'Table Data'!$R$4:$S$18,2,0)</f>
        <v>New Delhi</v>
      </c>
      <c r="P98" s="13" t="str">
        <f>VLOOKUP(N98,'Table Data'!$R$4:$T$18,3,0)</f>
        <v>New Delhi</v>
      </c>
      <c r="Q98" s="13" t="str">
        <f>VLOOKUP(N98,'Table Data'!$R$4:$U$18,4,0)</f>
        <v>India</v>
      </c>
    </row>
    <row r="99" spans="1:17" ht="15.75" customHeight="1">
      <c r="A99" s="10">
        <v>190</v>
      </c>
      <c r="B99" s="13" t="str">
        <f>VLOOKUP('Excel B1'!A99,'Table Data'!$A$4:$B$111,2,0)</f>
        <v xml:space="preserve"> Timothy     </v>
      </c>
      <c r="C99" s="13" t="str">
        <f>VLOOKUP('Excel B1'!A99,'Table Data'!$A$4:$C$111,3,0)</f>
        <v xml:space="preserve"> Gates       </v>
      </c>
      <c r="D99" s="13" t="str">
        <f t="shared" si="5"/>
        <v>Timothy Gates</v>
      </c>
      <c r="E99" s="57">
        <f>VLOOKUP(A99,'Table Data'!$A$10:$E$111,4,0)</f>
        <v>44089</v>
      </c>
      <c r="F99" s="58" t="str">
        <f t="shared" si="6"/>
        <v>202009</v>
      </c>
      <c r="G99" s="33">
        <f>VLOOKUP('Excel B1'!A99,'Table Data'!$A$4:$E$111,5,0)</f>
        <v>290000</v>
      </c>
      <c r="H99" s="13">
        <f>VLOOKUP(A99,'Table Data'!$A$4:$F$111,6,0)</f>
        <v>122</v>
      </c>
      <c r="I99" s="13" t="str">
        <f t="shared" si="7"/>
        <v>Payam Kaufling</v>
      </c>
      <c r="J99" s="59" t="str">
        <f t="shared" si="8"/>
        <v>201307</v>
      </c>
      <c r="K99" s="33">
        <f t="shared" si="9"/>
        <v>790000</v>
      </c>
      <c r="L99" s="13">
        <f>VLOOKUP(A99,'Table Data'!$A$4:$G$111,7,0)</f>
        <v>50</v>
      </c>
      <c r="M99" s="13" t="str">
        <f>VLOOKUP(L99,'Table Data'!$K$4:$L$31,2,0)</f>
        <v>Shipping</v>
      </c>
      <c r="N99" s="13">
        <f>VLOOKUP(L99,'Table Data'!$K$4:$N$31,4,0)</f>
        <v>1500</v>
      </c>
      <c r="O99" s="13" t="str">
        <f>VLOOKUP(N99,'Table Data'!$R$4:$S$18,2,0)</f>
        <v>New Delhi</v>
      </c>
      <c r="P99" s="13" t="str">
        <f>VLOOKUP(N99,'Table Data'!$R$4:$T$18,3,0)</f>
        <v>New Delhi</v>
      </c>
      <c r="Q99" s="13" t="str">
        <f>VLOOKUP(N99,'Table Data'!$R$4:$U$18,4,0)</f>
        <v>India</v>
      </c>
    </row>
    <row r="100" spans="1:17" ht="15.75" customHeight="1">
      <c r="A100" s="10">
        <v>191</v>
      </c>
      <c r="B100" s="13" t="str">
        <f>VLOOKUP('Excel B1'!A100,'Table Data'!$A$4:$B$111,2,0)</f>
        <v xml:space="preserve"> Randall     </v>
      </c>
      <c r="C100" s="13" t="str">
        <f>VLOOKUP('Excel B1'!A100,'Table Data'!$A$4:$C$111,3,0)</f>
        <v xml:space="preserve"> Perkins     </v>
      </c>
      <c r="D100" s="13" t="str">
        <f t="shared" si="5"/>
        <v>Randall Perkins</v>
      </c>
      <c r="E100" s="57">
        <f>VLOOKUP(A100,'Table Data'!$A$10:$E$111,4,0)</f>
        <v>44090</v>
      </c>
      <c r="F100" s="58" t="str">
        <f t="shared" si="6"/>
        <v>202009</v>
      </c>
      <c r="G100" s="33">
        <f>VLOOKUP('Excel B1'!A100,'Table Data'!$A$4:$E$111,5,0)</f>
        <v>250000</v>
      </c>
      <c r="H100" s="13">
        <f>VLOOKUP(A100,'Table Data'!$A$4:$F$111,6,0)</f>
        <v>122</v>
      </c>
      <c r="I100" s="13" t="str">
        <f t="shared" si="7"/>
        <v>Payam Kaufling</v>
      </c>
      <c r="J100" s="59" t="str">
        <f t="shared" si="8"/>
        <v>201307</v>
      </c>
      <c r="K100" s="33">
        <f t="shared" si="9"/>
        <v>790000</v>
      </c>
      <c r="L100" s="13">
        <f>VLOOKUP(A100,'Table Data'!$A$4:$G$111,7,0)</f>
        <v>50</v>
      </c>
      <c r="M100" s="13" t="str">
        <f>VLOOKUP(L100,'Table Data'!$K$4:$L$31,2,0)</f>
        <v>Shipping</v>
      </c>
      <c r="N100" s="13">
        <f>VLOOKUP(L100,'Table Data'!$K$4:$N$31,4,0)</f>
        <v>1500</v>
      </c>
      <c r="O100" s="13" t="str">
        <f>VLOOKUP(N100,'Table Data'!$R$4:$S$18,2,0)</f>
        <v>New Delhi</v>
      </c>
      <c r="P100" s="13" t="str">
        <f>VLOOKUP(N100,'Table Data'!$R$4:$T$18,3,0)</f>
        <v>New Delhi</v>
      </c>
      <c r="Q100" s="13" t="str">
        <f>VLOOKUP(N100,'Table Data'!$R$4:$U$18,4,0)</f>
        <v>India</v>
      </c>
    </row>
    <row r="101" spans="1:17" ht="15.75" customHeight="1">
      <c r="A101" s="10">
        <v>192</v>
      </c>
      <c r="B101" s="13" t="str">
        <f>VLOOKUP('Excel B1'!A101,'Table Data'!$A$4:$B$111,2,0)</f>
        <v xml:space="preserve"> Sarah       </v>
      </c>
      <c r="C101" s="13" t="str">
        <f>VLOOKUP('Excel B1'!A101,'Table Data'!$A$4:$C$111,3,0)</f>
        <v xml:space="preserve"> Bell        </v>
      </c>
      <c r="D101" s="13" t="str">
        <f t="shared" si="5"/>
        <v>Sarah Bell</v>
      </c>
      <c r="E101" s="57">
        <f>VLOOKUP(A101,'Table Data'!$A$10:$E$111,4,0)</f>
        <v>44091</v>
      </c>
      <c r="F101" s="58" t="str">
        <f t="shared" si="6"/>
        <v>202009</v>
      </c>
      <c r="G101" s="33">
        <f>VLOOKUP('Excel B1'!A101,'Table Data'!$A$4:$E$111,5,0)</f>
        <v>400000</v>
      </c>
      <c r="H101" s="13">
        <f>VLOOKUP(A101,'Table Data'!$A$4:$F$111,6,0)</f>
        <v>123</v>
      </c>
      <c r="I101" s="13" t="str">
        <f t="shared" si="7"/>
        <v>Shanta Vollman</v>
      </c>
      <c r="J101" s="59" t="str">
        <f t="shared" si="8"/>
        <v>201307</v>
      </c>
      <c r="K101" s="33">
        <f t="shared" si="9"/>
        <v>650000</v>
      </c>
      <c r="L101" s="13">
        <f>VLOOKUP(A101,'Table Data'!$A$4:$G$111,7,0)</f>
        <v>50</v>
      </c>
      <c r="M101" s="13" t="str">
        <f>VLOOKUP(L101,'Table Data'!$K$4:$L$31,2,0)</f>
        <v>Shipping</v>
      </c>
      <c r="N101" s="13">
        <f>VLOOKUP(L101,'Table Data'!$K$4:$N$31,4,0)</f>
        <v>1500</v>
      </c>
      <c r="O101" s="13" t="str">
        <f>VLOOKUP(N101,'Table Data'!$R$4:$S$18,2,0)</f>
        <v>New Delhi</v>
      </c>
      <c r="P101" s="13" t="str">
        <f>VLOOKUP(N101,'Table Data'!$R$4:$T$18,3,0)</f>
        <v>New Delhi</v>
      </c>
      <c r="Q101" s="13" t="str">
        <f>VLOOKUP(N101,'Table Data'!$R$4:$U$18,4,0)</f>
        <v>India</v>
      </c>
    </row>
    <row r="102" spans="1:17" ht="15.75" customHeight="1">
      <c r="A102" s="10">
        <v>193</v>
      </c>
      <c r="B102" s="13" t="str">
        <f>VLOOKUP('Excel B1'!A102,'Table Data'!$A$4:$B$111,2,0)</f>
        <v xml:space="preserve"> Britney     </v>
      </c>
      <c r="C102" s="13" t="str">
        <f>VLOOKUP('Excel B1'!A102,'Table Data'!$A$4:$C$111,3,0)</f>
        <v xml:space="preserve"> Everett     </v>
      </c>
      <c r="D102" s="13" t="str">
        <f t="shared" si="5"/>
        <v>Britney Everett</v>
      </c>
      <c r="E102" s="57">
        <f>VLOOKUP(A102,'Table Data'!$A$10:$E$111,4,0)</f>
        <v>44092</v>
      </c>
      <c r="F102" s="58" t="str">
        <f t="shared" si="6"/>
        <v>202009</v>
      </c>
      <c r="G102" s="33">
        <f>VLOOKUP('Excel B1'!A102,'Table Data'!$A$4:$E$111,5,0)</f>
        <v>390000</v>
      </c>
      <c r="H102" s="13">
        <f>VLOOKUP(A102,'Table Data'!$A$4:$F$111,6,0)</f>
        <v>123</v>
      </c>
      <c r="I102" s="13" t="str">
        <f t="shared" si="7"/>
        <v>Shanta Vollman</v>
      </c>
      <c r="J102" s="59" t="str">
        <f t="shared" si="8"/>
        <v>201307</v>
      </c>
      <c r="K102" s="33">
        <f t="shared" si="9"/>
        <v>650000</v>
      </c>
      <c r="L102" s="13">
        <f>VLOOKUP(A102,'Table Data'!$A$4:$G$111,7,0)</f>
        <v>50</v>
      </c>
      <c r="M102" s="13" t="str">
        <f>VLOOKUP(L102,'Table Data'!$K$4:$L$31,2,0)</f>
        <v>Shipping</v>
      </c>
      <c r="N102" s="13">
        <f>VLOOKUP(L102,'Table Data'!$K$4:$N$31,4,0)</f>
        <v>1500</v>
      </c>
      <c r="O102" s="13" t="str">
        <f>VLOOKUP(N102,'Table Data'!$R$4:$S$18,2,0)</f>
        <v>New Delhi</v>
      </c>
      <c r="P102" s="13" t="str">
        <f>VLOOKUP(N102,'Table Data'!$R$4:$T$18,3,0)</f>
        <v>New Delhi</v>
      </c>
      <c r="Q102" s="13" t="str">
        <f>VLOOKUP(N102,'Table Data'!$R$4:$U$18,4,0)</f>
        <v>India</v>
      </c>
    </row>
    <row r="103" spans="1:17" ht="15.75" customHeight="1">
      <c r="A103" s="10">
        <v>194</v>
      </c>
      <c r="B103" s="13" t="str">
        <f>VLOOKUP('Excel B1'!A103,'Table Data'!$A$4:$B$111,2,0)</f>
        <v xml:space="preserve"> Samuel      </v>
      </c>
      <c r="C103" s="13" t="str">
        <f>VLOOKUP('Excel B1'!A103,'Table Data'!$A$4:$C$111,3,0)</f>
        <v xml:space="preserve"> McCain      </v>
      </c>
      <c r="D103" s="13" t="str">
        <f t="shared" si="5"/>
        <v>Samuel McCain</v>
      </c>
      <c r="E103" s="57">
        <f>VLOOKUP(A103,'Table Data'!$A$10:$E$111,4,0)</f>
        <v>44093</v>
      </c>
      <c r="F103" s="58" t="str">
        <f t="shared" si="6"/>
        <v>202009</v>
      </c>
      <c r="G103" s="33">
        <f>VLOOKUP('Excel B1'!A103,'Table Data'!$A$4:$E$111,5,0)</f>
        <v>320000</v>
      </c>
      <c r="H103" s="13">
        <f>VLOOKUP(A103,'Table Data'!$A$4:$F$111,6,0)</f>
        <v>123</v>
      </c>
      <c r="I103" s="13" t="str">
        <f t="shared" si="7"/>
        <v>Shanta Vollman</v>
      </c>
      <c r="J103" s="59" t="str">
        <f t="shared" si="8"/>
        <v>201307</v>
      </c>
      <c r="K103" s="33">
        <f t="shared" si="9"/>
        <v>650000</v>
      </c>
      <c r="L103" s="13">
        <f>VLOOKUP(A103,'Table Data'!$A$4:$G$111,7,0)</f>
        <v>50</v>
      </c>
      <c r="M103" s="13" t="str">
        <f>VLOOKUP(L103,'Table Data'!$K$4:$L$31,2,0)</f>
        <v>Shipping</v>
      </c>
      <c r="N103" s="13">
        <f>VLOOKUP(L103,'Table Data'!$K$4:$N$31,4,0)</f>
        <v>1500</v>
      </c>
      <c r="O103" s="13" t="str">
        <f>VLOOKUP(N103,'Table Data'!$R$4:$S$18,2,0)</f>
        <v>New Delhi</v>
      </c>
      <c r="P103" s="13" t="str">
        <f>VLOOKUP(N103,'Table Data'!$R$4:$T$18,3,0)</f>
        <v>New Delhi</v>
      </c>
      <c r="Q103" s="13" t="str">
        <f>VLOOKUP(N103,'Table Data'!$R$4:$U$18,4,0)</f>
        <v>India</v>
      </c>
    </row>
    <row r="104" spans="1:17" ht="15.75" customHeight="1">
      <c r="A104" s="10">
        <v>195</v>
      </c>
      <c r="B104" s="13" t="str">
        <f>VLOOKUP('Excel B1'!A104,'Table Data'!$A$4:$B$111,2,0)</f>
        <v xml:space="preserve"> Vance       </v>
      </c>
      <c r="C104" s="13" t="str">
        <f>VLOOKUP('Excel B1'!A104,'Table Data'!$A$4:$C$111,3,0)</f>
        <v xml:space="preserve"> Jones       </v>
      </c>
      <c r="D104" s="13" t="str">
        <f t="shared" si="5"/>
        <v>Vance Jones</v>
      </c>
      <c r="E104" s="57">
        <f>VLOOKUP(A104,'Table Data'!$A$10:$E$111,4,0)</f>
        <v>44094</v>
      </c>
      <c r="F104" s="58" t="str">
        <f t="shared" si="6"/>
        <v>202009</v>
      </c>
      <c r="G104" s="33">
        <f>VLOOKUP('Excel B1'!A104,'Table Data'!$A$4:$E$111,5,0)</f>
        <v>280000</v>
      </c>
      <c r="H104" s="13">
        <f>VLOOKUP(A104,'Table Data'!$A$4:$F$111,6,0)</f>
        <v>123</v>
      </c>
      <c r="I104" s="13" t="str">
        <f t="shared" si="7"/>
        <v>Shanta Vollman</v>
      </c>
      <c r="J104" s="59" t="str">
        <f t="shared" si="8"/>
        <v>201307</v>
      </c>
      <c r="K104" s="33">
        <f t="shared" si="9"/>
        <v>650000</v>
      </c>
      <c r="L104" s="13">
        <f>VLOOKUP(A104,'Table Data'!$A$4:$G$111,7,0)</f>
        <v>50</v>
      </c>
      <c r="M104" s="13" t="str">
        <f>VLOOKUP(L104,'Table Data'!$K$4:$L$31,2,0)</f>
        <v>Shipping</v>
      </c>
      <c r="N104" s="13">
        <f>VLOOKUP(L104,'Table Data'!$K$4:$N$31,4,0)</f>
        <v>1500</v>
      </c>
      <c r="O104" s="13" t="str">
        <f>VLOOKUP(N104,'Table Data'!$R$4:$S$18,2,0)</f>
        <v>New Delhi</v>
      </c>
      <c r="P104" s="13" t="str">
        <f>VLOOKUP(N104,'Table Data'!$R$4:$T$18,3,0)</f>
        <v>New Delhi</v>
      </c>
      <c r="Q104" s="13" t="str">
        <f>VLOOKUP(N104,'Table Data'!$R$4:$U$18,4,0)</f>
        <v>India</v>
      </c>
    </row>
    <row r="105" spans="1:17" ht="15.75" customHeight="1">
      <c r="A105" s="10">
        <v>196</v>
      </c>
      <c r="B105" s="13" t="str">
        <f>VLOOKUP('Excel B1'!A105,'Table Data'!$A$4:$B$111,2,0)</f>
        <v xml:space="preserve"> Alana       </v>
      </c>
      <c r="C105" s="13" t="str">
        <f>VLOOKUP('Excel B1'!A105,'Table Data'!$A$4:$C$111,3,0)</f>
        <v xml:space="preserve"> Walsh       </v>
      </c>
      <c r="D105" s="13" t="str">
        <f t="shared" si="5"/>
        <v>Alana Walsh</v>
      </c>
      <c r="E105" s="57">
        <f>VLOOKUP(A105,'Table Data'!$A$10:$E$111,4,0)</f>
        <v>44095</v>
      </c>
      <c r="F105" s="58" t="str">
        <f t="shared" si="6"/>
        <v>202009</v>
      </c>
      <c r="G105" s="33">
        <f>VLOOKUP('Excel B1'!A105,'Table Data'!$A$4:$E$111,5,0)</f>
        <v>310000</v>
      </c>
      <c r="H105" s="13">
        <f>VLOOKUP(A105,'Table Data'!$A$4:$F$111,6,0)</f>
        <v>124</v>
      </c>
      <c r="I105" s="13" t="str">
        <f t="shared" si="7"/>
        <v>Kevin Mourgos</v>
      </c>
      <c r="J105" s="59" t="str">
        <f t="shared" si="8"/>
        <v>201307</v>
      </c>
      <c r="K105" s="33">
        <f t="shared" si="9"/>
        <v>580000</v>
      </c>
      <c r="L105" s="13">
        <f>VLOOKUP(A105,'Table Data'!$A$4:$G$111,7,0)</f>
        <v>50</v>
      </c>
      <c r="M105" s="13" t="str">
        <f>VLOOKUP(L105,'Table Data'!$K$4:$L$31,2,0)</f>
        <v>Shipping</v>
      </c>
      <c r="N105" s="13">
        <f>VLOOKUP(L105,'Table Data'!$K$4:$N$31,4,0)</f>
        <v>1500</v>
      </c>
      <c r="O105" s="13" t="str">
        <f>VLOOKUP(N105,'Table Data'!$R$4:$S$18,2,0)</f>
        <v>New Delhi</v>
      </c>
      <c r="P105" s="13" t="str">
        <f>VLOOKUP(N105,'Table Data'!$R$4:$T$18,3,0)</f>
        <v>New Delhi</v>
      </c>
      <c r="Q105" s="13" t="str">
        <f>VLOOKUP(N105,'Table Data'!$R$4:$U$18,4,0)</f>
        <v>India</v>
      </c>
    </row>
    <row r="106" spans="1:17" ht="15.75" customHeight="1">
      <c r="A106" s="10">
        <v>197</v>
      </c>
      <c r="B106" s="13" t="str">
        <f>VLOOKUP('Excel B1'!A106,'Table Data'!$A$4:$B$111,2,0)</f>
        <v xml:space="preserve"> Kevin       </v>
      </c>
      <c r="C106" s="13" t="str">
        <f>VLOOKUP('Excel B1'!A106,'Table Data'!$A$4:$C$111,3,0)</f>
        <v xml:space="preserve"> Feeney      </v>
      </c>
      <c r="D106" s="13" t="str">
        <f t="shared" si="5"/>
        <v>Kevin Feeney</v>
      </c>
      <c r="E106" s="57">
        <f>VLOOKUP(A106,'Table Data'!$A$10:$E$111,4,0)</f>
        <v>44096</v>
      </c>
      <c r="F106" s="58" t="str">
        <f t="shared" si="6"/>
        <v>202009</v>
      </c>
      <c r="G106" s="33">
        <f>VLOOKUP('Excel B1'!A106,'Table Data'!$A$4:$E$111,5,0)</f>
        <v>300000</v>
      </c>
      <c r="H106" s="13">
        <f>VLOOKUP(A106,'Table Data'!$A$4:$F$111,6,0)</f>
        <v>124</v>
      </c>
      <c r="I106" s="13" t="str">
        <f t="shared" si="7"/>
        <v>Kevin Mourgos</v>
      </c>
      <c r="J106" s="59" t="str">
        <f t="shared" si="8"/>
        <v>201307</v>
      </c>
      <c r="K106" s="33">
        <f t="shared" si="9"/>
        <v>580000</v>
      </c>
      <c r="L106" s="13">
        <f>VLOOKUP(A106,'Table Data'!$A$4:$G$111,7,0)</f>
        <v>50</v>
      </c>
      <c r="M106" s="13" t="str">
        <f>VLOOKUP(L106,'Table Data'!$K$4:$L$31,2,0)</f>
        <v>Shipping</v>
      </c>
      <c r="N106" s="13">
        <f>VLOOKUP(L106,'Table Data'!$K$4:$N$31,4,0)</f>
        <v>1500</v>
      </c>
      <c r="O106" s="13" t="str">
        <f>VLOOKUP(N106,'Table Data'!$R$4:$S$18,2,0)</f>
        <v>New Delhi</v>
      </c>
      <c r="P106" s="13" t="str">
        <f>VLOOKUP(N106,'Table Data'!$R$4:$T$18,3,0)</f>
        <v>New Delhi</v>
      </c>
      <c r="Q106" s="13" t="str">
        <f>VLOOKUP(N106,'Table Data'!$R$4:$U$18,4,0)</f>
        <v>India</v>
      </c>
    </row>
    <row r="107" spans="1:17" ht="15.75" customHeight="1">
      <c r="A107" s="10">
        <v>198</v>
      </c>
      <c r="B107" s="13" t="str">
        <f>VLOOKUP('Excel B1'!A107,'Table Data'!$A$4:$B$111,2,0)</f>
        <v xml:space="preserve"> Donald      </v>
      </c>
      <c r="C107" s="13" t="str">
        <f>VLOOKUP('Excel B1'!A107,'Table Data'!$A$4:$C$111,3,0)</f>
        <v xml:space="preserve"> OConnell    </v>
      </c>
      <c r="D107" s="13" t="str">
        <f t="shared" si="5"/>
        <v>Donald OConnell</v>
      </c>
      <c r="E107" s="57">
        <f>VLOOKUP(A107,'Table Data'!$A$10:$E$111,4,0)</f>
        <v>44097</v>
      </c>
      <c r="F107" s="58" t="str">
        <f t="shared" si="6"/>
        <v>202009</v>
      </c>
      <c r="G107" s="33">
        <f>VLOOKUP('Excel B1'!A107,'Table Data'!$A$4:$E$111,5,0)</f>
        <v>260000</v>
      </c>
      <c r="H107" s="13">
        <f>VLOOKUP(A107,'Table Data'!$A$4:$F$111,6,0)</f>
        <v>124</v>
      </c>
      <c r="I107" s="13" t="str">
        <f t="shared" si="7"/>
        <v>Kevin Mourgos</v>
      </c>
      <c r="J107" s="59" t="str">
        <f t="shared" si="8"/>
        <v>201307</v>
      </c>
      <c r="K107" s="33">
        <f t="shared" si="9"/>
        <v>580000</v>
      </c>
      <c r="L107" s="13">
        <f>VLOOKUP(A107,'Table Data'!$A$4:$G$111,7,0)</f>
        <v>50</v>
      </c>
      <c r="M107" s="13" t="str">
        <f>VLOOKUP(L107,'Table Data'!$K$4:$L$31,2,0)</f>
        <v>Shipping</v>
      </c>
      <c r="N107" s="13">
        <f>VLOOKUP(L107,'Table Data'!$K$4:$N$31,4,0)</f>
        <v>1500</v>
      </c>
      <c r="O107" s="13" t="str">
        <f>VLOOKUP(N107,'Table Data'!$R$4:$S$18,2,0)</f>
        <v>New Delhi</v>
      </c>
      <c r="P107" s="13" t="str">
        <f>VLOOKUP(N107,'Table Data'!$R$4:$T$18,3,0)</f>
        <v>New Delhi</v>
      </c>
      <c r="Q107" s="13" t="str">
        <f>VLOOKUP(N107,'Table Data'!$R$4:$U$18,4,0)</f>
        <v>India</v>
      </c>
    </row>
    <row r="108" spans="1:17" ht="15.75" customHeight="1">
      <c r="A108" s="10">
        <v>199</v>
      </c>
      <c r="B108" s="13" t="str">
        <f>VLOOKUP('Excel B1'!A108,'Table Data'!$A$4:$B$111,2,0)</f>
        <v xml:space="preserve"> Douglas     </v>
      </c>
      <c r="C108" s="13" t="str">
        <f>VLOOKUP('Excel B1'!A108,'Table Data'!$A$4:$C$111,3,0)</f>
        <v xml:space="preserve"> Grant       </v>
      </c>
      <c r="D108" s="13" t="str">
        <f t="shared" si="5"/>
        <v>Douglas Grant</v>
      </c>
      <c r="E108" s="57">
        <f>VLOOKUP(A108,'Table Data'!$A$10:$E$111,4,0)</f>
        <v>44098</v>
      </c>
      <c r="F108" s="58" t="str">
        <f t="shared" si="6"/>
        <v>202009</v>
      </c>
      <c r="G108" s="33">
        <f>VLOOKUP('Excel B1'!A108,'Table Data'!$A$4:$E$111,5,0)</f>
        <v>260000</v>
      </c>
      <c r="H108" s="13">
        <f>VLOOKUP(A108,'Table Data'!$A$4:$F$111,6,0)</f>
        <v>124</v>
      </c>
      <c r="I108" s="13" t="str">
        <f t="shared" si="7"/>
        <v>Kevin Mourgos</v>
      </c>
      <c r="J108" s="59" t="str">
        <f t="shared" si="8"/>
        <v>201307</v>
      </c>
      <c r="K108" s="33">
        <f t="shared" si="9"/>
        <v>580000</v>
      </c>
      <c r="L108" s="13">
        <f>VLOOKUP(A108,'Table Data'!$A$4:$G$111,7,0)</f>
        <v>50</v>
      </c>
      <c r="M108" s="13" t="str">
        <f>VLOOKUP(L108,'Table Data'!$K$4:$L$31,2,0)</f>
        <v>Shipping</v>
      </c>
      <c r="N108" s="13">
        <f>VLOOKUP(L108,'Table Data'!$K$4:$N$31,4,0)</f>
        <v>1500</v>
      </c>
      <c r="O108" s="13" t="str">
        <f>VLOOKUP(N108,'Table Data'!$R$4:$S$18,2,0)</f>
        <v>New Delhi</v>
      </c>
      <c r="P108" s="13" t="str">
        <f>VLOOKUP(N108,'Table Data'!$R$4:$T$18,3,0)</f>
        <v>New Delhi</v>
      </c>
      <c r="Q108" s="13" t="str">
        <f>VLOOKUP(N108,'Table Data'!$R$4:$U$18,4,0)</f>
        <v>India</v>
      </c>
    </row>
    <row r="109" spans="1:17" ht="15.75" customHeight="1">
      <c r="A109" s="10">
        <v>200</v>
      </c>
      <c r="B109" s="13" t="str">
        <f>VLOOKUP('Excel B1'!A109,'Table Data'!$A$4:$B$111,2,0)</f>
        <v xml:space="preserve"> Jennifer    </v>
      </c>
      <c r="C109" s="13" t="str">
        <f>VLOOKUP('Excel B1'!A109,'Table Data'!$A$4:$C$111,3,0)</f>
        <v xml:space="preserve"> Whalen      </v>
      </c>
      <c r="D109" s="13" t="str">
        <f t="shared" si="5"/>
        <v>Jennifer Whalen</v>
      </c>
      <c r="E109" s="57">
        <f>VLOOKUP(A109,'Table Data'!$A$10:$E$111,4,0)</f>
        <v>44099</v>
      </c>
      <c r="F109" s="58" t="str">
        <f t="shared" si="6"/>
        <v>202009</v>
      </c>
      <c r="G109" s="33">
        <f>VLOOKUP('Excel B1'!A109,'Table Data'!$A$4:$E$111,5,0)</f>
        <v>440000</v>
      </c>
      <c r="H109" s="13">
        <f>VLOOKUP(A109,'Table Data'!$A$4:$F$111,6,0)</f>
        <v>101</v>
      </c>
      <c r="I109" s="13" t="str">
        <f t="shared" si="7"/>
        <v>Neena Kochhar</v>
      </c>
      <c r="J109" s="59">
        <f t="shared" si="8"/>
        <v>201106</v>
      </c>
      <c r="K109" s="33">
        <f t="shared" si="9"/>
        <v>1700000</v>
      </c>
      <c r="L109" s="13">
        <f>VLOOKUP(A109,'Table Data'!$A$4:$G$111,7,0)</f>
        <v>10</v>
      </c>
      <c r="M109" s="13" t="str">
        <f>VLOOKUP(L109,'Table Data'!$K$4:$L$31,2,0)</f>
        <v>Administration</v>
      </c>
      <c r="N109" s="13">
        <f>VLOOKUP(L109,'Table Data'!$K$4:$N$31,4,0)</f>
        <v>1700</v>
      </c>
      <c r="O109" s="13" t="str">
        <f>VLOOKUP(N109,'Table Data'!$R$4:$S$18,2,0)</f>
        <v>Bangalore</v>
      </c>
      <c r="P109" s="13" t="str">
        <f>VLOOKUP(N109,'Table Data'!$R$4:$T$18,3,0)</f>
        <v>Karnataka</v>
      </c>
      <c r="Q109" s="13" t="str">
        <f>VLOOKUP(N109,'Table Data'!$R$4:$U$18,4,0)</f>
        <v>India</v>
      </c>
    </row>
    <row r="110" spans="1:17" ht="15.75" customHeight="1">
      <c r="A110" s="10">
        <v>201</v>
      </c>
      <c r="B110" s="13" t="str">
        <f>VLOOKUP('Excel B1'!A110,'Table Data'!$A$4:$B$111,2,0)</f>
        <v xml:space="preserve"> Michael     </v>
      </c>
      <c r="C110" s="13" t="str">
        <f>VLOOKUP('Excel B1'!A110,'Table Data'!$A$4:$C$111,3,0)</f>
        <v xml:space="preserve"> Hartstein   </v>
      </c>
      <c r="D110" s="13" t="str">
        <f t="shared" si="5"/>
        <v>Michael Hartstein</v>
      </c>
      <c r="E110" s="57">
        <f>VLOOKUP(A110,'Table Data'!$A$10:$E$111,4,0)</f>
        <v>44100</v>
      </c>
      <c r="F110" s="58" t="str">
        <f t="shared" si="6"/>
        <v>202009</v>
      </c>
      <c r="G110" s="33">
        <f>VLOOKUP('Excel B1'!A110,'Table Data'!$A$4:$E$111,5,0)</f>
        <v>1300000</v>
      </c>
      <c r="H110" s="13">
        <f>VLOOKUP(A110,'Table Data'!$A$4:$F$111,6,0)</f>
        <v>100</v>
      </c>
      <c r="I110" s="13" t="str">
        <f t="shared" si="7"/>
        <v>Samantha Queen</v>
      </c>
      <c r="J110" s="59">
        <f t="shared" si="8"/>
        <v>201106</v>
      </c>
      <c r="K110" s="33">
        <f t="shared" si="9"/>
        <v>2400000</v>
      </c>
      <c r="L110" s="13">
        <f>VLOOKUP(A110,'Table Data'!$A$4:$G$111,7,0)</f>
        <v>20</v>
      </c>
      <c r="M110" s="13" t="str">
        <f>VLOOKUP(L110,'Table Data'!$K$4:$L$31,2,0)</f>
        <v>Marketing</v>
      </c>
      <c r="N110" s="13">
        <f>VLOOKUP(L110,'Table Data'!$K$4:$N$31,4,0)</f>
        <v>1800</v>
      </c>
      <c r="O110" s="13" t="str">
        <f>VLOOKUP(N110,'Table Data'!$R$4:$S$18,2,0)</f>
        <v>Mumbai</v>
      </c>
      <c r="P110" s="13" t="str">
        <f>VLOOKUP(N110,'Table Data'!$R$4:$T$18,3,0)</f>
        <v>Maharashtra</v>
      </c>
      <c r="Q110" s="13" t="str">
        <f>VLOOKUP(N110,'Table Data'!$R$4:$U$18,4,0)</f>
        <v>India</v>
      </c>
    </row>
    <row r="111" spans="1:17" ht="15.75" customHeight="1">
      <c r="A111" s="10">
        <v>202</v>
      </c>
      <c r="B111" s="13" t="str">
        <f>VLOOKUP('Excel B1'!A111,'Table Data'!$A$4:$B$111,2,0)</f>
        <v xml:space="preserve"> Pat         </v>
      </c>
      <c r="C111" s="13" t="str">
        <f>VLOOKUP('Excel B1'!A111,'Table Data'!$A$4:$C$111,3,0)</f>
        <v xml:space="preserve"> Fay         </v>
      </c>
      <c r="D111" s="13" t="str">
        <f t="shared" si="5"/>
        <v>Pat Fay</v>
      </c>
      <c r="E111" s="57">
        <f>VLOOKUP(A111,'Table Data'!$A$10:$E$111,4,0)</f>
        <v>44101</v>
      </c>
      <c r="F111" s="58" t="str">
        <f t="shared" si="6"/>
        <v>202009</v>
      </c>
      <c r="G111" s="33">
        <f>VLOOKUP('Excel B1'!A111,'Table Data'!$A$4:$E$111,5,0)</f>
        <v>600000</v>
      </c>
      <c r="H111" s="13">
        <f>VLOOKUP(A111,'Table Data'!$A$4:$F$111,6,0)</f>
        <v>201</v>
      </c>
      <c r="I111" s="13" t="str">
        <f t="shared" si="7"/>
        <v>Michael Hartstein</v>
      </c>
      <c r="J111" s="59" t="str">
        <f t="shared" si="8"/>
        <v>202009</v>
      </c>
      <c r="K111" s="33">
        <f t="shared" si="9"/>
        <v>1300000</v>
      </c>
      <c r="L111" s="13">
        <f>VLOOKUP(A111,'Table Data'!$A$4:$G$111,7,0)</f>
        <v>20</v>
      </c>
      <c r="M111" s="13" t="str">
        <f>VLOOKUP(L111,'Table Data'!$K$4:$L$31,2,0)</f>
        <v>Marketing</v>
      </c>
      <c r="N111" s="13">
        <f>VLOOKUP(L111,'Table Data'!$K$4:$N$31,4,0)</f>
        <v>1800</v>
      </c>
      <c r="O111" s="13" t="str">
        <f>VLOOKUP(N111,'Table Data'!$R$4:$S$18,2,0)</f>
        <v>Mumbai</v>
      </c>
      <c r="P111" s="13" t="str">
        <f>VLOOKUP(N111,'Table Data'!$R$4:$T$18,3,0)</f>
        <v>Maharashtra</v>
      </c>
      <c r="Q111" s="13" t="str">
        <f>VLOOKUP(N111,'Table Data'!$R$4:$U$18,4,0)</f>
        <v>India</v>
      </c>
    </row>
    <row r="112" spans="1:17" ht="15.75" customHeight="1">
      <c r="A112" s="10">
        <v>203</v>
      </c>
      <c r="B112" s="13" t="str">
        <f>VLOOKUP('Excel B1'!A112,'Table Data'!$A$4:$B$111,2,0)</f>
        <v xml:space="preserve"> Susan       </v>
      </c>
      <c r="C112" s="13" t="str">
        <f>VLOOKUP('Excel B1'!A112,'Table Data'!$A$4:$C$111,3,0)</f>
        <v xml:space="preserve"> Mavris      </v>
      </c>
      <c r="D112" s="13" t="str">
        <f t="shared" si="5"/>
        <v>Susan Mavris</v>
      </c>
      <c r="E112" s="57">
        <f>VLOOKUP(A112,'Table Data'!$A$10:$E$111,4,0)</f>
        <v>44102</v>
      </c>
      <c r="F112" s="58" t="str">
        <f t="shared" si="6"/>
        <v>202009</v>
      </c>
      <c r="G112" s="33">
        <f>VLOOKUP('Excel B1'!A112,'Table Data'!$A$4:$E$111,5,0)</f>
        <v>650000</v>
      </c>
      <c r="H112" s="13">
        <f>VLOOKUP(A112,'Table Data'!$A$4:$F$111,6,0)</f>
        <v>101</v>
      </c>
      <c r="I112" s="13" t="str">
        <f t="shared" si="7"/>
        <v>Neena Kochhar</v>
      </c>
      <c r="J112" s="59">
        <f t="shared" si="8"/>
        <v>201106</v>
      </c>
      <c r="K112" s="33">
        <f t="shared" si="9"/>
        <v>1700000</v>
      </c>
      <c r="L112" s="13">
        <f>VLOOKUP(A112,'Table Data'!$A$4:$G$111,7,0)</f>
        <v>40</v>
      </c>
      <c r="M112" s="13" t="str">
        <f>VLOOKUP(L112,'Table Data'!$K$4:$L$31,2,0)</f>
        <v>Human Resources</v>
      </c>
      <c r="N112" s="13">
        <f>VLOOKUP(L112,'Table Data'!$K$4:$N$31,4,0)</f>
        <v>2400</v>
      </c>
      <c r="O112" s="13" t="str">
        <f>VLOOKUP(N112,'Table Data'!$R$4:$S$18,2,0)</f>
        <v>Singapore</v>
      </c>
      <c r="P112" s="13" t="str">
        <f>VLOOKUP(N112,'Table Data'!$R$4:$T$18,3,0)</f>
        <v>Singapore</v>
      </c>
      <c r="Q112" s="13" t="str">
        <f>VLOOKUP(N112,'Table Data'!$R$4:$U$18,4,0)</f>
        <v>Singapore</v>
      </c>
    </row>
    <row r="113" spans="1:17" ht="15.75" customHeight="1">
      <c r="A113" s="10">
        <v>204</v>
      </c>
      <c r="B113" s="13" t="str">
        <f>VLOOKUP('Excel B1'!A113,'Table Data'!$A$4:$B$111,2,0)</f>
        <v xml:space="preserve"> Hermann     </v>
      </c>
      <c r="C113" s="13" t="str">
        <f>VLOOKUP('Excel B1'!A113,'Table Data'!$A$4:$C$111,3,0)</f>
        <v xml:space="preserve"> Baer        </v>
      </c>
      <c r="D113" s="13" t="str">
        <f t="shared" si="5"/>
        <v>Hermann Baer</v>
      </c>
      <c r="E113" s="57">
        <f>VLOOKUP(A113,'Table Data'!$A$10:$E$111,4,0)</f>
        <v>44103</v>
      </c>
      <c r="F113" s="58" t="str">
        <f t="shared" si="6"/>
        <v>202009</v>
      </c>
      <c r="G113" s="33">
        <f>VLOOKUP('Excel B1'!A113,'Table Data'!$A$4:$E$111,5,0)</f>
        <v>1000000</v>
      </c>
      <c r="H113" s="13">
        <f>VLOOKUP(A113,'Table Data'!$A$4:$F$111,6,0)</f>
        <v>101</v>
      </c>
      <c r="I113" s="13" t="str">
        <f t="shared" si="7"/>
        <v>Neena Kochhar</v>
      </c>
      <c r="J113" s="59">
        <f t="shared" si="8"/>
        <v>201106</v>
      </c>
      <c r="K113" s="33">
        <f t="shared" si="9"/>
        <v>1700000</v>
      </c>
      <c r="L113" s="13">
        <f>VLOOKUP(A113,'Table Data'!$A$4:$G$111,7,0)</f>
        <v>70</v>
      </c>
      <c r="M113" s="13" t="str">
        <f>VLOOKUP(L113,'Table Data'!$K$4:$L$31,2,0)</f>
        <v>Public Relations</v>
      </c>
      <c r="N113" s="13">
        <f>VLOOKUP(L113,'Table Data'!$K$4:$N$31,4,0)</f>
        <v>2700</v>
      </c>
      <c r="O113" s="13" t="str">
        <f>VLOOKUP(N113,'Table Data'!$R$4:$S$18,2,0)</f>
        <v>Manchester</v>
      </c>
      <c r="P113" s="13" t="str">
        <f>VLOOKUP(N113,'Table Data'!$R$4:$T$18,3,0)</f>
        <v>Manchester</v>
      </c>
      <c r="Q113" s="13" t="str">
        <f>VLOOKUP(N113,'Table Data'!$R$4:$U$18,4,0)</f>
        <v>UK</v>
      </c>
    </row>
    <row r="114" spans="1:17" ht="15.75" customHeight="1">
      <c r="A114" s="10">
        <v>205</v>
      </c>
      <c r="B114" s="13" t="str">
        <f>VLOOKUP('Excel B1'!A114,'Table Data'!$A$4:$B$111,2,0)</f>
        <v xml:space="preserve"> Shelley     </v>
      </c>
      <c r="C114" s="13" t="str">
        <f>VLOOKUP('Excel B1'!A114,'Table Data'!$A$4:$C$111,3,0)</f>
        <v xml:space="preserve"> Higgins     </v>
      </c>
      <c r="D114" s="13" t="str">
        <f t="shared" si="5"/>
        <v>Shelley Higgins</v>
      </c>
      <c r="E114" s="57">
        <f>VLOOKUP(A114,'Table Data'!$A$10:$E$111,4,0)</f>
        <v>44104</v>
      </c>
      <c r="F114" s="58" t="str">
        <f t="shared" si="6"/>
        <v>202009</v>
      </c>
      <c r="G114" s="33">
        <f>VLOOKUP('Excel B1'!A114,'Table Data'!$A$4:$E$111,5,0)</f>
        <v>1200000</v>
      </c>
      <c r="H114" s="13">
        <f>VLOOKUP(A114,'Table Data'!$A$4:$F$111,6,0)</f>
        <v>101</v>
      </c>
      <c r="I114" s="13" t="str">
        <f t="shared" si="7"/>
        <v>Neena Kochhar</v>
      </c>
      <c r="J114" s="59">
        <f t="shared" si="8"/>
        <v>201106</v>
      </c>
      <c r="K114" s="33">
        <f t="shared" si="9"/>
        <v>1700000</v>
      </c>
      <c r="L114" s="13">
        <f>VLOOKUP(A114,'Table Data'!$A$4:$G$111,7,0)</f>
        <v>110</v>
      </c>
      <c r="M114" s="13" t="str">
        <f>VLOOKUP(L114,'Table Data'!$K$4:$L$31,2,0)</f>
        <v>Accounting</v>
      </c>
      <c r="N114" s="13">
        <f>VLOOKUP(L114,'Table Data'!$K$4:$N$31,4,0)</f>
        <v>1700</v>
      </c>
      <c r="O114" s="13" t="str">
        <f>VLOOKUP(N114,'Table Data'!$R$4:$S$18,2,0)</f>
        <v>Bangalore</v>
      </c>
      <c r="P114" s="13" t="str">
        <f>VLOOKUP(N114,'Table Data'!$R$4:$T$18,3,0)</f>
        <v>Karnataka</v>
      </c>
      <c r="Q114" s="13" t="str">
        <f>VLOOKUP(N114,'Table Data'!$R$4:$U$18,4,0)</f>
        <v>India</v>
      </c>
    </row>
    <row r="115" spans="1:17" ht="15.75" customHeight="1">
      <c r="A115" s="10">
        <v>206</v>
      </c>
      <c r="B115" s="13" t="str">
        <f>VLOOKUP('Excel B1'!A115,'Table Data'!$A$4:$B$111,2,0)</f>
        <v xml:space="preserve"> William     </v>
      </c>
      <c r="C115" s="13" t="str">
        <f>VLOOKUP('Excel B1'!A115,'Table Data'!$A$4:$C$111,3,0)</f>
        <v xml:space="preserve"> Gietz       </v>
      </c>
      <c r="D115" s="13" t="str">
        <f t="shared" si="5"/>
        <v>William Gietz</v>
      </c>
      <c r="E115" s="57">
        <f>VLOOKUP(A115,'Table Data'!$A$10:$E$111,4,0)</f>
        <v>44105</v>
      </c>
      <c r="F115" s="58" t="str">
        <f t="shared" si="6"/>
        <v>202010</v>
      </c>
      <c r="G115" s="33">
        <f>VLOOKUP('Excel B1'!A115,'Table Data'!$A$4:$E$111,5,0)</f>
        <v>830000</v>
      </c>
      <c r="H115" s="13">
        <f>VLOOKUP(A115,'Table Data'!$A$4:$F$111,6,0)</f>
        <v>205</v>
      </c>
      <c r="I115" s="13" t="str">
        <f t="shared" si="7"/>
        <v>Shelley Higgins</v>
      </c>
      <c r="J115" s="59" t="str">
        <f t="shared" si="8"/>
        <v>202009</v>
      </c>
      <c r="K115" s="33">
        <f t="shared" si="9"/>
        <v>1200000</v>
      </c>
      <c r="L115" s="13">
        <f>VLOOKUP(A115,'Table Data'!$A$4:$G$111,7,0)</f>
        <v>110</v>
      </c>
      <c r="M115" s="13" t="str">
        <f>VLOOKUP(L115,'Table Data'!$K$4:$L$31,2,0)</f>
        <v>Accounting</v>
      </c>
      <c r="N115" s="13">
        <f>VLOOKUP(L115,'Table Data'!$K$4:$N$31,4,0)</f>
        <v>1700</v>
      </c>
      <c r="O115" s="13" t="str">
        <f>VLOOKUP(N115,'Table Data'!$R$4:$S$18,2,0)</f>
        <v>Bangalore</v>
      </c>
      <c r="P115" s="13" t="str">
        <f>VLOOKUP(N115,'Table Data'!$R$4:$T$18,3,0)</f>
        <v>Karnataka</v>
      </c>
      <c r="Q115" s="13" t="str">
        <f>VLOOKUP(N115,'Table Data'!$R$4:$U$18,4,0)</f>
        <v>India</v>
      </c>
    </row>
    <row r="116" spans="1:17" ht="15.75" customHeight="1"/>
    <row r="117" spans="1:17" ht="15.75" customHeight="1"/>
    <row r="118" spans="1:17" ht="15.75" customHeight="1"/>
    <row r="119" spans="1:17" ht="15.75" customHeight="1"/>
    <row r="120" spans="1:17" ht="15.75" customHeight="1"/>
    <row r="121" spans="1:17" ht="15.75" customHeight="1"/>
    <row r="122" spans="1:17" ht="15.75" customHeight="1"/>
    <row r="123" spans="1:17" ht="15.75" customHeight="1"/>
    <row r="124" spans="1:17" ht="15.75" customHeight="1"/>
    <row r="125" spans="1:17" ht="15.75" customHeight="1"/>
    <row r="126" spans="1:17" ht="15.75" customHeight="1"/>
    <row r="127" spans="1:17" ht="15.75" customHeight="1"/>
    <row r="128" spans="1:17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ef="A6" location="'Table Data'!A1" display="Sample Data is given in 'Table Data' sheet" xr:uid="{00000000-0004-0000-0400-000000000000}"/>
  </hyperlink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F1000"/>
  <sheetViews>
    <sheetView showGridLines="0" workbookViewId="0">
      <selection activeCell="D17" sqref="D17"/>
    </sheetView>
  </sheetViews>
  <sheetFormatPr defaultColWidth="14.453125" defaultRowHeight="15" customHeight="1"/>
  <cols>
    <col min="1" max="1" width="19.453125" bestFit="1" customWidth="1"/>
    <col min="2" max="2" width="18" bestFit="1" customWidth="1"/>
    <col min="3" max="3" width="15.6328125" bestFit="1" customWidth="1"/>
    <col min="4" max="4" width="19.453125" bestFit="1" customWidth="1"/>
    <col min="5" max="5" width="21.54296875" customWidth="1"/>
    <col min="6" max="6" width="17.1796875" customWidth="1"/>
    <col min="7" max="7" width="9.26953125" bestFit="1" customWidth="1"/>
    <col min="8" max="8" width="9.08984375" bestFit="1" customWidth="1"/>
    <col min="9" max="9" width="15.26953125" bestFit="1" customWidth="1"/>
    <col min="10" max="10" width="10" bestFit="1" customWidth="1"/>
    <col min="11" max="11" width="7.90625" bestFit="1" customWidth="1"/>
    <col min="12" max="12" width="10.81640625" bestFit="1" customWidth="1"/>
    <col min="13" max="13" width="7.90625" bestFit="1" customWidth="1"/>
    <col min="14" max="14" width="9.26953125" bestFit="1" customWidth="1"/>
    <col min="15" max="15" width="9.08984375" bestFit="1" customWidth="1"/>
    <col min="16" max="16" width="24.54296875" bestFit="1" customWidth="1"/>
    <col min="17" max="17" width="20.08984375" bestFit="1" customWidth="1"/>
    <col min="18" max="22" width="19.7265625" bestFit="1" customWidth="1"/>
    <col min="23" max="23" width="24.54296875" bestFit="1" customWidth="1"/>
    <col min="24" max="24" width="20.08984375" bestFit="1" customWidth="1"/>
    <col min="25" max="25" width="13.90625" bestFit="1" customWidth="1"/>
    <col min="26" max="27" width="14.08984375" bestFit="1" customWidth="1"/>
    <col min="28" max="28" width="7.90625" bestFit="1" customWidth="1"/>
    <col min="29" max="29" width="24.54296875" bestFit="1" customWidth="1"/>
    <col min="30" max="30" width="20.08984375" bestFit="1" customWidth="1"/>
    <col min="31" max="31" width="14.08984375" bestFit="1" customWidth="1"/>
    <col min="32" max="32" width="11.26953125" bestFit="1" customWidth="1"/>
    <col min="33" max="33" width="14.1796875" bestFit="1" customWidth="1"/>
    <col min="34" max="34" width="9.7265625" bestFit="1" customWidth="1"/>
    <col min="35" max="35" width="15.90625" bestFit="1" customWidth="1"/>
    <col min="36" max="37" width="13.90625" bestFit="1" customWidth="1"/>
    <col min="38" max="38" width="9" bestFit="1" customWidth="1"/>
    <col min="39" max="39" width="11.81640625" bestFit="1" customWidth="1"/>
    <col min="40" max="40" width="14.08984375" bestFit="1" customWidth="1"/>
    <col min="41" max="41" width="15.6328125" bestFit="1" customWidth="1"/>
    <col min="42" max="42" width="7.90625" bestFit="1" customWidth="1"/>
    <col min="43" max="43" width="24.54296875" bestFit="1" customWidth="1"/>
    <col min="44" max="44" width="20.08984375" bestFit="1" customWidth="1"/>
    <col min="45" max="45" width="9.7265625" bestFit="1" customWidth="1"/>
    <col min="46" max="46" width="15.90625" bestFit="1" customWidth="1"/>
    <col min="47" max="49" width="13.90625" bestFit="1" customWidth="1"/>
    <col min="50" max="50" width="9" bestFit="1" customWidth="1"/>
    <col min="51" max="52" width="11.81640625" bestFit="1" customWidth="1"/>
    <col min="53" max="53" width="14.08984375" bestFit="1" customWidth="1"/>
    <col min="54" max="55" width="15.6328125" bestFit="1" customWidth="1"/>
    <col min="56" max="56" width="7.90625" bestFit="1" customWidth="1"/>
    <col min="57" max="57" width="24.54296875" bestFit="1" customWidth="1"/>
    <col min="58" max="58" width="20.08984375" bestFit="1" customWidth="1"/>
  </cols>
  <sheetData>
    <row r="2" spans="1:6" ht="14.5">
      <c r="A2" s="29" t="s">
        <v>400</v>
      </c>
      <c r="B2" s="34"/>
      <c r="C2" s="34"/>
    </row>
    <row r="4" spans="1:6" ht="14.5">
      <c r="A4" s="2" t="s">
        <v>401</v>
      </c>
    </row>
    <row r="6" spans="1:6" ht="14.5">
      <c r="A6" s="35" t="s">
        <v>402</v>
      </c>
    </row>
    <row r="7" spans="1:6" ht="15" customHeight="1">
      <c r="A7" s="60" t="s">
        <v>32</v>
      </c>
      <c r="B7" s="60" t="s">
        <v>31</v>
      </c>
      <c r="C7" s="60" t="s">
        <v>30</v>
      </c>
      <c r="D7" s="60" t="s">
        <v>28</v>
      </c>
      <c r="E7" t="s">
        <v>379</v>
      </c>
      <c r="F7" t="s">
        <v>380</v>
      </c>
    </row>
    <row r="8" spans="1:6" ht="15" customHeight="1">
      <c r="A8" t="s">
        <v>60</v>
      </c>
      <c r="B8" t="s">
        <v>69</v>
      </c>
      <c r="C8" t="s">
        <v>68</v>
      </c>
      <c r="D8" t="s">
        <v>87</v>
      </c>
      <c r="E8" s="61">
        <v>2</v>
      </c>
      <c r="F8" s="62">
        <v>1015000</v>
      </c>
    </row>
    <row r="9" spans="1:6" ht="15" customHeight="1">
      <c r="A9" t="s">
        <v>60</v>
      </c>
      <c r="B9" t="s">
        <v>69</v>
      </c>
      <c r="C9" t="s">
        <v>68</v>
      </c>
      <c r="D9" t="s">
        <v>35</v>
      </c>
      <c r="E9" s="61">
        <v>1</v>
      </c>
      <c r="F9" s="62">
        <v>440000</v>
      </c>
    </row>
    <row r="10" spans="1:6" ht="15" customHeight="1">
      <c r="A10" t="s">
        <v>60</v>
      </c>
      <c r="B10" t="s">
        <v>69</v>
      </c>
      <c r="C10" t="s">
        <v>68</v>
      </c>
      <c r="D10" t="s">
        <v>77</v>
      </c>
      <c r="E10" s="61">
        <v>3</v>
      </c>
      <c r="F10" s="62">
        <v>1933333.3333333333</v>
      </c>
    </row>
    <row r="11" spans="1:6" ht="15" customHeight="1">
      <c r="A11" t="s">
        <v>60</v>
      </c>
      <c r="B11" t="s">
        <v>69</v>
      </c>
      <c r="C11" t="s">
        <v>68</v>
      </c>
      <c r="D11" t="s">
        <v>82</v>
      </c>
      <c r="E11" s="61">
        <v>6</v>
      </c>
      <c r="F11" s="62">
        <v>860000</v>
      </c>
    </row>
    <row r="12" spans="1:6" ht="15" customHeight="1">
      <c r="A12" t="s">
        <v>60</v>
      </c>
      <c r="B12" t="s">
        <v>69</v>
      </c>
      <c r="C12" t="s">
        <v>68</v>
      </c>
      <c r="D12" t="s">
        <v>47</v>
      </c>
      <c r="E12" s="61">
        <v>6</v>
      </c>
      <c r="F12" s="62">
        <v>415000</v>
      </c>
    </row>
    <row r="13" spans="1:6" ht="15" customHeight="1">
      <c r="A13" t="s">
        <v>60</v>
      </c>
      <c r="B13" t="s">
        <v>74</v>
      </c>
      <c r="C13" t="s">
        <v>73</v>
      </c>
      <c r="D13" t="s">
        <v>41</v>
      </c>
      <c r="E13" s="61">
        <v>2</v>
      </c>
      <c r="F13" s="62">
        <v>950000</v>
      </c>
    </row>
    <row r="14" spans="1:6" ht="15" customHeight="1">
      <c r="A14" t="s">
        <v>60</v>
      </c>
      <c r="B14" t="s">
        <v>64</v>
      </c>
      <c r="C14" t="s">
        <v>64</v>
      </c>
      <c r="D14" t="s">
        <v>57</v>
      </c>
      <c r="E14" s="61">
        <v>45</v>
      </c>
      <c r="F14" s="62">
        <v>347555.55555555556</v>
      </c>
    </row>
    <row r="15" spans="1:6" ht="15" customHeight="1">
      <c r="A15" t="s">
        <v>60</v>
      </c>
      <c r="B15" t="s">
        <v>59</v>
      </c>
      <c r="C15" t="s">
        <v>58</v>
      </c>
      <c r="D15" t="s">
        <v>63</v>
      </c>
      <c r="E15" s="61">
        <v>5</v>
      </c>
      <c r="F15" s="62">
        <v>576000</v>
      </c>
    </row>
    <row r="16" spans="1:6" ht="15" customHeight="1">
      <c r="A16" s="63" t="s">
        <v>94</v>
      </c>
      <c r="B16" t="s">
        <v>94</v>
      </c>
      <c r="C16" t="s">
        <v>94</v>
      </c>
      <c r="D16" t="s">
        <v>52</v>
      </c>
      <c r="E16" s="61">
        <v>1</v>
      </c>
      <c r="F16" s="62">
        <v>650000</v>
      </c>
    </row>
    <row r="17" spans="1:6" ht="15" customHeight="1">
      <c r="A17" t="s">
        <v>99</v>
      </c>
      <c r="B17" t="s">
        <v>98</v>
      </c>
      <c r="C17" t="s">
        <v>98</v>
      </c>
      <c r="D17" t="s">
        <v>72</v>
      </c>
      <c r="E17" s="61">
        <v>35</v>
      </c>
      <c r="F17" s="62">
        <v>890000</v>
      </c>
    </row>
    <row r="18" spans="1:6" ht="15" customHeight="1">
      <c r="A18" t="s">
        <v>99</v>
      </c>
      <c r="B18" t="s">
        <v>103</v>
      </c>
      <c r="C18" t="s">
        <v>103</v>
      </c>
      <c r="D18" t="s">
        <v>67</v>
      </c>
      <c r="E18" s="61">
        <v>1</v>
      </c>
      <c r="F18" s="62">
        <v>1000000</v>
      </c>
    </row>
    <row r="19" spans="1:6" ht="15" customHeight="1">
      <c r="A19" t="s">
        <v>381</v>
      </c>
      <c r="E19" s="61">
        <v>107</v>
      </c>
      <c r="F19" s="62">
        <v>646168.22429906542</v>
      </c>
    </row>
    <row r="21" spans="1:6" ht="15.75" customHeight="1"/>
    <row r="22" spans="1:6" ht="15.75" customHeight="1"/>
    <row r="23" spans="1:6" ht="15.75" customHeight="1"/>
    <row r="24" spans="1:6" ht="15.75" customHeight="1"/>
    <row r="25" spans="1:6" ht="15.75" customHeight="1">
      <c r="A25" s="35" t="s">
        <v>402</v>
      </c>
    </row>
    <row r="26" spans="1:6" ht="15.75" customHeight="1">
      <c r="A26" t="s">
        <v>32</v>
      </c>
      <c r="B26" t="s">
        <v>31</v>
      </c>
      <c r="C26" t="s">
        <v>30</v>
      </c>
      <c r="D26" t="s">
        <v>28</v>
      </c>
      <c r="E26" t="s">
        <v>379</v>
      </c>
      <c r="F26" t="s">
        <v>380</v>
      </c>
    </row>
    <row r="27" spans="1:6" ht="15.75" customHeight="1">
      <c r="A27" t="s">
        <v>60</v>
      </c>
      <c r="B27" t="s">
        <v>69</v>
      </c>
      <c r="C27" t="s">
        <v>68</v>
      </c>
      <c r="D27" t="s">
        <v>87</v>
      </c>
      <c r="E27" s="61">
        <v>2</v>
      </c>
      <c r="F27" s="62">
        <v>1015000</v>
      </c>
    </row>
    <row r="28" spans="1:6" ht="15.75" customHeight="1">
      <c r="A28" t="s">
        <v>60</v>
      </c>
      <c r="B28" t="s">
        <v>69</v>
      </c>
      <c r="C28" t="s">
        <v>68</v>
      </c>
      <c r="D28" t="s">
        <v>35</v>
      </c>
      <c r="E28" s="61">
        <v>1</v>
      </c>
      <c r="F28" s="62">
        <v>440000</v>
      </c>
    </row>
    <row r="29" spans="1:6" ht="15.75" customHeight="1">
      <c r="A29" t="s">
        <v>60</v>
      </c>
      <c r="B29" t="s">
        <v>69</v>
      </c>
      <c r="C29" t="s">
        <v>68</v>
      </c>
      <c r="D29" t="s">
        <v>77</v>
      </c>
      <c r="E29" s="61">
        <v>3</v>
      </c>
      <c r="F29" s="62">
        <v>1933333.3333333333</v>
      </c>
    </row>
    <row r="30" spans="1:6" ht="15.75" customHeight="1">
      <c r="A30" t="s">
        <v>60</v>
      </c>
      <c r="B30" t="s">
        <v>69</v>
      </c>
      <c r="C30" t="s">
        <v>68</v>
      </c>
      <c r="D30" t="s">
        <v>82</v>
      </c>
      <c r="E30" s="61">
        <v>6</v>
      </c>
      <c r="F30" s="62">
        <v>860000</v>
      </c>
    </row>
    <row r="31" spans="1:6" ht="15.75" customHeight="1">
      <c r="A31" t="s">
        <v>60</v>
      </c>
      <c r="B31" t="s">
        <v>69</v>
      </c>
      <c r="C31" t="s">
        <v>68</v>
      </c>
      <c r="D31" t="s">
        <v>47</v>
      </c>
      <c r="E31" s="61">
        <v>6</v>
      </c>
      <c r="F31" s="62">
        <v>415000</v>
      </c>
    </row>
    <row r="32" spans="1:6" ht="15.75" customHeight="1">
      <c r="A32" t="s">
        <v>60</v>
      </c>
      <c r="B32" t="s">
        <v>74</v>
      </c>
      <c r="C32" t="s">
        <v>73</v>
      </c>
      <c r="D32" t="s">
        <v>41</v>
      </c>
      <c r="E32" s="61">
        <v>2</v>
      </c>
      <c r="F32" s="62">
        <v>950000</v>
      </c>
    </row>
    <row r="33" spans="1:6" ht="15.75" customHeight="1">
      <c r="A33" t="s">
        <v>60</v>
      </c>
      <c r="B33" t="s">
        <v>64</v>
      </c>
      <c r="C33" t="s">
        <v>64</v>
      </c>
      <c r="D33" t="s">
        <v>57</v>
      </c>
      <c r="E33" s="61">
        <v>45</v>
      </c>
      <c r="F33" s="62">
        <v>347555.55555555556</v>
      </c>
    </row>
    <row r="34" spans="1:6" ht="15.75" customHeight="1">
      <c r="A34" t="s">
        <v>60</v>
      </c>
      <c r="B34" t="s">
        <v>59</v>
      </c>
      <c r="C34" t="s">
        <v>58</v>
      </c>
      <c r="D34" t="s">
        <v>63</v>
      </c>
      <c r="E34" s="61">
        <v>5</v>
      </c>
      <c r="F34" s="62">
        <v>576000</v>
      </c>
    </row>
    <row r="35" spans="1:6" ht="15.75" customHeight="1">
      <c r="A35" s="63" t="s">
        <v>94</v>
      </c>
      <c r="B35" t="s">
        <v>94</v>
      </c>
      <c r="C35" t="s">
        <v>94</v>
      </c>
      <c r="D35" t="s">
        <v>52</v>
      </c>
      <c r="E35" s="61">
        <v>1</v>
      </c>
      <c r="F35" s="62">
        <v>650000</v>
      </c>
    </row>
    <row r="36" spans="1:6" ht="15.75" customHeight="1">
      <c r="A36" t="s">
        <v>99</v>
      </c>
      <c r="B36" t="s">
        <v>98</v>
      </c>
      <c r="C36" t="s">
        <v>98</v>
      </c>
      <c r="D36" t="s">
        <v>72</v>
      </c>
      <c r="E36" s="61">
        <v>35</v>
      </c>
      <c r="F36" s="62">
        <v>890000</v>
      </c>
    </row>
    <row r="37" spans="1:6" ht="15.75" customHeight="1">
      <c r="A37" t="s">
        <v>99</v>
      </c>
      <c r="B37" t="s">
        <v>103</v>
      </c>
      <c r="C37" t="s">
        <v>103</v>
      </c>
      <c r="D37" t="s">
        <v>67</v>
      </c>
      <c r="E37" s="61">
        <v>1</v>
      </c>
      <c r="F37" s="62">
        <v>1000000</v>
      </c>
    </row>
    <row r="38" spans="1:6" ht="15.75" customHeight="1">
      <c r="A38" t="s">
        <v>381</v>
      </c>
      <c r="E38" s="61">
        <v>107</v>
      </c>
      <c r="F38" s="62">
        <v>646168.22429906542</v>
      </c>
    </row>
    <row r="39" spans="1:6" ht="15.75" customHeight="1"/>
    <row r="40" spans="1:6" ht="15.75" customHeight="1"/>
    <row r="41" spans="1:6" ht="15.75" customHeight="1"/>
    <row r="42" spans="1:6" ht="15.75" customHeight="1"/>
    <row r="43" spans="1:6" ht="15.75" customHeight="1"/>
    <row r="44" spans="1:6" ht="15.75" customHeight="1"/>
    <row r="45" spans="1:6" ht="15.75" customHeight="1"/>
    <row r="46" spans="1:6" ht="15.75" customHeight="1"/>
    <row r="47" spans="1:6" ht="15.75" customHeight="1"/>
    <row r="48" spans="1:6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Z1000"/>
  <sheetViews>
    <sheetView showGridLines="0" tabSelected="1" workbookViewId="0">
      <selection activeCell="D34" sqref="D34"/>
    </sheetView>
  </sheetViews>
  <sheetFormatPr defaultColWidth="14.453125" defaultRowHeight="15" customHeight="1"/>
  <cols>
    <col min="1" max="3" width="14.26953125" customWidth="1"/>
    <col min="4" max="5" width="21.453125" customWidth="1"/>
    <col min="6" max="9" width="14.26953125" customWidth="1"/>
    <col min="10" max="10" width="21.453125" customWidth="1"/>
    <col min="11" max="26" width="14.26953125" customWidth="1"/>
  </cols>
  <sheetData>
    <row r="2" spans="1:26" ht="14.5">
      <c r="A2" s="29" t="s">
        <v>403</v>
      </c>
      <c r="B2" s="34"/>
      <c r="C2" s="34"/>
    </row>
    <row r="4" spans="1:26" ht="14.5">
      <c r="A4" s="2" t="s">
        <v>404</v>
      </c>
    </row>
    <row r="5" spans="1:26" ht="14.5">
      <c r="A5" s="2" t="s">
        <v>405</v>
      </c>
    </row>
    <row r="6" spans="1:26" ht="14.5">
      <c r="A6" s="2" t="s">
        <v>406</v>
      </c>
    </row>
    <row r="8" spans="1:26" ht="30" customHeight="1">
      <c r="A8" s="36" t="s">
        <v>407</v>
      </c>
      <c r="B8" s="36" t="s">
        <v>408</v>
      </c>
      <c r="C8" s="36" t="s">
        <v>409</v>
      </c>
      <c r="D8" s="36" t="s">
        <v>410</v>
      </c>
      <c r="E8" s="36" t="s">
        <v>411</v>
      </c>
      <c r="F8" s="37"/>
      <c r="G8" s="37"/>
      <c r="H8" s="36" t="s">
        <v>408</v>
      </c>
      <c r="I8" s="36" t="s">
        <v>330</v>
      </c>
      <c r="J8" s="36" t="s">
        <v>412</v>
      </c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</row>
    <row r="9" spans="1:26" ht="14.5">
      <c r="A9" s="2">
        <v>1</v>
      </c>
      <c r="B9" s="38">
        <v>77520</v>
      </c>
      <c r="C9" s="39">
        <v>44118</v>
      </c>
      <c r="D9" s="64">
        <f>IF(B9&lt;=999.99,0,IF(AND(B9&gt;=1000,B9&lt;=4999.99),0.02,IF(AND(B9&gt;=5000,B9&lt;=9999.99),0.05,IF(AND(B9&gt;=10000,B9&lt;=19999.99),0.07,IF(AND(B9&gt;=20000,B9&lt;=49999.99),0.08,IF(AND(B9&gt;=50000,B9&lt;=99999.99),0.1,IF(B9&gt;=100000,0.15)))))))</f>
        <v>0.1</v>
      </c>
      <c r="E9" s="40">
        <f>B9-(B9*D9)</f>
        <v>69768</v>
      </c>
      <c r="H9" s="41">
        <v>0</v>
      </c>
      <c r="I9" s="42">
        <v>0</v>
      </c>
      <c r="J9" s="41" t="s">
        <v>413</v>
      </c>
    </row>
    <row r="10" spans="1:26" ht="14.5">
      <c r="A10" s="2">
        <v>2</v>
      </c>
      <c r="B10" s="38">
        <v>24915</v>
      </c>
      <c r="C10" s="39">
        <v>44119</v>
      </c>
      <c r="D10" s="64">
        <f t="shared" ref="D9:D25" si="0">IF(B10&lt;=999.99,0,IF(AND(B10&gt;=1000,B10&lt;=4999.99),0.02,IF(AND(B10&gt;=5000,B10&lt;=9999.99),0.05,IF(AND(B10&gt;=10000,B10&lt;=19999.99),0.07,IF(AND(B10&gt;=20000,B10&lt;=49999.99),0.08,IF(AND(B10&gt;=50000,B10&lt;=99999.99),0.1,IF(B10&gt;=100000,0.15)))))))</f>
        <v>0.08</v>
      </c>
      <c r="E10" s="40">
        <f t="shared" ref="E10:E38" si="1">B10-(B10*D10)</f>
        <v>22921.8</v>
      </c>
      <c r="H10" s="41">
        <v>1000</v>
      </c>
      <c r="I10" s="42">
        <v>0.02</v>
      </c>
      <c r="J10" s="41" t="s">
        <v>414</v>
      </c>
    </row>
    <row r="11" spans="1:26" ht="14.5">
      <c r="A11" s="2">
        <v>3</v>
      </c>
      <c r="B11" s="38">
        <v>3895</v>
      </c>
      <c r="C11" s="39">
        <v>44120</v>
      </c>
      <c r="D11" s="64">
        <f t="shared" si="0"/>
        <v>0.02</v>
      </c>
      <c r="E11" s="40">
        <f t="shared" si="1"/>
        <v>3817.1</v>
      </c>
      <c r="H11" s="41">
        <v>5000</v>
      </c>
      <c r="I11" s="42">
        <v>0.05</v>
      </c>
      <c r="J11" s="41" t="s">
        <v>415</v>
      </c>
    </row>
    <row r="12" spans="1:26" ht="14.5">
      <c r="A12" s="2">
        <v>4</v>
      </c>
      <c r="B12" s="38">
        <v>9836</v>
      </c>
      <c r="C12" s="39">
        <v>44121</v>
      </c>
      <c r="D12" s="64">
        <f t="shared" si="0"/>
        <v>0.05</v>
      </c>
      <c r="E12" s="40">
        <f t="shared" si="1"/>
        <v>9344.2000000000007</v>
      </c>
      <c r="H12" s="41">
        <v>10000</v>
      </c>
      <c r="I12" s="42">
        <v>7.0000000000000007E-2</v>
      </c>
      <c r="J12" s="41" t="s">
        <v>416</v>
      </c>
    </row>
    <row r="13" spans="1:26" ht="14.5">
      <c r="A13" s="2">
        <v>5</v>
      </c>
      <c r="B13" s="38">
        <v>99346</v>
      </c>
      <c r="C13" s="39">
        <v>44122</v>
      </c>
      <c r="D13" s="64">
        <f t="shared" si="0"/>
        <v>0.1</v>
      </c>
      <c r="E13" s="40">
        <f t="shared" si="1"/>
        <v>89411.4</v>
      </c>
      <c r="H13" s="41">
        <v>20000</v>
      </c>
      <c r="I13" s="42">
        <v>0.08</v>
      </c>
      <c r="J13" s="41" t="s">
        <v>417</v>
      </c>
    </row>
    <row r="14" spans="1:26" ht="14.5">
      <c r="A14" s="2">
        <v>6</v>
      </c>
      <c r="B14" s="38">
        <v>30803</v>
      </c>
      <c r="C14" s="39">
        <v>44123</v>
      </c>
      <c r="D14" s="64">
        <f t="shared" si="0"/>
        <v>0.08</v>
      </c>
      <c r="E14" s="40">
        <f t="shared" si="1"/>
        <v>28338.76</v>
      </c>
      <c r="H14" s="41">
        <v>50000</v>
      </c>
      <c r="I14" s="42">
        <v>0.1</v>
      </c>
      <c r="J14" s="41" t="s">
        <v>418</v>
      </c>
    </row>
    <row r="15" spans="1:26" ht="14.5">
      <c r="A15" s="2">
        <v>7</v>
      </c>
      <c r="B15" s="38">
        <v>20429</v>
      </c>
      <c r="C15" s="39">
        <v>44124</v>
      </c>
      <c r="D15" s="64">
        <f t="shared" si="0"/>
        <v>0.08</v>
      </c>
      <c r="E15" s="40">
        <f t="shared" si="1"/>
        <v>18794.68</v>
      </c>
      <c r="H15" s="41">
        <v>100000</v>
      </c>
      <c r="I15" s="42">
        <v>0.15</v>
      </c>
      <c r="J15" s="41" t="s">
        <v>419</v>
      </c>
    </row>
    <row r="16" spans="1:26" ht="14.5">
      <c r="A16" s="2">
        <v>8</v>
      </c>
      <c r="B16" s="38">
        <v>47784</v>
      </c>
      <c r="C16" s="39">
        <v>44125</v>
      </c>
      <c r="D16" s="64">
        <f t="shared" si="0"/>
        <v>0.08</v>
      </c>
      <c r="E16" s="40">
        <f t="shared" si="1"/>
        <v>43961.279999999999</v>
      </c>
    </row>
    <row r="17" spans="1:5" ht="14.5">
      <c r="A17" s="2">
        <v>9</v>
      </c>
      <c r="B17" s="38">
        <v>79307</v>
      </c>
      <c r="C17" s="39">
        <v>44126</v>
      </c>
      <c r="D17" s="64">
        <f t="shared" si="0"/>
        <v>0.1</v>
      </c>
      <c r="E17" s="40">
        <f t="shared" si="1"/>
        <v>71376.3</v>
      </c>
    </row>
    <row r="18" spans="1:5" ht="14.5">
      <c r="A18" s="2">
        <v>10</v>
      </c>
      <c r="B18" s="38">
        <v>63241</v>
      </c>
      <c r="C18" s="39">
        <v>44127</v>
      </c>
      <c r="D18" s="64">
        <f t="shared" si="0"/>
        <v>0.1</v>
      </c>
      <c r="E18" s="40">
        <f t="shared" si="1"/>
        <v>56916.9</v>
      </c>
    </row>
    <row r="19" spans="1:5" ht="14.5">
      <c r="A19" s="2">
        <v>11</v>
      </c>
      <c r="B19" s="38">
        <v>33398</v>
      </c>
      <c r="C19" s="39">
        <v>44128</v>
      </c>
      <c r="D19" s="64">
        <f t="shared" si="0"/>
        <v>0.08</v>
      </c>
      <c r="E19" s="40">
        <f t="shared" si="1"/>
        <v>30726.16</v>
      </c>
    </row>
    <row r="20" spans="1:5" ht="14.5">
      <c r="A20" s="2">
        <v>12</v>
      </c>
      <c r="B20" s="38">
        <v>33246</v>
      </c>
      <c r="C20" s="39">
        <v>44129</v>
      </c>
      <c r="D20" s="64">
        <f t="shared" si="0"/>
        <v>0.08</v>
      </c>
      <c r="E20" s="40">
        <f t="shared" si="1"/>
        <v>30586.32</v>
      </c>
    </row>
    <row r="21" spans="1:5" ht="15.75" customHeight="1">
      <c r="A21" s="2">
        <v>13</v>
      </c>
      <c r="B21" s="38">
        <v>39227</v>
      </c>
      <c r="C21" s="39">
        <v>44130</v>
      </c>
      <c r="D21" s="64">
        <f t="shared" si="0"/>
        <v>0.08</v>
      </c>
      <c r="E21" s="40">
        <f t="shared" si="1"/>
        <v>36088.839999999997</v>
      </c>
    </row>
    <row r="22" spans="1:5" ht="15.75" customHeight="1">
      <c r="A22" s="2">
        <v>14</v>
      </c>
      <c r="B22" s="38">
        <v>92672</v>
      </c>
      <c r="C22" s="39">
        <v>44131</v>
      </c>
      <c r="D22" s="64">
        <f t="shared" si="0"/>
        <v>0.1</v>
      </c>
      <c r="E22" s="40">
        <f t="shared" si="1"/>
        <v>83404.800000000003</v>
      </c>
    </row>
    <row r="23" spans="1:5" ht="15.75" customHeight="1">
      <c r="A23" s="2">
        <v>15</v>
      </c>
      <c r="B23" s="38">
        <v>86214</v>
      </c>
      <c r="C23" s="39">
        <v>44132</v>
      </c>
      <c r="D23" s="64">
        <f t="shared" si="0"/>
        <v>0.1</v>
      </c>
      <c r="E23" s="40">
        <f t="shared" si="1"/>
        <v>77592.600000000006</v>
      </c>
    </row>
    <row r="24" spans="1:5" ht="15.75" customHeight="1">
      <c r="A24" s="2">
        <v>16</v>
      </c>
      <c r="B24" s="38">
        <v>99791</v>
      </c>
      <c r="C24" s="39">
        <v>44133</v>
      </c>
      <c r="D24" s="64">
        <f t="shared" si="0"/>
        <v>0.1</v>
      </c>
      <c r="E24" s="40">
        <f t="shared" si="1"/>
        <v>89811.9</v>
      </c>
    </row>
    <row r="25" spans="1:5" ht="15.75" customHeight="1">
      <c r="A25" s="2">
        <v>17</v>
      </c>
      <c r="B25" s="38">
        <v>19994</v>
      </c>
      <c r="C25" s="39">
        <v>44134</v>
      </c>
      <c r="D25" s="64">
        <f t="shared" si="0"/>
        <v>7.0000000000000007E-2</v>
      </c>
      <c r="E25" s="40">
        <f t="shared" si="1"/>
        <v>18594.419999999998</v>
      </c>
    </row>
    <row r="26" spans="1:5" ht="15.75" customHeight="1">
      <c r="A26" s="2">
        <v>18</v>
      </c>
      <c r="B26" s="38">
        <v>45433</v>
      </c>
      <c r="C26" s="39">
        <v>44135</v>
      </c>
      <c r="D26" s="64">
        <f t="shared" ref="D26:D38" si="2">IF(B26&lt;=999.99,0,IF(AND(B26&gt;=1000,B26&lt;=4999.99),0.02,IF(AND(B26&gt;=5000,B26&lt;=9999.99),0.05,IF(AND(B26&gt;=10000,B26&lt;=19999.99),0.07,IF(AND(B26&gt;=20000,B26&lt;=49999.99),0.08,IF(AND(B26&gt;=50000,B26&lt;=99999.99),0.1,IF(B26&gt;=100000,0.15)))))))</f>
        <v>0.08</v>
      </c>
      <c r="E26" s="40">
        <f t="shared" si="1"/>
        <v>41798.36</v>
      </c>
    </row>
    <row r="27" spans="1:5" ht="15.75" customHeight="1">
      <c r="A27" s="2">
        <v>19</v>
      </c>
      <c r="B27" s="38">
        <v>103594</v>
      </c>
      <c r="C27" s="39">
        <v>44136</v>
      </c>
      <c r="D27" s="64">
        <f t="shared" si="2"/>
        <v>0.15</v>
      </c>
      <c r="E27" s="40">
        <f t="shared" si="1"/>
        <v>88054.9</v>
      </c>
    </row>
    <row r="28" spans="1:5" ht="15.75" customHeight="1">
      <c r="A28" s="2">
        <v>20</v>
      </c>
      <c r="B28" s="38">
        <v>6622</v>
      </c>
      <c r="C28" s="39">
        <v>44137</v>
      </c>
      <c r="D28" s="64">
        <f>IF(B28&lt;=999.99,0,IF(AND(B28&gt;=1000,B28&lt;=4999.99),0.02,IF(AND(B28&gt;=5000,B28&lt;=9999.99),0.05,IF(AND(B28&gt;=10000,B28&lt;=19999.99),0.07,IF(AND(B28&gt;=20000,B28&lt;=49999.99),0.08,IF(AND(B28&gt;=50000,B28&lt;=99999.99),0.1,IF(B28&gt;=100000,0.15)))))))</f>
        <v>0.05</v>
      </c>
      <c r="E28" s="40">
        <f t="shared" si="1"/>
        <v>6290.9</v>
      </c>
    </row>
    <row r="29" spans="1:5" ht="15.75" customHeight="1">
      <c r="A29" s="2">
        <v>21</v>
      </c>
      <c r="B29" s="38">
        <v>48940</v>
      </c>
      <c r="C29" s="39">
        <v>44138</v>
      </c>
      <c r="D29" s="64">
        <f t="shared" si="2"/>
        <v>0.08</v>
      </c>
      <c r="E29" s="40">
        <f t="shared" si="1"/>
        <v>45024.800000000003</v>
      </c>
    </row>
    <row r="30" spans="1:5" ht="15.75" customHeight="1">
      <c r="A30" s="2">
        <v>22</v>
      </c>
      <c r="B30" s="38">
        <v>86615</v>
      </c>
      <c r="C30" s="39">
        <v>44139</v>
      </c>
      <c r="D30" s="64">
        <f t="shared" si="2"/>
        <v>0.1</v>
      </c>
      <c r="E30" s="40">
        <f t="shared" si="1"/>
        <v>77953.5</v>
      </c>
    </row>
    <row r="31" spans="1:5" ht="15.75" customHeight="1">
      <c r="A31" s="2">
        <v>23</v>
      </c>
      <c r="B31" s="38">
        <v>28203</v>
      </c>
      <c r="C31" s="39">
        <v>44140</v>
      </c>
      <c r="D31" s="64">
        <f t="shared" si="2"/>
        <v>0.08</v>
      </c>
      <c r="E31" s="40">
        <f t="shared" si="1"/>
        <v>25946.76</v>
      </c>
    </row>
    <row r="32" spans="1:5" ht="15.75" customHeight="1">
      <c r="A32" s="2">
        <v>24</v>
      </c>
      <c r="B32" s="38">
        <v>105791</v>
      </c>
      <c r="C32" s="39">
        <v>44141</v>
      </c>
      <c r="D32" s="64">
        <f t="shared" si="2"/>
        <v>0.15</v>
      </c>
      <c r="E32" s="40">
        <f t="shared" si="1"/>
        <v>89922.35</v>
      </c>
    </row>
    <row r="33" spans="1:5" ht="15.75" customHeight="1">
      <c r="A33" s="2">
        <v>25</v>
      </c>
      <c r="B33" s="38">
        <v>74013</v>
      </c>
      <c r="C33" s="39">
        <v>44142</v>
      </c>
      <c r="D33" s="64">
        <f t="shared" si="2"/>
        <v>0.1</v>
      </c>
      <c r="E33" s="40">
        <f t="shared" si="1"/>
        <v>66611.7</v>
      </c>
    </row>
    <row r="34" spans="1:5" ht="15.75" customHeight="1">
      <c r="A34" s="2">
        <v>26</v>
      </c>
      <c r="B34" s="38">
        <v>13007</v>
      </c>
      <c r="C34" s="39">
        <v>44143</v>
      </c>
      <c r="D34" s="64">
        <f t="shared" si="2"/>
        <v>7.0000000000000007E-2</v>
      </c>
      <c r="E34" s="40">
        <f t="shared" si="1"/>
        <v>12096.51</v>
      </c>
    </row>
    <row r="35" spans="1:5" ht="15.75" customHeight="1">
      <c r="A35" s="2">
        <v>27</v>
      </c>
      <c r="B35" s="38">
        <v>88907</v>
      </c>
      <c r="C35" s="39">
        <v>44144</v>
      </c>
      <c r="D35" s="64">
        <f>IF(B35&lt;=999.99,0,IF(AND(B35&gt;=1000,B35&lt;=4999.99),0.02,IF(AND(B35&gt;=5000,B35&lt;=9999.99),0.05,IF(AND(B35&gt;=10000,B35&lt;=19999.99),0.07,IF(AND(B35&gt;=20000,B35&lt;=49999.99),0.08,IF(AND(B35&gt;=50000,B35&lt;=99999.99),0.1,IF(B35&gt;=100000,0.15)))))))</f>
        <v>0.1</v>
      </c>
      <c r="E35" s="40">
        <f t="shared" si="1"/>
        <v>80016.3</v>
      </c>
    </row>
    <row r="36" spans="1:5" ht="15.75" customHeight="1">
      <c r="A36" s="2">
        <v>28</v>
      </c>
      <c r="B36" s="38">
        <v>16664</v>
      </c>
      <c r="C36" s="39">
        <v>44145</v>
      </c>
      <c r="D36" s="64">
        <f t="shared" si="2"/>
        <v>7.0000000000000007E-2</v>
      </c>
      <c r="E36" s="40">
        <f t="shared" si="1"/>
        <v>15497.52</v>
      </c>
    </row>
    <row r="37" spans="1:5" ht="15.75" customHeight="1">
      <c r="A37" s="2">
        <v>29</v>
      </c>
      <c r="B37" s="38">
        <v>87123</v>
      </c>
      <c r="C37" s="39">
        <v>44146</v>
      </c>
      <c r="D37" s="64">
        <f t="shared" si="2"/>
        <v>0.1</v>
      </c>
      <c r="E37" s="40">
        <f t="shared" si="1"/>
        <v>78410.7</v>
      </c>
    </row>
    <row r="38" spans="1:5" ht="15.75" customHeight="1">
      <c r="A38" s="2">
        <v>30</v>
      </c>
      <c r="B38" s="38">
        <v>10692</v>
      </c>
      <c r="C38" s="39">
        <v>44147</v>
      </c>
      <c r="D38" s="64">
        <f t="shared" si="2"/>
        <v>7.0000000000000007E-2</v>
      </c>
      <c r="E38" s="40">
        <f t="shared" si="1"/>
        <v>9943.56</v>
      </c>
    </row>
    <row r="39" spans="1:5" ht="15.75" customHeight="1"/>
    <row r="40" spans="1:5" ht="15.75" customHeight="1"/>
    <row r="41" spans="1:5" ht="15.75" customHeight="1"/>
    <row r="42" spans="1:5" ht="15.75" customHeight="1"/>
    <row r="43" spans="1:5" ht="15.75" customHeight="1"/>
    <row r="44" spans="1:5" ht="15.75" customHeight="1"/>
    <row r="45" spans="1:5" ht="15.75" customHeight="1"/>
    <row r="46" spans="1:5" ht="15.75" customHeight="1"/>
    <row r="47" spans="1:5" ht="15.75" customHeight="1"/>
    <row r="48" spans="1:5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Info</vt:lpstr>
      <vt:lpstr>Table Data</vt:lpstr>
      <vt:lpstr>Excel-Section A</vt:lpstr>
      <vt:lpstr>Excel-Section B</vt:lpstr>
      <vt:lpstr>Excel B1</vt:lpstr>
      <vt:lpstr>Excel B2 Pivot</vt:lpstr>
      <vt:lpstr>Excel B3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Karthik</dc:creator>
  <cp:lastModifiedBy>Windows</cp:lastModifiedBy>
  <cp:lastPrinted>2023-03-11T11:03:16Z</cp:lastPrinted>
  <dcterms:created xsi:type="dcterms:W3CDTF">2021-05-27T04:44:09Z</dcterms:created>
  <dcterms:modified xsi:type="dcterms:W3CDTF">2023-03-11T11:23:18Z</dcterms:modified>
</cp:coreProperties>
</file>