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C2CF6181-89D1-44E7-B0EE-EC854B932E82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uri="GoogleSheetsCustomDataVersion1">
      <go:sheetsCustomData xmlns:go="http://customooxmlschemas.google.com/" r:id="rId7" roundtripDataSignature="AMtx7mj3Z8tTjMxEPMVRuUefLL/hZsLhtg=="/>
    </ext>
  </extLst>
</workbook>
</file>

<file path=xl/calcChain.xml><?xml version="1.0" encoding="utf-8"?>
<calcChain xmlns="http://schemas.openxmlformats.org/spreadsheetml/2006/main">
  <c r="B20" i="2" l="1"/>
  <c r="B24" i="2"/>
  <c r="B23" i="1"/>
  <c r="B22" i="2"/>
  <c r="B43" i="2" s="1"/>
  <c r="D35" i="1" a="1"/>
  <c r="F1027" i="1"/>
  <c r="B21" i="1"/>
  <c r="G27" i="1" s="1"/>
  <c r="F1028" i="1" l="1" a="1"/>
  <c r="F1028" i="1" s="1"/>
  <c r="G1027" i="1" a="1"/>
  <c r="G1027" i="1" s="1"/>
  <c r="H1027" i="1" a="1"/>
  <c r="H1027" i="1" s="1"/>
  <c r="I1027" i="1" s="1" a="1"/>
  <c r="B23" i="2"/>
  <c r="B21" i="2"/>
  <c r="B36" i="2" s="1"/>
  <c r="B22" i="1"/>
  <c r="B20" i="1"/>
  <c r="C35" i="1" s="1" a="1"/>
  <c r="C35" i="1" s="1"/>
  <c r="D35" i="1" s="1"/>
  <c r="B44" i="2" l="1"/>
  <c r="C44" i="2" a="1"/>
  <c r="C44" i="2" s="1"/>
  <c r="C36" i="1" a="1"/>
  <c r="C36" i="1" s="1"/>
  <c r="G1028" i="1" a="1"/>
  <c r="G1028" i="1" s="1"/>
  <c r="H1028" i="1" s="1"/>
  <c r="I1027" i="1" s="1"/>
  <c r="G28" i="1"/>
  <c r="B36" i="1"/>
  <c r="D36" i="1" s="1"/>
  <c r="E35" i="1" s="1" a="1"/>
  <c r="B26" i="1" a="1"/>
  <c r="B26" i="1" s="1"/>
  <c r="H28" i="1" s="1"/>
  <c r="C43" i="2" a="1"/>
  <c r="C43" i="2" s="1"/>
  <c r="D43" i="2" s="1"/>
  <c r="B25" i="1" a="1"/>
  <c r="B25" i="1" s="1"/>
  <c r="H27" i="1" s="1"/>
  <c r="I27" i="1" s="1"/>
  <c r="D44" i="2" l="1"/>
  <c r="E43" i="2" s="1"/>
  <c r="A30" i="3" s="1"/>
  <c r="I28" i="1"/>
  <c r="J27" i="1" s="1"/>
  <c r="E35" i="1"/>
  <c r="C30" i="3" s="1"/>
  <c r="B35" i="3" l="1" a="1"/>
  <c r="B35" i="3"/>
</calcChain>
</file>

<file path=xl/sharedStrings.xml><?xml version="1.0" encoding="utf-8"?>
<sst xmlns="http://schemas.openxmlformats.org/spreadsheetml/2006/main" count="165" uniqueCount="50">
  <si>
    <t xml:space="preserve">In this Project you need to prepare a calculator which can be used in such a way that whenever you give certain inputs you will get a 
calculated price which can be precisely given to customers for payment or they can summarize their travel expenditure when they are planning.
</t>
  </si>
  <si>
    <t>Table 1</t>
  </si>
  <si>
    <t>Cab type</t>
  </si>
  <si>
    <t>Validity Start</t>
  </si>
  <si>
    <t>Validity End</t>
  </si>
  <si>
    <t>Price per day</t>
  </si>
  <si>
    <t>Swift Dzire</t>
  </si>
  <si>
    <t>Innova</t>
  </si>
  <si>
    <t>Ertiga</t>
  </si>
  <si>
    <t>Input Table</t>
  </si>
  <si>
    <t>Car Type</t>
  </si>
  <si>
    <t>Total Cab Day</t>
  </si>
  <si>
    <t>Cab/day Price</t>
  </si>
  <si>
    <t>Total Price for Cab</t>
  </si>
  <si>
    <t>Final cab price</t>
  </si>
  <si>
    <t>Trip Start Date</t>
  </si>
  <si>
    <t>Trip End Date</t>
  </si>
  <si>
    <t>No. of Cabs</t>
  </si>
  <si>
    <t>Sample 1</t>
  </si>
  <si>
    <t>PPDB</t>
  </si>
  <si>
    <t>PPDA</t>
  </si>
  <si>
    <t>Questions</t>
  </si>
  <si>
    <t>1. Write scripts in each of the cell in table below such that whenever you push inputs in input table you will
get output like in sample 1 ?</t>
  </si>
  <si>
    <t>Write your script here</t>
  </si>
  <si>
    <t>Table 2</t>
  </si>
  <si>
    <t>Hotel Name</t>
  </si>
  <si>
    <t>Room Name</t>
  </si>
  <si>
    <t>Radisson</t>
  </si>
  <si>
    <t>Standard</t>
  </si>
  <si>
    <t>Deluxe</t>
  </si>
  <si>
    <t>Taj</t>
  </si>
  <si>
    <t>Hotel/ Room Name</t>
  </si>
  <si>
    <t>Total Room Day</t>
  </si>
  <si>
    <t>Room/day Price</t>
  </si>
  <si>
    <t>Total Price for 
Room</t>
  </si>
  <si>
    <t>Final Room price</t>
  </si>
  <si>
    <t>Taj Deluxe</t>
  </si>
  <si>
    <t>Sample 2</t>
  </si>
  <si>
    <t>No. of Rooms</t>
  </si>
  <si>
    <t xml:space="preserve">2.  Write a script  to get name of Hotel and Room such that whenever you give inputs in input table
 you will get output like in sample 1?  </t>
  </si>
  <si>
    <t>3. Write scripts in each of the cell in table below such that whenever you push inputs in input table you 
will get output like in sample 2 ?</t>
  </si>
  <si>
    <t>Final Product - 
Calculator:No need to give any input
here. You need to extract values 
from sheet1 and sheet 2
 as in your question 6.</t>
  </si>
  <si>
    <t>Question 4. Use HLOOKUP to get Final Room price and Final Cab Price?</t>
  </si>
  <si>
    <t>Write your Script Here ?</t>
  </si>
  <si>
    <t>Question 4. Find the total Calculated price ?</t>
  </si>
  <si>
    <t>Total Calculated price</t>
  </si>
  <si>
    <t>Questions 5. Use data validation drop down in input table(i.e :Text Input ) ?</t>
  </si>
  <si>
    <t>Used drop down on both car and hotel name columns</t>
  </si>
  <si>
    <t>Questions 6. Automate all the sheets such like whenever you are changing any values in 
Input table in sheet 1 and sheet 2 have reflections in sheet 3 which is your end product ?(Hint: Use VLOOKUP and HLOOKUP)</t>
  </si>
  <si>
    <t>Automated all list i.e. list 3 will be updated if we update list 1 and 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</si>
</sst>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&quot;/&quot;mm&quot;/&quot;yyyy"/>
    <numFmt numFmtId="165" formatCode="d&quot;-&quot;mmm&quot;-&quot;yyyy"/>
  </numFmts>
  <fonts count="12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name val="Arial"/>
    </font>
    <font>
      <b/>
      <sz val="10"/>
      <color theme="0"/>
      <name val="Arial"/>
    </font>
    <font>
      <b/>
      <sz val="11"/>
      <color rgb="FFFFFFFF"/>
      <name val="Calibri"/>
    </font>
    <font>
      <sz val="10"/>
      <color theme="1"/>
      <name val="Arial"/>
    </font>
    <font>
      <sz val="11"/>
      <color theme="1"/>
      <name val="Calibri"/>
    </font>
    <font>
      <sz val="10"/>
      <color rgb="FFFFFFFF"/>
      <name val="Arial"/>
    </font>
    <font>
      <sz val="11"/>
      <color rgb="FFFFFFFF"/>
      <name val="Calibri"/>
    </font>
    <font>
      <sz val="10"/>
      <color theme="0"/>
      <name val="Arial"/>
    </font>
    <font>
      <b/>
      <sz val="10"/>
      <color theme="1"/>
      <name val="Arial"/>
    </font>
    <font>
      <sz val="10"/>
      <color theme="1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FFFFFF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4" fillId="2" borderId="9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5" fillId="0" borderId="12" xfId="0" applyFont="1" applyBorder="1"/>
    <xf numFmtId="164" fontId="6" fillId="0" borderId="13" xfId="0" applyNumberFormat="1" applyFont="1" applyBorder="1" applyAlignment="1">
      <alignment horizontal="right" wrapText="1"/>
    </xf>
    <xf numFmtId="0" fontId="6" fillId="0" borderId="14" xfId="0" applyFont="1" applyBorder="1" applyAlignment="1">
      <alignment horizontal="right" wrapText="1"/>
    </xf>
    <xf numFmtId="0" fontId="5" fillId="0" borderId="15" xfId="0" applyFont="1" applyBorder="1"/>
    <xf numFmtId="164" fontId="6" fillId="0" borderId="16" xfId="0" applyNumberFormat="1" applyFont="1" applyBorder="1" applyAlignment="1">
      <alignment horizontal="right" wrapText="1"/>
    </xf>
    <xf numFmtId="0" fontId="6" fillId="0" borderId="17" xfId="0" applyFont="1" applyBorder="1" applyAlignment="1">
      <alignment horizontal="right" wrapText="1"/>
    </xf>
    <xf numFmtId="0" fontId="7" fillId="2" borderId="10" xfId="0" applyFont="1" applyFill="1" applyBorder="1"/>
    <xf numFmtId="0" fontId="5" fillId="0" borderId="13" xfId="0" applyFont="1" applyBorder="1"/>
    <xf numFmtId="0" fontId="5" fillId="0" borderId="0" xfId="0" applyFont="1"/>
    <xf numFmtId="0" fontId="8" fillId="2" borderId="18" xfId="0" applyFont="1" applyFill="1" applyBorder="1" applyAlignment="1">
      <alignment horizontal="center" vertical="top" wrapText="1"/>
    </xf>
    <xf numFmtId="0" fontId="8" fillId="2" borderId="19" xfId="0" applyFont="1" applyFill="1" applyBorder="1" applyAlignment="1">
      <alignment horizontal="center" vertical="top" wrapText="1"/>
    </xf>
    <xf numFmtId="0" fontId="7" fillId="2" borderId="19" xfId="0" applyFont="1" applyFill="1" applyBorder="1" applyAlignment="1">
      <alignment horizontal="center" vertical="top"/>
    </xf>
    <xf numFmtId="0" fontId="7" fillId="2" borderId="13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8" fillId="2" borderId="18" xfId="0" applyFont="1" applyFill="1" applyBorder="1" applyAlignment="1">
      <alignment wrapText="1"/>
    </xf>
    <xf numFmtId="164" fontId="6" fillId="4" borderId="18" xfId="0" applyNumberFormat="1" applyFont="1" applyFill="1" applyBorder="1" applyAlignment="1">
      <alignment horizontal="right" wrapText="1"/>
    </xf>
    <xf numFmtId="0" fontId="9" fillId="2" borderId="18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right" wrapText="1"/>
    </xf>
    <xf numFmtId="0" fontId="6" fillId="5" borderId="9" xfId="0" applyFont="1" applyFill="1" applyBorder="1" applyAlignment="1">
      <alignment horizontal="right" wrapText="1"/>
    </xf>
    <xf numFmtId="0" fontId="6" fillId="6" borderId="13" xfId="0" applyFont="1" applyFill="1" applyBorder="1" applyAlignment="1">
      <alignment horizontal="right" wrapText="1"/>
    </xf>
    <xf numFmtId="0" fontId="6" fillId="3" borderId="18" xfId="0" applyFont="1" applyFill="1" applyBorder="1" applyAlignment="1">
      <alignment horizontal="right" wrapText="1"/>
    </xf>
    <xf numFmtId="0" fontId="7" fillId="2" borderId="11" xfId="0" applyFont="1" applyFill="1" applyBorder="1"/>
    <xf numFmtId="15" fontId="5" fillId="4" borderId="18" xfId="0" applyNumberFormat="1" applyFont="1" applyFill="1" applyBorder="1"/>
    <xf numFmtId="15" fontId="5" fillId="3" borderId="18" xfId="0" applyNumberFormat="1" applyFont="1" applyFill="1" applyBorder="1"/>
    <xf numFmtId="165" fontId="8" fillId="2" borderId="20" xfId="0" applyNumberFormat="1" applyFont="1" applyFill="1" applyBorder="1" applyAlignment="1">
      <alignment wrapText="1"/>
    </xf>
    <xf numFmtId="1" fontId="6" fillId="4" borderId="13" xfId="0" applyNumberFormat="1" applyFont="1" applyFill="1" applyBorder="1" applyAlignment="1">
      <alignment horizontal="right" wrapText="1"/>
    </xf>
    <xf numFmtId="3" fontId="6" fillId="4" borderId="18" xfId="0" applyNumberFormat="1" applyFont="1" applyFill="1" applyBorder="1" applyAlignment="1">
      <alignment horizontal="right" wrapText="1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0" fillId="0" borderId="0" xfId="0" applyFont="1"/>
    <xf numFmtId="0" fontId="5" fillId="0" borderId="0" xfId="0" applyFont="1" applyAlignment="1">
      <alignment horizontal="center" vertical="center"/>
    </xf>
    <xf numFmtId="0" fontId="7" fillId="2" borderId="19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1" fontId="6" fillId="5" borderId="10" xfId="0" applyNumberFormat="1" applyFont="1" applyFill="1" applyBorder="1" applyAlignment="1">
      <alignment horizontal="right" wrapText="1"/>
    </xf>
    <xf numFmtId="0" fontId="6" fillId="6" borderId="9" xfId="0" applyFont="1" applyFill="1" applyBorder="1" applyAlignment="1">
      <alignment horizontal="right" wrapText="1"/>
    </xf>
    <xf numFmtId="0" fontId="4" fillId="2" borderId="18" xfId="0" applyFont="1" applyFill="1" applyBorder="1" applyAlignment="1">
      <alignment wrapText="1"/>
    </xf>
    <xf numFmtId="164" fontId="4" fillId="2" borderId="19" xfId="0" applyNumberFormat="1" applyFont="1" applyFill="1" applyBorder="1" applyAlignment="1">
      <alignment wrapText="1"/>
    </xf>
    <xf numFmtId="0" fontId="4" fillId="2" borderId="19" xfId="0" applyFont="1" applyFill="1" applyBorder="1" applyAlignment="1">
      <alignment wrapText="1"/>
    </xf>
    <xf numFmtId="164" fontId="6" fillId="0" borderId="22" xfId="0" applyNumberFormat="1" applyFont="1" applyBorder="1" applyAlignment="1">
      <alignment horizontal="right" wrapText="1"/>
    </xf>
    <xf numFmtId="1" fontId="6" fillId="0" borderId="22" xfId="0" applyNumberFormat="1" applyFont="1" applyBorder="1" applyAlignment="1">
      <alignment horizontal="right" wrapText="1"/>
    </xf>
    <xf numFmtId="0" fontId="5" fillId="0" borderId="23" xfId="0" applyFont="1" applyBorder="1"/>
    <xf numFmtId="15" fontId="6" fillId="0" borderId="22" xfId="0" applyNumberFormat="1" applyFont="1" applyBorder="1" applyAlignment="1">
      <alignment wrapText="1"/>
    </xf>
    <xf numFmtId="0" fontId="7" fillId="2" borderId="13" xfId="0" applyFont="1" applyFill="1" applyBorder="1"/>
    <xf numFmtId="0" fontId="6" fillId="4" borderId="13" xfId="0" applyFont="1" applyFill="1" applyBorder="1" applyAlignment="1">
      <alignment wrapText="1"/>
    </xf>
    <xf numFmtId="0" fontId="8" fillId="2" borderId="13" xfId="0" applyFont="1" applyFill="1" applyBorder="1" applyAlignment="1">
      <alignment horizontal="center" wrapText="1"/>
    </xf>
    <xf numFmtId="0" fontId="8" fillId="3" borderId="18" xfId="0" applyFont="1" applyFill="1" applyBorder="1" applyAlignment="1">
      <alignment horizontal="center" wrapText="1"/>
    </xf>
    <xf numFmtId="0" fontId="8" fillId="2" borderId="13" xfId="0" applyFont="1" applyFill="1" applyBorder="1" applyAlignment="1">
      <alignment horizontal="center" vertical="top" wrapText="1"/>
    </xf>
    <xf numFmtId="0" fontId="6" fillId="4" borderId="18" xfId="0" applyFont="1" applyFill="1" applyBorder="1" applyAlignment="1">
      <alignment wrapText="1"/>
    </xf>
    <xf numFmtId="0" fontId="6" fillId="6" borderId="13" xfId="0" applyFont="1" applyFill="1" applyBorder="1" applyAlignment="1">
      <alignment horizontal="center" wrapText="1"/>
    </xf>
    <xf numFmtId="0" fontId="6" fillId="3" borderId="18" xfId="0" applyFont="1" applyFill="1" applyBorder="1" applyAlignment="1">
      <alignment horizontal="center" wrapText="1"/>
    </xf>
    <xf numFmtId="0" fontId="9" fillId="2" borderId="13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right" wrapText="1"/>
    </xf>
    <xf numFmtId="0" fontId="8" fillId="2" borderId="13" xfId="0" applyFont="1" applyFill="1" applyBorder="1" applyAlignment="1">
      <alignment wrapText="1"/>
    </xf>
    <xf numFmtId="3" fontId="6" fillId="4" borderId="13" xfId="0" applyNumberFormat="1" applyFont="1" applyFill="1" applyBorder="1" applyAlignment="1">
      <alignment horizontal="right" wrapText="1"/>
    </xf>
    <xf numFmtId="165" fontId="8" fillId="3" borderId="20" xfId="0" applyNumberFormat="1" applyFont="1" applyFill="1" applyBorder="1" applyAlignment="1">
      <alignment wrapText="1"/>
    </xf>
    <xf numFmtId="3" fontId="6" fillId="3" borderId="18" xfId="0" applyNumberFormat="1" applyFont="1" applyFill="1" applyBorder="1" applyAlignment="1">
      <alignment horizontal="right" wrapText="1"/>
    </xf>
    <xf numFmtId="0" fontId="7" fillId="2" borderId="13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wrapText="1"/>
    </xf>
    <xf numFmtId="164" fontId="4" fillId="2" borderId="13" xfId="0" applyNumberFormat="1" applyFont="1" applyFill="1" applyBorder="1" applyAlignment="1">
      <alignment wrapText="1"/>
    </xf>
    <xf numFmtId="0" fontId="6" fillId="0" borderId="13" xfId="0" applyFont="1" applyBorder="1" applyAlignment="1">
      <alignment horizontal="right" wrapText="1"/>
    </xf>
    <xf numFmtId="15" fontId="6" fillId="0" borderId="13" xfId="0" applyNumberFormat="1" applyFont="1" applyBorder="1" applyAlignment="1">
      <alignment wrapText="1"/>
    </xf>
    <xf numFmtId="0" fontId="9" fillId="3" borderId="18" xfId="0" applyFont="1" applyFill="1" applyBorder="1" applyAlignment="1">
      <alignment vertical="top"/>
    </xf>
    <xf numFmtId="0" fontId="5" fillId="3" borderId="18" xfId="0" applyFont="1" applyFill="1" applyBorder="1"/>
    <xf numFmtId="165" fontId="8" fillId="2" borderId="13" xfId="0" applyNumberFormat="1" applyFont="1" applyFill="1" applyBorder="1" applyAlignment="1">
      <alignment wrapText="1"/>
    </xf>
    <xf numFmtId="0" fontId="8" fillId="3" borderId="18" xfId="0" applyFont="1" applyFill="1" applyBorder="1" applyAlignment="1">
      <alignment horizontal="center" vertical="top" wrapText="1"/>
    </xf>
    <xf numFmtId="0" fontId="8" fillId="2" borderId="10" xfId="0" applyFont="1" applyFill="1" applyBorder="1" applyAlignment="1">
      <alignment wrapText="1"/>
    </xf>
    <xf numFmtId="0" fontId="6" fillId="7" borderId="13" xfId="0" applyFont="1" applyFill="1" applyBorder="1" applyAlignment="1">
      <alignment horizontal="right" wrapText="1"/>
    </xf>
    <xf numFmtId="0" fontId="10" fillId="0" borderId="0" xfId="0" applyFont="1" applyAlignment="1">
      <alignment vertical="center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" fillId="2" borderId="17" xfId="0" applyFont="1" applyFill="1" applyBorder="1" applyAlignment="1">
      <alignment horizontal="center" vertical="center"/>
    </xf>
    <xf numFmtId="0" fontId="2" fillId="0" borderId="15" xfId="0" applyFont="1" applyBorder="1"/>
    <xf numFmtId="0" fontId="2" fillId="0" borderId="21" xfId="0" applyFont="1" applyBorder="1"/>
    <xf numFmtId="0" fontId="2" fillId="0" borderId="22" xfId="0" applyFont="1" applyBorder="1"/>
    <xf numFmtId="0" fontId="10" fillId="0" borderId="0" xfId="0" applyFont="1" applyAlignment="1">
      <alignment horizontal="left"/>
    </xf>
    <xf numFmtId="0" fontId="10" fillId="0" borderId="0" xfId="0" applyFont="1"/>
    <xf numFmtId="0" fontId="3" fillId="2" borderId="1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8" fillId="3" borderId="24" xfId="0" applyFont="1" applyFill="1" applyBorder="1" applyAlignment="1">
      <alignment horizontal="center" wrapText="1"/>
    </xf>
    <xf numFmtId="0" fontId="2" fillId="0" borderId="25" xfId="0" applyFont="1" applyBorder="1"/>
    <xf numFmtId="0" fontId="6" fillId="3" borderId="24" xfId="0" applyFont="1" applyFill="1" applyBorder="1" applyAlignment="1">
      <alignment horizontal="center" wrapText="1"/>
    </xf>
    <xf numFmtId="0" fontId="5" fillId="0" borderId="23" xfId="0" applyNumberFormat="1" applyFont="1" applyBorder="1"/>
    <xf numFmtId="0" fontId="6" fillId="0" borderId="22" xfId="0" applyNumberFormat="1" applyFont="1" applyBorder="1" applyAlignment="1">
      <alignment wrapText="1"/>
    </xf>
    <xf numFmtId="2" fontId="6" fillId="5" borderId="9" xfId="0" applyNumberFormat="1" applyFont="1" applyFill="1" applyBorder="1" applyAlignment="1">
      <alignment horizontal="right" wrapText="1"/>
    </xf>
    <xf numFmtId="1" fontId="6" fillId="8" borderId="25" xfId="0" applyNumberFormat="1" applyFont="1" applyFill="1" applyBorder="1" applyAlignment="1">
      <alignment horizontal="right" wrapText="1"/>
    </xf>
    <xf numFmtId="0" fontId="6" fillId="8" borderId="25" xfId="0" applyFont="1" applyFill="1" applyBorder="1" applyAlignment="1">
      <alignment horizontal="right" wrapText="1"/>
    </xf>
    <xf numFmtId="0" fontId="6" fillId="9" borderId="25" xfId="0" applyFont="1" applyFill="1" applyBorder="1" applyAlignment="1">
      <alignment horizontal="right" wrapText="1"/>
    </xf>
    <xf numFmtId="15" fontId="5" fillId="10" borderId="25" xfId="0" applyNumberFormat="1" applyFont="1" applyFill="1" applyBorder="1"/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B3CEFA"/>
          <bgColor rgb="FFB3CEFA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33</xdr:row>
      <xdr:rowOff>0</xdr:rowOff>
    </xdr:from>
    <xdr:ext cx="1152525" cy="219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74500" y="3675225"/>
          <a:ext cx="1143000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5</xdr:col>
      <xdr:colOff>0</xdr:colOff>
      <xdr:row>33</xdr:row>
      <xdr:rowOff>0</xdr:rowOff>
    </xdr:from>
    <xdr:ext cx="1152525" cy="2190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774500" y="3675225"/>
          <a:ext cx="1143000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</xdr:colOff>
      <xdr:row>41</xdr:row>
      <xdr:rowOff>6350</xdr:rowOff>
    </xdr:from>
    <xdr:ext cx="857250" cy="2190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137275" y="8077200"/>
          <a:ext cx="857250" cy="219075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</xdr:col>
      <xdr:colOff>47625</xdr:colOff>
      <xdr:row>33</xdr:row>
      <xdr:rowOff>180975</xdr:rowOff>
    </xdr:from>
    <xdr:ext cx="857250" cy="2190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922138" y="3675225"/>
          <a:ext cx="847725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85725</xdr:colOff>
      <xdr:row>33</xdr:row>
      <xdr:rowOff>180975</xdr:rowOff>
    </xdr:from>
    <xdr:ext cx="1190625" cy="2190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755450" y="3675225"/>
          <a:ext cx="1181100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28</xdr:row>
      <xdr:rowOff>0</xdr:rowOff>
    </xdr:from>
    <xdr:ext cx="1238250" cy="2190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731638" y="3675225"/>
          <a:ext cx="1228725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133350</xdr:colOff>
      <xdr:row>6</xdr:row>
      <xdr:rowOff>133350</xdr:rowOff>
    </xdr:from>
    <xdr:ext cx="723900" cy="2952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988813" y="3637125"/>
          <a:ext cx="714375" cy="2857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</xdr:col>
      <xdr:colOff>85725</xdr:colOff>
      <xdr:row>18</xdr:row>
      <xdr:rowOff>314325</xdr:rowOff>
    </xdr:from>
    <xdr:ext cx="1647825" cy="2190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526850" y="3675225"/>
          <a:ext cx="1638300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8:D14">
  <tableColumns count="4">
    <tableColumn id="1" xr3:uid="{00000000-0010-0000-0000-000001000000}" name="Cab type"/>
    <tableColumn id="2" xr3:uid="{00000000-0010-0000-0000-000002000000}" name="Validity Start"/>
    <tableColumn id="3" xr3:uid="{00000000-0010-0000-0000-000003000000}" name="Validity End"/>
    <tableColumn id="4" xr3:uid="{00000000-0010-0000-0000-000004000000}" name="Price per day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8"/>
  <sheetViews>
    <sheetView showGridLines="0" topLeftCell="A18" workbookViewId="0">
      <selection activeCell="B20" sqref="B20"/>
    </sheetView>
  </sheetViews>
  <sheetFormatPr defaultColWidth="12.6328125" defaultRowHeight="15" customHeight="1" x14ac:dyDescent="0.25"/>
  <cols>
    <col min="2" max="2" width="14.6328125" customWidth="1"/>
    <col min="3" max="3" width="13.7265625" customWidth="1"/>
    <col min="4" max="4" width="16" customWidth="1"/>
    <col min="6" max="6" width="15.7265625" customWidth="1"/>
    <col min="7" max="7" width="16.7265625" customWidth="1"/>
    <col min="9" max="9" width="15.7265625" customWidth="1"/>
    <col min="13" max="26" width="8.6328125" hidden="1" customWidth="1"/>
  </cols>
  <sheetData>
    <row r="1" spans="1:12" ht="15.75" customHeight="1" x14ac:dyDescent="0.25">
      <c r="A1" s="74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6"/>
    </row>
    <row r="2" spans="1:12" ht="15.75" customHeight="1" x14ac:dyDescent="0.25">
      <c r="A2" s="77"/>
      <c r="B2" s="73"/>
      <c r="C2" s="73"/>
      <c r="D2" s="73"/>
      <c r="E2" s="73"/>
      <c r="F2" s="73"/>
      <c r="G2" s="73"/>
      <c r="H2" s="73"/>
      <c r="I2" s="73"/>
      <c r="J2" s="73"/>
      <c r="K2" s="73"/>
      <c r="L2" s="78"/>
    </row>
    <row r="3" spans="1:12" ht="15.75" customHeight="1" x14ac:dyDescent="0.25">
      <c r="A3" s="79"/>
      <c r="B3" s="80"/>
      <c r="C3" s="80"/>
      <c r="D3" s="80"/>
      <c r="E3" s="80"/>
      <c r="F3" s="80"/>
      <c r="G3" s="80"/>
      <c r="H3" s="80"/>
      <c r="I3" s="80"/>
      <c r="J3" s="80"/>
      <c r="K3" s="80"/>
      <c r="L3" s="81"/>
    </row>
    <row r="4" spans="1:12" ht="15.75" customHeight="1" x14ac:dyDescent="0.25"/>
    <row r="5" spans="1:12" ht="15.75" customHeight="1" x14ac:dyDescent="0.25">
      <c r="A5" s="82" t="s">
        <v>1</v>
      </c>
      <c r="B5" s="76"/>
    </row>
    <row r="6" spans="1:12" ht="15.75" customHeight="1" x14ac:dyDescent="0.25">
      <c r="A6" s="79"/>
      <c r="B6" s="81"/>
    </row>
    <row r="7" spans="1:12" ht="15.75" customHeight="1" x14ac:dyDescent="0.25"/>
    <row r="8" spans="1:12" ht="15.75" customHeight="1" x14ac:dyDescent="0.35">
      <c r="A8" s="1" t="s">
        <v>2</v>
      </c>
      <c r="B8" s="2" t="s">
        <v>3</v>
      </c>
      <c r="C8" s="3" t="s">
        <v>4</v>
      </c>
      <c r="D8" s="4" t="s">
        <v>5</v>
      </c>
    </row>
    <row r="9" spans="1:12" ht="15.75" customHeight="1" x14ac:dyDescent="0.35">
      <c r="A9" s="5" t="s">
        <v>6</v>
      </c>
      <c r="B9" s="6">
        <v>44197</v>
      </c>
      <c r="C9" s="6">
        <v>44316</v>
      </c>
      <c r="D9" s="7">
        <v>1200</v>
      </c>
    </row>
    <row r="10" spans="1:12" ht="15.75" customHeight="1" x14ac:dyDescent="0.35">
      <c r="A10" s="5" t="s">
        <v>6</v>
      </c>
      <c r="B10" s="6">
        <v>44317</v>
      </c>
      <c r="C10" s="6">
        <v>44561</v>
      </c>
      <c r="D10" s="7">
        <v>1300</v>
      </c>
    </row>
    <row r="11" spans="1:12" ht="15.75" customHeight="1" x14ac:dyDescent="0.35">
      <c r="A11" s="5" t="s">
        <v>7</v>
      </c>
      <c r="B11" s="6">
        <v>44197</v>
      </c>
      <c r="C11" s="6">
        <v>44316</v>
      </c>
      <c r="D11" s="7">
        <v>2100</v>
      </c>
    </row>
    <row r="12" spans="1:12" ht="15.75" customHeight="1" x14ac:dyDescent="0.35">
      <c r="A12" s="5" t="s">
        <v>7</v>
      </c>
      <c r="B12" s="6">
        <v>44317</v>
      </c>
      <c r="C12" s="6">
        <v>44561</v>
      </c>
      <c r="D12" s="7">
        <v>2200</v>
      </c>
    </row>
    <row r="13" spans="1:12" ht="15.75" customHeight="1" x14ac:dyDescent="0.35">
      <c r="A13" s="5" t="s">
        <v>8</v>
      </c>
      <c r="B13" s="6">
        <v>44197</v>
      </c>
      <c r="C13" s="6">
        <v>44316</v>
      </c>
      <c r="D13" s="7">
        <v>2800</v>
      </c>
    </row>
    <row r="14" spans="1:12" ht="15.75" customHeight="1" x14ac:dyDescent="0.35">
      <c r="A14" s="8" t="s">
        <v>8</v>
      </c>
      <c r="B14" s="9">
        <v>44317</v>
      </c>
      <c r="C14" s="9">
        <v>44561</v>
      </c>
      <c r="D14" s="10">
        <v>3000</v>
      </c>
    </row>
    <row r="15" spans="1:12" ht="15.75" customHeight="1" x14ac:dyDescent="0.25"/>
    <row r="16" spans="1:12" ht="15.75" customHeight="1" x14ac:dyDescent="0.25"/>
    <row r="17" spans="1:14" ht="15.75" customHeight="1" x14ac:dyDescent="0.25"/>
    <row r="18" spans="1:14" ht="15.75" customHeight="1" x14ac:dyDescent="0.25">
      <c r="A18" s="83" t="s">
        <v>9</v>
      </c>
      <c r="B18" s="76"/>
    </row>
    <row r="19" spans="1:14" ht="15.75" customHeight="1" x14ac:dyDescent="0.25">
      <c r="A19" s="79"/>
      <c r="B19" s="81"/>
    </row>
    <row r="20" spans="1:14" ht="15.75" customHeight="1" x14ac:dyDescent="0.25">
      <c r="A20" s="11" t="s">
        <v>10</v>
      </c>
      <c r="B20" s="12" t="str">
        <f>Sheet3!B18</f>
        <v>Swift Dzire</v>
      </c>
      <c r="C20" s="13"/>
      <c r="G20" s="14" t="s">
        <v>11</v>
      </c>
      <c r="H20" s="15" t="s">
        <v>12</v>
      </c>
      <c r="I20" s="16" t="s">
        <v>13</v>
      </c>
      <c r="J20" s="17" t="s">
        <v>14</v>
      </c>
      <c r="N20" s="18"/>
    </row>
    <row r="21" spans="1:14" ht="15.75" customHeight="1" x14ac:dyDescent="0.35">
      <c r="A21" s="19" t="s">
        <v>15</v>
      </c>
      <c r="B21" s="6">
        <f>Sheet3!B21</f>
        <v>44254</v>
      </c>
      <c r="C21" s="20"/>
      <c r="F21" s="21" t="s">
        <v>15</v>
      </c>
      <c r="G21" s="22">
        <v>352</v>
      </c>
      <c r="H21" s="23">
        <v>2800</v>
      </c>
      <c r="I21" s="23">
        <v>985600</v>
      </c>
      <c r="J21" s="24">
        <v>1255600</v>
      </c>
      <c r="N21" s="25"/>
    </row>
    <row r="22" spans="1:14" ht="15.75" customHeight="1" x14ac:dyDescent="0.35">
      <c r="A22" s="26" t="s">
        <v>16</v>
      </c>
      <c r="B22" s="6">
        <f>Sheet3!B22</f>
        <v>44393</v>
      </c>
      <c r="C22" s="20"/>
      <c r="F22" s="21" t="s">
        <v>16</v>
      </c>
      <c r="G22" s="22">
        <v>90</v>
      </c>
      <c r="H22" s="23">
        <v>3000</v>
      </c>
      <c r="I22" s="23">
        <v>270000</v>
      </c>
      <c r="J22" s="27"/>
      <c r="N22" s="28"/>
    </row>
    <row r="23" spans="1:14" ht="15.75" customHeight="1" x14ac:dyDescent="0.35">
      <c r="A23" s="29" t="s">
        <v>17</v>
      </c>
      <c r="B23" s="30">
        <f>Sheet3!B24</f>
        <v>1</v>
      </c>
      <c r="C23" s="31"/>
      <c r="H23" s="84" t="s">
        <v>18</v>
      </c>
      <c r="I23" s="73"/>
    </row>
    <row r="24" spans="1:14" ht="15.75" customHeight="1" x14ac:dyDescent="0.35">
      <c r="C24" s="31"/>
    </row>
    <row r="25" spans="1:14" ht="15.75" customHeight="1" x14ac:dyDescent="0.35">
      <c r="A25" s="29" t="s">
        <v>19</v>
      </c>
      <c r="B25" s="33">
        <f t="array" ref="B25">INDEX(Sheet1!$D$9:$D$14,MATCH(1,(B$20=Sheet1!$A$9:$A$14)*(B$21&lt;=Sheet1!$C$9:$C$14),0))</f>
        <v>1200</v>
      </c>
    </row>
    <row r="26" spans="1:14" ht="15.75" customHeight="1" x14ac:dyDescent="0.35">
      <c r="A26" s="29" t="s">
        <v>20</v>
      </c>
      <c r="B26" s="33">
        <f t="array" ref="B26">INDEX(Sheet1!$D$9:$D$14,MATCH(1,($B$20=Sheet1!$A$9:$A$14)*($B$22&lt;=Sheet1!$C$9:$C$14),0))</f>
        <v>1300</v>
      </c>
      <c r="G26" s="14" t="s">
        <v>11</v>
      </c>
      <c r="H26" s="15" t="s">
        <v>12</v>
      </c>
      <c r="I26" s="16" t="s">
        <v>13</v>
      </c>
      <c r="J26" s="17" t="s">
        <v>14</v>
      </c>
    </row>
    <row r="27" spans="1:14" ht="15.75" customHeight="1" x14ac:dyDescent="0.35">
      <c r="F27" s="21" t="s">
        <v>15</v>
      </c>
      <c r="G27" s="22">
        <f>IF(AND(B21&gt;=DATE(2021,1,1),B21&lt;=DATE(2021,4,30)),DATEDIF(B21,C9,"d")*B23,DATEDIF(C14,B21,"d")*B23)</f>
        <v>62</v>
      </c>
      <c r="H27" s="23">
        <f>B25</f>
        <v>1200</v>
      </c>
      <c r="I27" s="23">
        <f>G27*H27</f>
        <v>74400</v>
      </c>
      <c r="J27" s="24">
        <f>I27+I28</f>
        <v>174500</v>
      </c>
    </row>
    <row r="28" spans="1:14" ht="15.75" customHeight="1" x14ac:dyDescent="0.35">
      <c r="F28" s="21" t="s">
        <v>16</v>
      </c>
      <c r="G28" s="22">
        <f>IF(AND(B22&gt;=DATE(2021,1,1),B22&lt;=DATE(2021,4,30)),DATEDIF(B22,DATE(2021,4,30),"d")*B23,DATEDIF(DATE(2021,4,30),B22,"d")*B23)</f>
        <v>77</v>
      </c>
      <c r="H28" s="23">
        <f>B26</f>
        <v>1300</v>
      </c>
      <c r="I28" s="23">
        <f>G28*H28</f>
        <v>100100</v>
      </c>
      <c r="J28" s="27"/>
    </row>
    <row r="29" spans="1:14" ht="15.75" customHeight="1" x14ac:dyDescent="0.3">
      <c r="A29" s="34" t="s">
        <v>21</v>
      </c>
      <c r="B29" s="34"/>
      <c r="C29" s="34"/>
      <c r="D29" s="34"/>
      <c r="E29" s="34"/>
      <c r="F29" s="34"/>
    </row>
    <row r="30" spans="1:14" ht="15.75" customHeight="1" x14ac:dyDescent="0.25">
      <c r="A30" s="85" t="s">
        <v>22</v>
      </c>
      <c r="B30" s="73"/>
      <c r="C30" s="73"/>
      <c r="D30" s="73"/>
      <c r="E30" s="73"/>
      <c r="F30" s="73"/>
      <c r="G30" s="73"/>
    </row>
    <row r="31" spans="1:14" ht="15.75" customHeight="1" x14ac:dyDescent="0.25">
      <c r="A31" s="73"/>
      <c r="B31" s="73"/>
      <c r="C31" s="73"/>
      <c r="D31" s="73"/>
      <c r="E31" s="73"/>
      <c r="F31" s="73"/>
      <c r="G31" s="73"/>
    </row>
    <row r="32" spans="1:14" ht="15.75" customHeight="1" x14ac:dyDescent="0.25">
      <c r="A32" s="35"/>
      <c r="B32" s="35"/>
      <c r="C32" s="35"/>
      <c r="D32" s="35"/>
      <c r="E32" s="35"/>
      <c r="F32" s="35"/>
    </row>
    <row r="33" spans="1:8" ht="15.75" customHeight="1" x14ac:dyDescent="0.25">
      <c r="A33" s="35"/>
      <c r="B33" s="35"/>
      <c r="C33" s="35"/>
      <c r="D33" s="35"/>
      <c r="E33" s="35"/>
      <c r="F33" s="35"/>
    </row>
    <row r="34" spans="1:8" ht="15.75" customHeight="1" x14ac:dyDescent="0.25">
      <c r="B34" s="14" t="s">
        <v>11</v>
      </c>
      <c r="C34" s="15" t="s">
        <v>12</v>
      </c>
      <c r="D34" s="36" t="s">
        <v>13</v>
      </c>
      <c r="E34" s="16" t="s">
        <v>14</v>
      </c>
      <c r="F34" s="37"/>
      <c r="G34" s="72" t="s">
        <v>23</v>
      </c>
      <c r="H34" s="73"/>
    </row>
    <row r="35" spans="1:8" ht="15.75" customHeight="1" x14ac:dyDescent="0.35">
      <c r="A35" s="21" t="s">
        <v>15</v>
      </c>
      <c r="B35" s="38">
        <v>3</v>
      </c>
      <c r="C35" s="23">
        <f t="array" ref="C35">INDEX(Sheet1!$D$9:$D$14,MATCH(1,(B$20=Sheet1!$A$9:$A$14)*(B$21&lt;=Sheet1!$C$9:$C$14),0))</f>
        <v>1200</v>
      </c>
      <c r="D35" s="23">
        <f t="array" ref="D35">B35*C35</f>
        <v>3600</v>
      </c>
      <c r="E35" s="39">
        <f t="array" ref="E35">D35+D36</f>
        <v>103700</v>
      </c>
      <c r="F35" s="37"/>
      <c r="G35" s="37"/>
    </row>
    <row r="36" spans="1:8" ht="15.75" customHeight="1" x14ac:dyDescent="0.35">
      <c r="A36" s="21" t="s">
        <v>16</v>
      </c>
      <c r="B36" s="38">
        <f>(IF(B22&gt;DATE(2021,4,30),DATEDIF(DATE(2021,4,30),B22,"D"),1))*B23</f>
        <v>77</v>
      </c>
      <c r="C36" s="23">
        <f t="array" ref="C36">INDEX(Sheet1!$D$9:$D$14,MATCH(1,($B$20=Sheet1!$A$9:$A$14)*($B$22&lt;=Sheet1!$C$9:$C$14),0))</f>
        <v>1300</v>
      </c>
      <c r="D36" s="23">
        <f>B36*C36</f>
        <v>100100</v>
      </c>
      <c r="E36" s="27"/>
    </row>
    <row r="37" spans="1:8" ht="15.75" customHeight="1" x14ac:dyDescent="0.25"/>
    <row r="38" spans="1:8" ht="15.75" customHeight="1" x14ac:dyDescent="0.25"/>
    <row r="39" spans="1:8" ht="15.75" hidden="1" customHeight="1" x14ac:dyDescent="0.25"/>
    <row r="40" spans="1:8" ht="15.75" hidden="1" customHeight="1" x14ac:dyDescent="0.25"/>
    <row r="41" spans="1:8" ht="15.75" hidden="1" customHeight="1" x14ac:dyDescent="0.25"/>
    <row r="42" spans="1:8" ht="15.75" hidden="1" customHeight="1" x14ac:dyDescent="0.25"/>
    <row r="43" spans="1:8" ht="15.75" hidden="1" customHeight="1" x14ac:dyDescent="0.25"/>
    <row r="44" spans="1:8" ht="15.75" hidden="1" customHeight="1" x14ac:dyDescent="0.25"/>
    <row r="45" spans="1:8" ht="15.75" hidden="1" customHeight="1" x14ac:dyDescent="0.25"/>
    <row r="46" spans="1:8" ht="15.75" hidden="1" customHeight="1" x14ac:dyDescent="0.25"/>
    <row r="47" spans="1:8" ht="15.75" hidden="1" customHeight="1" x14ac:dyDescent="0.25"/>
    <row r="48" spans="1:8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  <row r="66" ht="15.75" hidden="1" customHeight="1" x14ac:dyDescent="0.25"/>
    <row r="67" ht="15.75" hidden="1" customHeight="1" x14ac:dyDescent="0.25"/>
    <row r="68" ht="15.75" hidden="1" customHeight="1" x14ac:dyDescent="0.25"/>
    <row r="69" ht="15.75" hidden="1" customHeight="1" x14ac:dyDescent="0.25"/>
    <row r="70" ht="15.75" hidden="1" customHeight="1" x14ac:dyDescent="0.25"/>
    <row r="71" ht="15.75" hidden="1" customHeight="1" x14ac:dyDescent="0.25"/>
    <row r="72" ht="15.75" hidden="1" customHeight="1" x14ac:dyDescent="0.25"/>
    <row r="73" ht="15.75" hidden="1" customHeight="1" x14ac:dyDescent="0.25"/>
    <row r="74" ht="15.75" hidden="1" customHeight="1" x14ac:dyDescent="0.25"/>
    <row r="75" ht="15.75" hidden="1" customHeight="1" x14ac:dyDescent="0.25"/>
    <row r="76" ht="15.75" hidden="1" customHeight="1" x14ac:dyDescent="0.25"/>
    <row r="77" ht="15.75" hidden="1" customHeight="1" x14ac:dyDescent="0.25"/>
    <row r="78" ht="15.75" hidden="1" customHeight="1" x14ac:dyDescent="0.25"/>
    <row r="79" ht="15.75" hidden="1" customHeight="1" x14ac:dyDescent="0.25"/>
    <row r="80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27" spans="6:9" ht="15" customHeight="1" x14ac:dyDescent="0.35">
      <c r="F1027" s="38">
        <f>(IF(F1014&gt;DATE(2021,4,F1028),DATEDIF(F1013,DATE(2021,4,30),"D"),DATEDIF(F1013,F1014,"D")))*F1015</f>
        <v>0</v>
      </c>
      <c r="G1027" s="23" t="e">
        <f t="array" ref="G1027">INDEX(Sheet1!$D$9:$D$14,MATCH(1,(F$20=Sheet1!$A$9:$A$14)*(F$21&lt;=Sheet1!$C$9:$C$14),0))</f>
        <v>#N/A</v>
      </c>
      <c r="H1027" s="23" t="e">
        <f t="array" ref="H1027">F1027*G1027</f>
        <v>#N/A</v>
      </c>
      <c r="I1027" s="39" t="e">
        <f t="array" ref="I1027">H1027+H1028</f>
        <v>#N/A</v>
      </c>
    </row>
    <row r="1028" spans="6:9" ht="15" customHeight="1" x14ac:dyDescent="0.35">
      <c r="F1028" s="38">
        <f t="array" ref="F1028">(IF(F1014&gt;DATE(2021,4,30),DATEDIF(DATE(2021,4,30),F1014,"D"),1))*F1015</f>
        <v>0</v>
      </c>
      <c r="G1028" s="23">
        <f t="array" ref="G1028">INDEX(Sheet1!$D$9:$D$14,MATCH(1,($B$20=Sheet1!$A$9:$A$14)*($B$22&lt;=Sheet1!$C$9:$C$14),0))</f>
        <v>1300</v>
      </c>
      <c r="H1028" s="23">
        <f>F1028*G1028</f>
        <v>0</v>
      </c>
      <c r="I1028" s="27"/>
    </row>
  </sheetData>
  <mergeCells count="6">
    <mergeCell ref="G34:H34"/>
    <mergeCell ref="A1:L3"/>
    <mergeCell ref="A5:B6"/>
    <mergeCell ref="A18:B19"/>
    <mergeCell ref="H23:I23"/>
    <mergeCell ref="A30:G31"/>
  </mergeCells>
  <conditionalFormatting sqref="K16">
    <cfRule type="notContainsBlanks" dxfId="0" priority="1">
      <formula>LEN(TRIM(K16))&gt;0</formula>
    </cfRule>
  </conditionalFormatting>
  <pageMargins left="0.7" right="0.7" top="0.75" bottom="0.75" header="0" footer="0"/>
  <pageSetup orientation="landscape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0"/>
  <sheetViews>
    <sheetView showGridLines="0" topLeftCell="A18" workbookViewId="0">
      <selection activeCell="B21" sqref="B21"/>
    </sheetView>
  </sheetViews>
  <sheetFormatPr defaultColWidth="12.6328125" defaultRowHeight="15" customHeight="1" x14ac:dyDescent="0.25"/>
  <cols>
    <col min="2" max="2" width="16.36328125" customWidth="1"/>
    <col min="3" max="3" width="17.08984375" customWidth="1"/>
    <col min="4" max="4" width="21.7265625" customWidth="1"/>
    <col min="5" max="5" width="19.90625" customWidth="1"/>
    <col min="10" max="10" width="11.6328125" customWidth="1"/>
    <col min="11" max="11" width="14" customWidth="1"/>
    <col min="13" max="26" width="8.6328125" hidden="1" customWidth="1"/>
  </cols>
  <sheetData>
    <row r="1" spans="1:12" ht="15.75" customHeight="1" x14ac:dyDescent="0.25">
      <c r="A1" s="74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6"/>
    </row>
    <row r="2" spans="1:12" ht="15.75" customHeight="1" x14ac:dyDescent="0.25">
      <c r="A2" s="77"/>
      <c r="B2" s="73"/>
      <c r="C2" s="73"/>
      <c r="D2" s="73"/>
      <c r="E2" s="73"/>
      <c r="F2" s="73"/>
      <c r="G2" s="73"/>
      <c r="H2" s="73"/>
      <c r="I2" s="73"/>
      <c r="J2" s="73"/>
      <c r="K2" s="73"/>
      <c r="L2" s="78"/>
    </row>
    <row r="3" spans="1:12" ht="15.75" customHeight="1" x14ac:dyDescent="0.25">
      <c r="A3" s="79"/>
      <c r="B3" s="80"/>
      <c r="C3" s="80"/>
      <c r="D3" s="80"/>
      <c r="E3" s="80"/>
      <c r="F3" s="80"/>
      <c r="G3" s="80"/>
      <c r="H3" s="80"/>
      <c r="I3" s="80"/>
      <c r="J3" s="80"/>
      <c r="K3" s="80"/>
      <c r="L3" s="81"/>
    </row>
    <row r="4" spans="1:12" ht="15.75" customHeight="1" x14ac:dyDescent="0.25"/>
    <row r="5" spans="1:12" ht="15.75" customHeight="1" x14ac:dyDescent="0.25">
      <c r="A5" s="86" t="s">
        <v>24</v>
      </c>
      <c r="B5" s="87"/>
    </row>
    <row r="6" spans="1:12" ht="15.75" customHeight="1" x14ac:dyDescent="0.25">
      <c r="A6" s="88"/>
      <c r="B6" s="89"/>
    </row>
    <row r="7" spans="1:12" ht="15.75" customHeight="1" x14ac:dyDescent="0.25"/>
    <row r="8" spans="1:12" ht="15.75" customHeight="1" x14ac:dyDescent="0.35">
      <c r="A8" s="40" t="s">
        <v>25</v>
      </c>
      <c r="B8" s="41" t="s">
        <v>26</v>
      </c>
      <c r="C8" s="42" t="s">
        <v>3</v>
      </c>
      <c r="D8" s="42" t="s">
        <v>4</v>
      </c>
      <c r="E8" s="42" t="s">
        <v>5</v>
      </c>
      <c r="G8" s="40" t="s">
        <v>25</v>
      </c>
      <c r="H8" s="41" t="s">
        <v>26</v>
      </c>
    </row>
    <row r="9" spans="1:12" ht="15.75" customHeight="1" x14ac:dyDescent="0.35">
      <c r="A9" s="97" t="s">
        <v>27</v>
      </c>
      <c r="B9" s="98" t="s">
        <v>28</v>
      </c>
      <c r="C9" s="43">
        <v>44197</v>
      </c>
      <c r="D9" s="43">
        <v>44377</v>
      </c>
      <c r="E9" s="44">
        <v>4000</v>
      </c>
      <c r="G9" s="45" t="s">
        <v>27</v>
      </c>
      <c r="H9" s="46" t="s">
        <v>28</v>
      </c>
    </row>
    <row r="10" spans="1:12" ht="15.75" customHeight="1" x14ac:dyDescent="0.35">
      <c r="A10" s="97" t="s">
        <v>27</v>
      </c>
      <c r="B10" s="98" t="s">
        <v>29</v>
      </c>
      <c r="C10" s="43">
        <v>44197</v>
      </c>
      <c r="D10" s="43">
        <v>44377</v>
      </c>
      <c r="E10" s="44">
        <v>7000</v>
      </c>
      <c r="G10" s="45" t="s">
        <v>30</v>
      </c>
      <c r="H10" s="46" t="s">
        <v>29</v>
      </c>
    </row>
    <row r="11" spans="1:12" ht="15.75" customHeight="1" x14ac:dyDescent="0.35">
      <c r="A11" s="97" t="s">
        <v>27</v>
      </c>
      <c r="B11" s="98" t="s">
        <v>28</v>
      </c>
      <c r="C11" s="43">
        <v>44378</v>
      </c>
      <c r="D11" s="43">
        <v>44561</v>
      </c>
      <c r="E11" s="44">
        <v>4500</v>
      </c>
    </row>
    <row r="12" spans="1:12" ht="15.75" customHeight="1" x14ac:dyDescent="0.35">
      <c r="A12" s="97" t="s">
        <v>27</v>
      </c>
      <c r="B12" s="98" t="s">
        <v>29</v>
      </c>
      <c r="C12" s="43">
        <v>44378</v>
      </c>
      <c r="D12" s="43">
        <v>44561</v>
      </c>
      <c r="E12" s="44">
        <v>8000</v>
      </c>
    </row>
    <row r="13" spans="1:12" ht="15.75" customHeight="1" x14ac:dyDescent="0.35">
      <c r="A13" s="97" t="s">
        <v>30</v>
      </c>
      <c r="B13" s="98" t="s">
        <v>28</v>
      </c>
      <c r="C13" s="43">
        <v>44197</v>
      </c>
      <c r="D13" s="43">
        <v>44377</v>
      </c>
      <c r="E13" s="44">
        <v>6000</v>
      </c>
    </row>
    <row r="14" spans="1:12" ht="15.75" customHeight="1" x14ac:dyDescent="0.35">
      <c r="A14" s="97" t="s">
        <v>30</v>
      </c>
      <c r="B14" s="98" t="s">
        <v>29</v>
      </c>
      <c r="C14" s="43">
        <v>44197</v>
      </c>
      <c r="D14" s="43">
        <v>44377</v>
      </c>
      <c r="E14" s="44">
        <v>9000</v>
      </c>
    </row>
    <row r="15" spans="1:12" ht="15.75" customHeight="1" x14ac:dyDescent="0.35">
      <c r="A15" s="97" t="s">
        <v>30</v>
      </c>
      <c r="B15" s="98" t="s">
        <v>28</v>
      </c>
      <c r="C15" s="43">
        <v>44378</v>
      </c>
      <c r="D15" s="43">
        <v>44561</v>
      </c>
      <c r="E15" s="44">
        <v>6500</v>
      </c>
    </row>
    <row r="16" spans="1:12" ht="15.75" customHeight="1" x14ac:dyDescent="0.35">
      <c r="A16" s="97" t="s">
        <v>30</v>
      </c>
      <c r="B16" s="98" t="s">
        <v>29</v>
      </c>
      <c r="C16" s="43">
        <v>44378</v>
      </c>
      <c r="D16" s="43">
        <v>44561</v>
      </c>
      <c r="E16" s="44">
        <v>9500</v>
      </c>
    </row>
    <row r="17" spans="1:12" ht="15.75" customHeight="1" x14ac:dyDescent="0.25"/>
    <row r="18" spans="1:12" ht="15.75" customHeight="1" x14ac:dyDescent="0.25">
      <c r="A18" s="83" t="s">
        <v>9</v>
      </c>
      <c r="B18" s="76"/>
    </row>
    <row r="19" spans="1:12" ht="15.75" customHeight="1" x14ac:dyDescent="0.25">
      <c r="A19" s="79"/>
      <c r="B19" s="81"/>
    </row>
    <row r="20" spans="1:12" ht="15.75" customHeight="1" x14ac:dyDescent="0.35">
      <c r="A20" s="47" t="s">
        <v>25</v>
      </c>
      <c r="B20" s="97" t="str">
        <f>Sheet3!B19</f>
        <v>Radisson</v>
      </c>
      <c r="C20" s="13"/>
      <c r="E20" s="49" t="s">
        <v>31</v>
      </c>
      <c r="F20" s="50"/>
      <c r="I20" s="51" t="s">
        <v>32</v>
      </c>
      <c r="J20" s="51" t="s">
        <v>33</v>
      </c>
      <c r="K20" s="17" t="s">
        <v>34</v>
      </c>
      <c r="L20" s="17" t="s">
        <v>35</v>
      </c>
    </row>
    <row r="21" spans="1:12" ht="15.75" customHeight="1" x14ac:dyDescent="0.35">
      <c r="A21" s="47" t="s">
        <v>26</v>
      </c>
      <c r="B21" s="48" t="str">
        <f>Sheet3!B20</f>
        <v>Standard</v>
      </c>
      <c r="C21" s="52"/>
      <c r="E21" s="53" t="s">
        <v>36</v>
      </c>
      <c r="F21" s="54"/>
      <c r="H21" s="55" t="s">
        <v>15</v>
      </c>
      <c r="I21" s="56">
        <v>168</v>
      </c>
      <c r="J21" s="56">
        <v>9000</v>
      </c>
      <c r="K21" s="56">
        <v>1512000</v>
      </c>
      <c r="L21" s="24">
        <v>1787500</v>
      </c>
    </row>
    <row r="22" spans="1:12" ht="15.75" customHeight="1" x14ac:dyDescent="0.35">
      <c r="A22" s="57" t="s">
        <v>15</v>
      </c>
      <c r="B22" s="43">
        <f>Sheet3!B21</f>
        <v>44254</v>
      </c>
      <c r="C22" s="20"/>
      <c r="E22" s="90" t="s">
        <v>18</v>
      </c>
      <c r="F22" s="73"/>
      <c r="H22" s="55" t="s">
        <v>16</v>
      </c>
      <c r="I22" s="56">
        <v>29</v>
      </c>
      <c r="J22" s="56">
        <v>9500</v>
      </c>
      <c r="K22" s="56">
        <v>275500</v>
      </c>
      <c r="L22" s="27"/>
    </row>
    <row r="23" spans="1:12" ht="15.75" customHeight="1" x14ac:dyDescent="0.35">
      <c r="A23" s="47" t="s">
        <v>16</v>
      </c>
      <c r="B23" s="43">
        <f>Sheet3!B22</f>
        <v>44393</v>
      </c>
      <c r="C23" s="20"/>
      <c r="J23" s="84" t="s">
        <v>37</v>
      </c>
      <c r="K23" s="73"/>
    </row>
    <row r="24" spans="1:12" ht="15.75" customHeight="1" x14ac:dyDescent="0.35">
      <c r="A24" s="47" t="s">
        <v>38</v>
      </c>
      <c r="B24" s="58">
        <f>Sheet3!B23</f>
        <v>1</v>
      </c>
      <c r="C24" s="31"/>
    </row>
    <row r="25" spans="1:12" ht="15.75" customHeight="1" x14ac:dyDescent="0.35">
      <c r="A25" s="59"/>
      <c r="B25" s="60"/>
      <c r="C25" s="31"/>
    </row>
    <row r="26" spans="1:12" ht="15.75" customHeight="1" x14ac:dyDescent="0.25"/>
    <row r="27" spans="1:12" ht="15.75" customHeight="1" x14ac:dyDescent="0.25"/>
    <row r="28" spans="1:12" ht="15.75" customHeight="1" x14ac:dyDescent="0.25"/>
    <row r="29" spans="1:12" ht="15.75" customHeight="1" x14ac:dyDescent="0.25"/>
    <row r="30" spans="1:12" ht="15.75" customHeight="1" x14ac:dyDescent="0.3">
      <c r="A30" s="34" t="s">
        <v>21</v>
      </c>
    </row>
    <row r="31" spans="1:12" ht="15.75" customHeight="1" x14ac:dyDescent="0.25">
      <c r="A31" s="85" t="s">
        <v>39</v>
      </c>
      <c r="B31" s="73"/>
      <c r="C31" s="73"/>
      <c r="D31" s="73"/>
      <c r="E31" s="73"/>
      <c r="F31" s="73"/>
    </row>
    <row r="32" spans="1:12" ht="15.75" customHeight="1" x14ac:dyDescent="0.25">
      <c r="A32" s="73"/>
      <c r="B32" s="73"/>
      <c r="C32" s="73"/>
      <c r="D32" s="73"/>
      <c r="E32" s="73"/>
      <c r="F32" s="73"/>
    </row>
    <row r="33" spans="1:8" ht="15.75" customHeight="1" x14ac:dyDescent="0.25">
      <c r="A33" s="35"/>
      <c r="B33" s="35"/>
      <c r="C33" s="35"/>
      <c r="D33" s="35"/>
      <c r="E33" s="35"/>
      <c r="F33" s="35"/>
    </row>
    <row r="34" spans="1:8" ht="15.75" customHeight="1" x14ac:dyDescent="0.25">
      <c r="A34" s="35"/>
      <c r="B34" s="35"/>
      <c r="C34" s="35"/>
      <c r="D34" s="35"/>
      <c r="E34" s="35"/>
      <c r="F34" s="35"/>
    </row>
    <row r="35" spans="1:8" ht="15.75" customHeight="1" x14ac:dyDescent="0.35">
      <c r="B35" s="49" t="s">
        <v>31</v>
      </c>
      <c r="C35" s="50"/>
      <c r="D35" s="91" t="s">
        <v>23</v>
      </c>
      <c r="E35" s="73"/>
    </row>
    <row r="36" spans="1:8" ht="15.75" customHeight="1" x14ac:dyDescent="0.35">
      <c r="B36" s="53" t="str">
        <f>_xlfn.CONCAT(B20," ",B21)</f>
        <v>Radisson Standard</v>
      </c>
      <c r="C36" s="54"/>
    </row>
    <row r="37" spans="1:8" ht="15.75" customHeight="1" x14ac:dyDescent="0.25"/>
    <row r="38" spans="1:8" ht="15.75" customHeight="1" x14ac:dyDescent="0.25">
      <c r="A38" s="85" t="s">
        <v>40</v>
      </c>
      <c r="B38" s="73"/>
      <c r="C38" s="73"/>
      <c r="D38" s="73"/>
      <c r="E38" s="73"/>
      <c r="F38" s="73"/>
      <c r="G38" s="73"/>
    </row>
    <row r="39" spans="1:8" ht="15.75" customHeight="1" x14ac:dyDescent="0.25">
      <c r="A39" s="73"/>
      <c r="B39" s="73"/>
      <c r="C39" s="73"/>
      <c r="D39" s="73"/>
      <c r="E39" s="73"/>
      <c r="F39" s="73"/>
      <c r="G39" s="73"/>
    </row>
    <row r="40" spans="1:8" ht="15.75" customHeight="1" x14ac:dyDescent="0.25">
      <c r="A40" s="35"/>
      <c r="B40" s="35"/>
      <c r="C40" s="35"/>
      <c r="D40" s="35"/>
      <c r="E40" s="35"/>
      <c r="F40" s="35"/>
    </row>
    <row r="41" spans="1:8" ht="15.75" customHeight="1" x14ac:dyDescent="0.25">
      <c r="A41" s="35"/>
      <c r="B41" s="35"/>
      <c r="C41" s="35"/>
      <c r="D41" s="35"/>
      <c r="E41" s="35"/>
      <c r="F41" s="35"/>
    </row>
    <row r="42" spans="1:8" ht="15.75" customHeight="1" x14ac:dyDescent="0.25">
      <c r="B42" s="14" t="s">
        <v>32</v>
      </c>
      <c r="C42" s="15" t="s">
        <v>33</v>
      </c>
      <c r="D42" s="16" t="s">
        <v>34</v>
      </c>
      <c r="E42" s="61" t="s">
        <v>35</v>
      </c>
      <c r="F42" s="37"/>
      <c r="G42" s="72" t="s">
        <v>23</v>
      </c>
      <c r="H42" s="73"/>
    </row>
    <row r="43" spans="1:8" ht="15.75" customHeight="1" x14ac:dyDescent="0.35">
      <c r="A43" s="21" t="s">
        <v>15</v>
      </c>
      <c r="B43" s="38">
        <f>(IF(AND(B22&gt;=DATE(2021,1,1),B22&lt;=DATE(2021,6,30)),_xlfn.DAYS(D9,B22),_xlfn.DAYS(B22,DATE(2021,6,1))+1)*B24)</f>
        <v>123</v>
      </c>
      <c r="C43" s="99">
        <f t="array" ref="C43">IF(B22&lt;=DATE(2021,6,30),INDEX($E$9:$E$16,MATCH(1,($B$20=$A$9:$A$16)*($B$21=$B$9:$B$16)*(DATE(2021,6,30)=$D$9:$D$16),0)),INDEX(E9:E16,MATCH(1,($B$20=$A$9:$A$16)*($B$21=$B$9:$B$16)*(DATE(2021,12,31)=$D$9:$D$16),1)))</f>
        <v>4000</v>
      </c>
      <c r="D43" s="23">
        <f>B43*C43</f>
        <v>492000</v>
      </c>
      <c r="E43" s="24">
        <f>D43+D44</f>
        <v>644000</v>
      </c>
      <c r="F43" s="37"/>
      <c r="G43" s="37"/>
    </row>
    <row r="44" spans="1:8" ht="15.75" customHeight="1" x14ac:dyDescent="0.35">
      <c r="A44" s="21" t="s">
        <v>16</v>
      </c>
      <c r="B44" s="38">
        <f>(IF(AND(B23&gt;=DATE(2021,1,1),B23&lt;=DATE(2021,6,30)),_xlfn.DAYS(B23,D9),_xlfn.DAYS(B23,DATE(2021,7,1)))+1)*B24</f>
        <v>16</v>
      </c>
      <c r="C44" s="99">
        <f t="array" ref="C44">IF(B23&lt;=DATE(2021,6,30),INDEX($E$9:$E$16,MATCH(1,($B$20=$A$9:$A$16)*($B$21=$B$9:$B$16)*(DATE(2021,6,30)=F14),0)),INDEX($E$9:$E$16,MATCH(1,($B$20=$A$9:$A$16)*($B$21=$B$9:$B$16)*(DATE(2021,12,31)=$D$9:$D$16),1)))</f>
        <v>9500</v>
      </c>
      <c r="D44" s="23">
        <f>B44*C44</f>
        <v>152000</v>
      </c>
      <c r="E44" s="27"/>
    </row>
    <row r="45" spans="1:8" ht="15.75" customHeight="1" x14ac:dyDescent="0.25"/>
    <row r="46" spans="1:8" ht="15.75" hidden="1" customHeight="1" x14ac:dyDescent="0.25"/>
    <row r="47" spans="1:8" ht="15.75" hidden="1" customHeight="1" x14ac:dyDescent="0.25"/>
    <row r="48" spans="1:8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  <row r="66" ht="15.75" hidden="1" customHeight="1" x14ac:dyDescent="0.25"/>
    <row r="67" ht="15.75" hidden="1" customHeight="1" x14ac:dyDescent="0.25"/>
    <row r="68" ht="15.75" hidden="1" customHeight="1" x14ac:dyDescent="0.25"/>
    <row r="69" ht="15.75" hidden="1" customHeight="1" x14ac:dyDescent="0.25"/>
    <row r="70" ht="15.75" hidden="1" customHeight="1" x14ac:dyDescent="0.25"/>
    <row r="71" ht="15.75" hidden="1" customHeight="1" x14ac:dyDescent="0.25"/>
    <row r="72" ht="15.75" hidden="1" customHeight="1" x14ac:dyDescent="0.25"/>
    <row r="73" ht="15.75" hidden="1" customHeight="1" x14ac:dyDescent="0.25"/>
    <row r="74" ht="15.75" hidden="1" customHeight="1" x14ac:dyDescent="0.25"/>
    <row r="75" ht="15.75" hidden="1" customHeight="1" x14ac:dyDescent="0.25"/>
    <row r="76" ht="15.75" hidden="1" customHeight="1" x14ac:dyDescent="0.25"/>
    <row r="77" ht="15.75" hidden="1" customHeight="1" x14ac:dyDescent="0.25"/>
    <row r="78" ht="15.75" hidden="1" customHeight="1" x14ac:dyDescent="0.25"/>
    <row r="79" ht="15.75" hidden="1" customHeight="1" x14ac:dyDescent="0.25"/>
    <row r="80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  <row r="1009" spans="7:10" ht="15" customHeight="1" x14ac:dyDescent="0.35">
      <c r="G1009" s="100"/>
      <c r="H1009" s="100"/>
      <c r="I1009" s="101"/>
      <c r="J1009" s="102"/>
    </row>
    <row r="1010" spans="7:10" ht="15" customHeight="1" x14ac:dyDescent="0.35">
      <c r="G1010" s="100"/>
      <c r="H1010" s="100"/>
      <c r="I1010" s="101"/>
      <c r="J1010" s="103"/>
    </row>
  </sheetData>
  <mergeCells count="9">
    <mergeCell ref="A38:G39"/>
    <mergeCell ref="G42:H42"/>
    <mergeCell ref="A1:L3"/>
    <mergeCell ref="A5:B6"/>
    <mergeCell ref="A18:B19"/>
    <mergeCell ref="E22:F22"/>
    <mergeCell ref="J23:K23"/>
    <mergeCell ref="A31:F32"/>
    <mergeCell ref="D35:E35"/>
  </mergeCells>
  <dataValidations disablePrompts="1" count="2">
    <dataValidation type="list" allowBlank="1" showErrorMessage="1" sqref="H9:H10" xr:uid="{00000000-0002-0000-0100-000000000000}">
      <formula1>$H$9:$H$10</formula1>
    </dataValidation>
    <dataValidation type="list" allowBlank="1" showErrorMessage="1" sqref="G9:G10" xr:uid="{00000000-0002-0000-0100-000001000000}">
      <formula1>$G$9:$G$10</formula1>
    </dataValidation>
  </dataValidation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8"/>
  <sheetViews>
    <sheetView showGridLines="0" tabSelected="1" topLeftCell="A27" workbookViewId="0">
      <selection activeCell="B25" sqref="B25"/>
    </sheetView>
  </sheetViews>
  <sheetFormatPr defaultColWidth="12.6328125" defaultRowHeight="15" customHeight="1" x14ac:dyDescent="0.25"/>
  <cols>
    <col min="1" max="1" width="17.26953125" customWidth="1"/>
    <col min="5" max="5" width="17.90625" customWidth="1"/>
    <col min="6" max="6" width="11" customWidth="1"/>
    <col min="7" max="7" width="14.7265625" customWidth="1"/>
    <col min="13" max="26" width="8.6328125" hidden="1" customWidth="1"/>
  </cols>
  <sheetData>
    <row r="1" spans="1:12" ht="15.75" customHeight="1" x14ac:dyDescent="0.25">
      <c r="A1" s="74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6"/>
    </row>
    <row r="2" spans="1:12" ht="15.75" customHeight="1" x14ac:dyDescent="0.25">
      <c r="A2" s="77"/>
      <c r="B2" s="73"/>
      <c r="C2" s="73"/>
      <c r="D2" s="73"/>
      <c r="E2" s="73"/>
      <c r="F2" s="73"/>
      <c r="G2" s="73"/>
      <c r="H2" s="73"/>
      <c r="I2" s="73"/>
      <c r="J2" s="73"/>
      <c r="K2" s="73"/>
      <c r="L2" s="78"/>
    </row>
    <row r="3" spans="1:12" ht="15.75" customHeight="1" x14ac:dyDescent="0.25">
      <c r="A3" s="79"/>
      <c r="B3" s="80"/>
      <c r="C3" s="80"/>
      <c r="D3" s="80"/>
      <c r="E3" s="80"/>
      <c r="F3" s="80"/>
      <c r="G3" s="80"/>
      <c r="H3" s="80"/>
      <c r="I3" s="80"/>
      <c r="J3" s="80"/>
      <c r="K3" s="80"/>
      <c r="L3" s="81"/>
    </row>
    <row r="4" spans="1:12" ht="15.75" customHeight="1" x14ac:dyDescent="0.25"/>
    <row r="5" spans="1:12" ht="15.75" customHeight="1" x14ac:dyDescent="0.25">
      <c r="A5" s="82" t="s">
        <v>1</v>
      </c>
      <c r="B5" s="76"/>
      <c r="F5" s="92" t="s">
        <v>24</v>
      </c>
      <c r="G5" s="87"/>
    </row>
    <row r="6" spans="1:12" ht="15.75" customHeight="1" x14ac:dyDescent="0.25">
      <c r="A6" s="79"/>
      <c r="B6" s="81"/>
      <c r="F6" s="88"/>
      <c r="G6" s="89"/>
    </row>
    <row r="7" spans="1:12" ht="15.75" customHeight="1" x14ac:dyDescent="0.35">
      <c r="A7" s="62" t="s">
        <v>2</v>
      </c>
      <c r="B7" s="63" t="s">
        <v>3</v>
      </c>
      <c r="C7" s="62" t="s">
        <v>4</v>
      </c>
      <c r="D7" s="62" t="s">
        <v>5</v>
      </c>
      <c r="F7" s="62" t="s">
        <v>25</v>
      </c>
      <c r="G7" s="62" t="s">
        <v>26</v>
      </c>
      <c r="H7" s="62" t="s">
        <v>3</v>
      </c>
      <c r="I7" s="62" t="s">
        <v>4</v>
      </c>
      <c r="J7" s="62" t="s">
        <v>5</v>
      </c>
    </row>
    <row r="8" spans="1:12" ht="15.75" customHeight="1" x14ac:dyDescent="0.35">
      <c r="A8" s="12" t="s">
        <v>6</v>
      </c>
      <c r="B8" s="6">
        <v>44197</v>
      </c>
      <c r="C8" s="6">
        <v>44316</v>
      </c>
      <c r="D8" s="64">
        <v>1200</v>
      </c>
      <c r="F8" s="12" t="s">
        <v>27</v>
      </c>
      <c r="G8" s="65" t="s">
        <v>28</v>
      </c>
      <c r="H8" s="6">
        <v>44197</v>
      </c>
      <c r="I8" s="6">
        <v>44377</v>
      </c>
      <c r="J8" s="64">
        <v>4000</v>
      </c>
    </row>
    <row r="9" spans="1:12" ht="15.75" customHeight="1" x14ac:dyDescent="0.35">
      <c r="A9" s="12" t="s">
        <v>6</v>
      </c>
      <c r="B9" s="6">
        <v>44317</v>
      </c>
      <c r="C9" s="6">
        <v>44561</v>
      </c>
      <c r="D9" s="64">
        <v>1300</v>
      </c>
      <c r="F9" s="12" t="s">
        <v>27</v>
      </c>
      <c r="G9" s="65" t="s">
        <v>29</v>
      </c>
      <c r="H9" s="6">
        <v>44197</v>
      </c>
      <c r="I9" s="6">
        <v>44377</v>
      </c>
      <c r="J9" s="64">
        <v>7000</v>
      </c>
    </row>
    <row r="10" spans="1:12" ht="15.75" customHeight="1" x14ac:dyDescent="0.35">
      <c r="A10" s="12" t="s">
        <v>7</v>
      </c>
      <c r="B10" s="6">
        <v>44197</v>
      </c>
      <c r="C10" s="6">
        <v>44316</v>
      </c>
      <c r="D10" s="64">
        <v>2100</v>
      </c>
      <c r="F10" s="12" t="s">
        <v>27</v>
      </c>
      <c r="G10" s="65" t="s">
        <v>28</v>
      </c>
      <c r="H10" s="6">
        <v>44378</v>
      </c>
      <c r="I10" s="6">
        <v>44561</v>
      </c>
      <c r="J10" s="64">
        <v>4500</v>
      </c>
    </row>
    <row r="11" spans="1:12" ht="15.75" customHeight="1" x14ac:dyDescent="0.35">
      <c r="A11" s="12" t="s">
        <v>7</v>
      </c>
      <c r="B11" s="6">
        <v>44317</v>
      </c>
      <c r="C11" s="6">
        <v>44561</v>
      </c>
      <c r="D11" s="64">
        <v>2200</v>
      </c>
      <c r="F11" s="12" t="s">
        <v>27</v>
      </c>
      <c r="G11" s="65" t="s">
        <v>29</v>
      </c>
      <c r="H11" s="6">
        <v>44378</v>
      </c>
      <c r="I11" s="6">
        <v>44561</v>
      </c>
      <c r="J11" s="64">
        <v>8000</v>
      </c>
    </row>
    <row r="12" spans="1:12" ht="15.75" customHeight="1" x14ac:dyDescent="0.35">
      <c r="A12" s="12" t="s">
        <v>8</v>
      </c>
      <c r="B12" s="6">
        <v>44197</v>
      </c>
      <c r="C12" s="6">
        <v>44316</v>
      </c>
      <c r="D12" s="64">
        <v>2800</v>
      </c>
      <c r="F12" s="12" t="s">
        <v>30</v>
      </c>
      <c r="G12" s="65" t="s">
        <v>28</v>
      </c>
      <c r="H12" s="6">
        <v>44197</v>
      </c>
      <c r="I12" s="6">
        <v>44377</v>
      </c>
      <c r="J12" s="64">
        <v>6000</v>
      </c>
    </row>
    <row r="13" spans="1:12" ht="15.75" customHeight="1" x14ac:dyDescent="0.35">
      <c r="A13" s="12" t="s">
        <v>8</v>
      </c>
      <c r="B13" s="6">
        <v>44317</v>
      </c>
      <c r="C13" s="6">
        <v>44561</v>
      </c>
      <c r="D13" s="64">
        <v>3000</v>
      </c>
      <c r="F13" s="12" t="s">
        <v>30</v>
      </c>
      <c r="G13" s="65" t="s">
        <v>29</v>
      </c>
      <c r="H13" s="6">
        <v>44197</v>
      </c>
      <c r="I13" s="6">
        <v>44377</v>
      </c>
      <c r="J13" s="64">
        <v>9000</v>
      </c>
    </row>
    <row r="14" spans="1:12" ht="15.75" customHeight="1" x14ac:dyDescent="0.35">
      <c r="F14" s="12" t="s">
        <v>30</v>
      </c>
      <c r="G14" s="65" t="s">
        <v>28</v>
      </c>
      <c r="H14" s="6">
        <v>44378</v>
      </c>
      <c r="I14" s="6">
        <v>44561</v>
      </c>
      <c r="J14" s="64">
        <v>6500</v>
      </c>
    </row>
    <row r="15" spans="1:12" ht="15.75" customHeight="1" x14ac:dyDescent="0.35">
      <c r="F15" s="12" t="s">
        <v>30</v>
      </c>
      <c r="G15" s="65" t="s">
        <v>29</v>
      </c>
      <c r="H15" s="6">
        <v>44378</v>
      </c>
      <c r="I15" s="6">
        <v>44561</v>
      </c>
      <c r="J15" s="64">
        <v>9500</v>
      </c>
    </row>
    <row r="16" spans="1:12" ht="15.75" customHeight="1" x14ac:dyDescent="0.25">
      <c r="A16" s="83" t="s">
        <v>9</v>
      </c>
      <c r="B16" s="76"/>
    </row>
    <row r="17" spans="1:11" ht="15.75" customHeight="1" x14ac:dyDescent="0.35">
      <c r="A17" s="79"/>
      <c r="B17" s="81"/>
      <c r="I17" s="62" t="s">
        <v>2</v>
      </c>
      <c r="J17" s="62" t="s">
        <v>25</v>
      </c>
      <c r="K17" s="62" t="s">
        <v>26</v>
      </c>
    </row>
    <row r="18" spans="1:11" ht="15.75" customHeight="1" x14ac:dyDescent="0.35">
      <c r="A18" s="47" t="s">
        <v>10</v>
      </c>
      <c r="B18" s="12" t="s">
        <v>6</v>
      </c>
      <c r="C18" s="13"/>
      <c r="I18" s="12" t="s">
        <v>6</v>
      </c>
      <c r="J18" s="12" t="s">
        <v>27</v>
      </c>
      <c r="K18" s="65" t="s">
        <v>28</v>
      </c>
    </row>
    <row r="19" spans="1:11" ht="15.75" customHeight="1" x14ac:dyDescent="0.35">
      <c r="A19" s="47" t="s">
        <v>25</v>
      </c>
      <c r="B19" s="12" t="s">
        <v>27</v>
      </c>
      <c r="C19" s="13"/>
      <c r="E19" s="93" t="s">
        <v>41</v>
      </c>
      <c r="F19" s="73"/>
      <c r="I19" s="12" t="s">
        <v>8</v>
      </c>
      <c r="J19" s="12" t="s">
        <v>30</v>
      </c>
      <c r="K19" s="65" t="s">
        <v>29</v>
      </c>
    </row>
    <row r="20" spans="1:11" ht="15.75" customHeight="1" x14ac:dyDescent="0.35">
      <c r="A20" s="47" t="s">
        <v>26</v>
      </c>
      <c r="B20" s="48" t="s">
        <v>28</v>
      </c>
      <c r="C20" s="52"/>
      <c r="E20" s="73"/>
      <c r="F20" s="73"/>
      <c r="H20" s="66"/>
      <c r="I20" s="12" t="s">
        <v>7</v>
      </c>
      <c r="J20" s="37"/>
      <c r="K20" s="37"/>
    </row>
    <row r="21" spans="1:11" ht="15.75" customHeight="1" x14ac:dyDescent="0.35">
      <c r="A21" s="57" t="s">
        <v>15</v>
      </c>
      <c r="B21" s="6">
        <v>44254</v>
      </c>
      <c r="C21" s="20"/>
      <c r="E21" s="73"/>
      <c r="F21" s="73"/>
      <c r="H21" s="25"/>
      <c r="I21" s="25"/>
      <c r="J21" s="37"/>
      <c r="K21" s="37"/>
    </row>
    <row r="22" spans="1:11" ht="15.75" customHeight="1" x14ac:dyDescent="0.35">
      <c r="A22" s="47" t="s">
        <v>16</v>
      </c>
      <c r="B22" s="6">
        <v>44393</v>
      </c>
      <c r="C22" s="20"/>
      <c r="E22" s="73"/>
      <c r="F22" s="73"/>
      <c r="G22" s="25"/>
      <c r="H22" s="25"/>
      <c r="I22" s="28"/>
    </row>
    <row r="23" spans="1:11" ht="15.75" customHeight="1" x14ac:dyDescent="0.35">
      <c r="A23" s="47" t="s">
        <v>38</v>
      </c>
      <c r="B23" s="58">
        <v>1</v>
      </c>
      <c r="C23" s="31"/>
      <c r="E23" s="73"/>
      <c r="F23" s="73"/>
      <c r="G23" s="67"/>
      <c r="H23" s="67"/>
      <c r="I23" s="67"/>
    </row>
    <row r="24" spans="1:11" ht="15.75" customHeight="1" x14ac:dyDescent="0.35">
      <c r="A24" s="68" t="s">
        <v>17</v>
      </c>
      <c r="B24" s="58">
        <v>1</v>
      </c>
      <c r="C24" s="31"/>
      <c r="E24" s="35"/>
      <c r="F24" s="35"/>
      <c r="G24" s="67"/>
      <c r="H24" s="67"/>
      <c r="I24" s="67"/>
    </row>
    <row r="25" spans="1:11" ht="15.75" customHeight="1" x14ac:dyDescent="0.35">
      <c r="F25" s="94"/>
      <c r="G25" s="95"/>
      <c r="H25" s="67"/>
      <c r="I25" s="67"/>
    </row>
    <row r="26" spans="1:11" ht="15.75" customHeight="1" x14ac:dyDescent="0.35">
      <c r="F26" s="50"/>
      <c r="G26" s="50"/>
      <c r="H26" s="67"/>
      <c r="I26" s="67"/>
    </row>
    <row r="27" spans="1:11" ht="15.75" customHeight="1" x14ac:dyDescent="0.35">
      <c r="A27" s="91" t="s">
        <v>42</v>
      </c>
      <c r="B27" s="73"/>
      <c r="C27" s="73"/>
      <c r="D27" s="73"/>
      <c r="E27" s="73"/>
      <c r="F27" s="50"/>
      <c r="G27" s="50"/>
      <c r="H27" s="67"/>
      <c r="I27" s="67"/>
    </row>
    <row r="28" spans="1:11" ht="15.75" customHeight="1" x14ac:dyDescent="0.35">
      <c r="A28" s="34"/>
      <c r="B28" s="34"/>
      <c r="C28" s="34"/>
      <c r="D28" s="34"/>
      <c r="E28" s="34"/>
      <c r="F28" s="50"/>
      <c r="G28" s="50"/>
      <c r="H28" s="67"/>
      <c r="I28" s="67"/>
    </row>
    <row r="29" spans="1:11" ht="15.75" customHeight="1" x14ac:dyDescent="0.35">
      <c r="A29" s="17" t="s">
        <v>35</v>
      </c>
      <c r="B29" s="69"/>
      <c r="C29" s="17" t="s">
        <v>14</v>
      </c>
      <c r="E29" s="84" t="s">
        <v>43</v>
      </c>
      <c r="F29" s="73"/>
      <c r="G29" s="54"/>
      <c r="H29" s="67"/>
      <c r="I29" s="67"/>
    </row>
    <row r="30" spans="1:11" ht="15.75" customHeight="1" x14ac:dyDescent="0.35">
      <c r="A30" s="24">
        <f>Sheet2!E43</f>
        <v>644000</v>
      </c>
      <c r="B30" s="25"/>
      <c r="C30" s="24">
        <f>Sheet1!E35</f>
        <v>103700</v>
      </c>
      <c r="D30" s="35"/>
      <c r="H30" s="67"/>
      <c r="I30" s="67"/>
    </row>
    <row r="31" spans="1:11" ht="15.75" customHeight="1" x14ac:dyDescent="0.35">
      <c r="F31" s="50"/>
      <c r="G31" s="50"/>
      <c r="H31" s="67"/>
      <c r="I31" s="67"/>
    </row>
    <row r="32" spans="1:11" ht="15.75" customHeight="1" x14ac:dyDescent="0.35">
      <c r="F32" s="50"/>
      <c r="G32" s="50"/>
      <c r="H32" s="67"/>
      <c r="I32" s="67"/>
    </row>
    <row r="33" spans="1:12" ht="15.75" customHeight="1" x14ac:dyDescent="0.35">
      <c r="A33" s="91" t="s">
        <v>44</v>
      </c>
      <c r="B33" s="73"/>
      <c r="C33" s="73"/>
      <c r="F33" s="96"/>
      <c r="G33" s="95"/>
      <c r="H33" s="67"/>
      <c r="I33" s="67"/>
    </row>
    <row r="34" spans="1:12" ht="15.75" customHeight="1" x14ac:dyDescent="0.35">
      <c r="A34" s="34"/>
      <c r="B34" s="34"/>
      <c r="C34" s="34"/>
      <c r="F34" s="54"/>
      <c r="G34" s="54"/>
      <c r="H34" s="67"/>
      <c r="I34" s="67"/>
    </row>
    <row r="35" spans="1:12" ht="15.75" customHeight="1" x14ac:dyDescent="0.35">
      <c r="A35" s="70" t="s">
        <v>45</v>
      </c>
      <c r="B35" s="71">
        <f t="array" ref="B35">A30+C30</f>
        <v>747700</v>
      </c>
      <c r="C35" s="25"/>
      <c r="D35" s="84" t="s">
        <v>43</v>
      </c>
      <c r="E35" s="73"/>
      <c r="F35" s="32"/>
      <c r="H35" s="67"/>
      <c r="I35" s="67"/>
    </row>
    <row r="36" spans="1:12" ht="15.75" customHeight="1" x14ac:dyDescent="0.25">
      <c r="F36" s="67"/>
      <c r="G36" s="67"/>
      <c r="H36" s="67"/>
      <c r="I36" s="67"/>
    </row>
    <row r="37" spans="1:12" ht="15.75" customHeight="1" x14ac:dyDescent="0.3">
      <c r="A37" s="91" t="s">
        <v>46</v>
      </c>
      <c r="B37" s="73"/>
      <c r="C37" s="73"/>
      <c r="D37" s="73"/>
      <c r="E37" s="73"/>
      <c r="F37" s="69"/>
      <c r="G37" s="69"/>
      <c r="H37" s="18"/>
      <c r="I37" s="18"/>
      <c r="J37" s="37"/>
      <c r="K37" s="37"/>
    </row>
    <row r="38" spans="1:12" ht="15.75" customHeight="1" x14ac:dyDescent="0.35">
      <c r="A38" s="33" t="s">
        <v>47</v>
      </c>
      <c r="F38" s="25"/>
      <c r="G38" s="25"/>
      <c r="H38" s="25"/>
      <c r="I38" s="25"/>
      <c r="J38" s="37"/>
      <c r="K38" s="37"/>
    </row>
    <row r="39" spans="1:12" ht="15.75" customHeight="1" x14ac:dyDescent="0.3">
      <c r="A39" s="91" t="s">
        <v>48</v>
      </c>
      <c r="B39" s="91"/>
      <c r="C39" s="91"/>
      <c r="D39" s="91"/>
      <c r="E39" s="91"/>
      <c r="F39" s="91"/>
      <c r="G39" s="91"/>
      <c r="H39" s="91"/>
      <c r="I39" s="34"/>
      <c r="J39" s="34"/>
      <c r="K39" s="34"/>
      <c r="L39" s="34"/>
    </row>
    <row r="40" spans="1:12" ht="15.75" customHeight="1" x14ac:dyDescent="0.25">
      <c r="A40" s="91"/>
      <c r="B40" s="91"/>
      <c r="C40" s="91"/>
      <c r="D40" s="91"/>
      <c r="E40" s="91"/>
      <c r="F40" s="91"/>
      <c r="G40" s="91"/>
      <c r="H40" s="91"/>
    </row>
    <row r="41" spans="1:12" ht="15.75" customHeight="1" x14ac:dyDescent="0.25">
      <c r="A41" s="33" t="s">
        <v>49</v>
      </c>
    </row>
    <row r="42" spans="1:12" ht="15.75" customHeight="1" x14ac:dyDescent="0.25"/>
    <row r="43" spans="1:12" ht="15.75" customHeight="1" x14ac:dyDescent="0.25"/>
    <row r="44" spans="1:12" ht="15.75" customHeight="1" x14ac:dyDescent="0.25"/>
    <row r="45" spans="1:12" ht="15.75" customHeight="1" x14ac:dyDescent="0.25"/>
    <row r="46" spans="1:12" ht="15.75" customHeight="1" x14ac:dyDescent="0.25"/>
    <row r="47" spans="1:12" ht="15.75" customHeight="1" x14ac:dyDescent="0.25"/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</sheetData>
  <mergeCells count="13">
    <mergeCell ref="A39:H40"/>
    <mergeCell ref="A1:L3"/>
    <mergeCell ref="A5:B6"/>
    <mergeCell ref="F5:G6"/>
    <mergeCell ref="A16:B17"/>
    <mergeCell ref="E19:F23"/>
    <mergeCell ref="F25:G25"/>
    <mergeCell ref="A27:E27"/>
    <mergeCell ref="E29:F29"/>
    <mergeCell ref="A33:C33"/>
    <mergeCell ref="F33:G33"/>
    <mergeCell ref="D35:E35"/>
    <mergeCell ref="A37:E37"/>
  </mergeCells>
  <dataValidations count="7">
    <dataValidation type="list" allowBlank="1" showErrorMessage="1" sqref="B18" xr:uid="{00000000-0002-0000-0200-000000000000}">
      <formula1>$I$18:$I$20</formula1>
    </dataValidation>
    <dataValidation type="list" allowBlank="1" showErrorMessage="1" sqref="B20" xr:uid="{00000000-0002-0000-0200-000001000000}">
      <formula1>$K$18:$K$19</formula1>
    </dataValidation>
    <dataValidation type="list" allowBlank="1" showErrorMessage="1" sqref="B19" xr:uid="{00000000-0002-0000-0200-000002000000}">
      <formula1>$J$18:$J$19</formula1>
    </dataValidation>
    <dataValidation type="date" allowBlank="1" showInputMessage="1" showErrorMessage="1" errorTitle="Year Not Valid" error="Put year 2021" sqref="B21" xr:uid="{A7214DCF-C41B-4F06-81D7-021CC11049FF}">
      <formula1>B8</formula1>
      <formula2>C9</formula2>
    </dataValidation>
    <dataValidation type="date" allowBlank="1" showInputMessage="1" showErrorMessage="1" errorTitle="Year not Valid" error="put year 2021" prompt="Enter End Date" sqref="B22" xr:uid="{FC5D7D59-960F-4BB8-A706-B084B32E91DC}">
      <formula1>B8</formula1>
      <formula2>C9</formula2>
    </dataValidation>
    <dataValidation type="whole" operator="greaterThanOrEqual" allowBlank="1" showInputMessage="1" showErrorMessage="1" sqref="B24" xr:uid="{31B2B124-1B6E-41DD-AD0C-EEF559943A90}">
      <formula1>1</formula1>
    </dataValidation>
    <dataValidation type="whole" operator="greaterThanOrEqual" allowBlank="1" showInputMessage="1" showErrorMessage="1" sqref="B23" xr:uid="{27B69E4B-5F9A-4A6D-B127-580DFDDF71C1}">
      <formula1>1</formula1>
    </dataValidation>
  </dataValidation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2023-03-10T19:29:49Z</dcterms:modified>
</cp:coreProperties>
</file>