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0E2662B-A905-4D63-A0D8-70B726C14055}" xr6:coauthVersionLast="47" xr6:coauthVersionMax="47" xr10:uidLastSave="{00000000-0000-0000-0000-000000000000}"/>
  <bookViews>
    <workbookView xWindow="-108" yWindow="-108" windowWidth="23256" windowHeight="13176" firstSheet="3" activeTab="5" xr2:uid="{8125AAB2-84DD-4C5C-B28B-0ABD059E4555}"/>
  </bookViews>
  <sheets>
    <sheet name="Linear" sheetId="1" r:id="rId1"/>
    <sheet name="Adaptive Smoothing" sheetId="4" r:id="rId2"/>
    <sheet name="Non-Adaptive Smoothing" sheetId="5" r:id="rId3"/>
    <sheet name="Non-Adaptive Smoothing Multi" sheetId="6" r:id="rId4"/>
    <sheet name="Holt-Winter Multiple" sheetId="2" r:id="rId5"/>
    <sheet name="Holt-Winter Additiv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3" i="3" l="1"/>
  <c r="H212" i="3"/>
  <c r="H211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16" i="3"/>
  <c r="H210" i="3"/>
  <c r="H209" i="3"/>
  <c r="H208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M17" i="3"/>
  <c r="I17" i="3"/>
  <c r="J17" i="3" s="1"/>
  <c r="K17" i="3"/>
  <c r="I18" i="3"/>
  <c r="J18" i="3"/>
  <c r="K18" i="3"/>
  <c r="I19" i="3"/>
  <c r="J19" i="3"/>
  <c r="K19" i="3"/>
  <c r="I20" i="3"/>
  <c r="J20" i="3" s="1"/>
  <c r="K20" i="3"/>
  <c r="I21" i="3"/>
  <c r="J21" i="3" s="1"/>
  <c r="K21" i="3"/>
  <c r="I22" i="3"/>
  <c r="J22" i="3" s="1"/>
  <c r="K22" i="3"/>
  <c r="I23" i="3"/>
  <c r="J23" i="3" s="1"/>
  <c r="K23" i="3"/>
  <c r="I24" i="3"/>
  <c r="J24" i="3" s="1"/>
  <c r="K24" i="3"/>
  <c r="I25" i="3"/>
  <c r="J25" i="3" s="1"/>
  <c r="K25" i="3"/>
  <c r="I26" i="3"/>
  <c r="J26" i="3"/>
  <c r="K26" i="3"/>
  <c r="I27" i="3"/>
  <c r="J27" i="3"/>
  <c r="K27" i="3"/>
  <c r="I28" i="3"/>
  <c r="J28" i="3"/>
  <c r="K28" i="3"/>
  <c r="I29" i="3"/>
  <c r="J29" i="3" s="1"/>
  <c r="K29" i="3"/>
  <c r="I30" i="3"/>
  <c r="J30" i="3" s="1"/>
  <c r="K30" i="3"/>
  <c r="I31" i="3"/>
  <c r="J31" i="3" s="1"/>
  <c r="K31" i="3"/>
  <c r="I32" i="3"/>
  <c r="J32" i="3"/>
  <c r="K32" i="3"/>
  <c r="I33" i="3"/>
  <c r="J33" i="3" s="1"/>
  <c r="K33" i="3"/>
  <c r="I34" i="3"/>
  <c r="J34" i="3"/>
  <c r="K34" i="3"/>
  <c r="I35" i="3"/>
  <c r="J35" i="3"/>
  <c r="K35" i="3"/>
  <c r="I36" i="3"/>
  <c r="J36" i="3"/>
  <c r="K36" i="3"/>
  <c r="I37" i="3"/>
  <c r="J37" i="3" s="1"/>
  <c r="K37" i="3"/>
  <c r="I38" i="3"/>
  <c r="J38" i="3" s="1"/>
  <c r="K38" i="3"/>
  <c r="I39" i="3"/>
  <c r="J39" i="3" s="1"/>
  <c r="K39" i="3"/>
  <c r="I40" i="3"/>
  <c r="J40" i="3"/>
  <c r="K40" i="3"/>
  <c r="I41" i="3"/>
  <c r="J41" i="3" s="1"/>
  <c r="K41" i="3"/>
  <c r="I42" i="3"/>
  <c r="J42" i="3"/>
  <c r="K42" i="3"/>
  <c r="I43" i="3"/>
  <c r="J43" i="3"/>
  <c r="K43" i="3"/>
  <c r="I44" i="3"/>
  <c r="J44" i="3"/>
  <c r="K44" i="3"/>
  <c r="I45" i="3"/>
  <c r="J45" i="3" s="1"/>
  <c r="K45" i="3"/>
  <c r="I46" i="3"/>
  <c r="J46" i="3" s="1"/>
  <c r="K46" i="3"/>
  <c r="I47" i="3"/>
  <c r="J47" i="3" s="1"/>
  <c r="K47" i="3"/>
  <c r="I48" i="3"/>
  <c r="J48" i="3"/>
  <c r="K48" i="3"/>
  <c r="I49" i="3"/>
  <c r="J49" i="3" s="1"/>
  <c r="K49" i="3"/>
  <c r="I50" i="3"/>
  <c r="J50" i="3"/>
  <c r="K50" i="3"/>
  <c r="I51" i="3"/>
  <c r="J51" i="3"/>
  <c r="K51" i="3"/>
  <c r="I52" i="3"/>
  <c r="J52" i="3"/>
  <c r="K52" i="3"/>
  <c r="I53" i="3"/>
  <c r="J53" i="3" s="1"/>
  <c r="K53" i="3"/>
  <c r="I54" i="3"/>
  <c r="J54" i="3" s="1"/>
  <c r="K54" i="3"/>
  <c r="I55" i="3"/>
  <c r="J55" i="3" s="1"/>
  <c r="K55" i="3"/>
  <c r="I56" i="3"/>
  <c r="J56" i="3"/>
  <c r="K56" i="3"/>
  <c r="I57" i="3"/>
  <c r="J57" i="3" s="1"/>
  <c r="K57" i="3"/>
  <c r="I58" i="3"/>
  <c r="J58" i="3"/>
  <c r="K58" i="3"/>
  <c r="I59" i="3"/>
  <c r="J59" i="3"/>
  <c r="K59" i="3"/>
  <c r="I60" i="3"/>
  <c r="J60" i="3"/>
  <c r="K60" i="3"/>
  <c r="I61" i="3"/>
  <c r="J61" i="3" s="1"/>
  <c r="K61" i="3"/>
  <c r="I62" i="3"/>
  <c r="J62" i="3" s="1"/>
  <c r="K62" i="3"/>
  <c r="I63" i="3"/>
  <c r="J63" i="3" s="1"/>
  <c r="K63" i="3"/>
  <c r="I64" i="3"/>
  <c r="J64" i="3"/>
  <c r="K64" i="3"/>
  <c r="I65" i="3"/>
  <c r="J65" i="3" s="1"/>
  <c r="K65" i="3"/>
  <c r="I66" i="3"/>
  <c r="J66" i="3"/>
  <c r="K66" i="3"/>
  <c r="I67" i="3"/>
  <c r="J67" i="3"/>
  <c r="K67" i="3"/>
  <c r="I68" i="3"/>
  <c r="J68" i="3"/>
  <c r="K68" i="3"/>
  <c r="I69" i="3"/>
  <c r="J69" i="3" s="1"/>
  <c r="K69" i="3"/>
  <c r="I70" i="3"/>
  <c r="J70" i="3" s="1"/>
  <c r="K70" i="3"/>
  <c r="I71" i="3"/>
  <c r="J71" i="3" s="1"/>
  <c r="K71" i="3"/>
  <c r="I72" i="3"/>
  <c r="J72" i="3"/>
  <c r="K72" i="3"/>
  <c r="I73" i="3"/>
  <c r="J73" i="3" s="1"/>
  <c r="K73" i="3"/>
  <c r="I74" i="3"/>
  <c r="J74" i="3"/>
  <c r="K74" i="3"/>
  <c r="I75" i="3"/>
  <c r="J75" i="3"/>
  <c r="K75" i="3"/>
  <c r="I76" i="3"/>
  <c r="J76" i="3"/>
  <c r="K76" i="3"/>
  <c r="I77" i="3"/>
  <c r="J77" i="3" s="1"/>
  <c r="K77" i="3"/>
  <c r="I78" i="3"/>
  <c r="J78" i="3" s="1"/>
  <c r="K78" i="3"/>
  <c r="I79" i="3"/>
  <c r="J79" i="3" s="1"/>
  <c r="K79" i="3"/>
  <c r="I80" i="3"/>
  <c r="J80" i="3"/>
  <c r="K80" i="3"/>
  <c r="I81" i="3"/>
  <c r="J81" i="3" s="1"/>
  <c r="K81" i="3"/>
  <c r="I82" i="3"/>
  <c r="J82" i="3"/>
  <c r="K82" i="3"/>
  <c r="I83" i="3"/>
  <c r="J83" i="3"/>
  <c r="K83" i="3"/>
  <c r="I84" i="3"/>
  <c r="J84" i="3"/>
  <c r="K84" i="3"/>
  <c r="I85" i="3"/>
  <c r="J85" i="3" s="1"/>
  <c r="K85" i="3"/>
  <c r="I86" i="3"/>
  <c r="J86" i="3" s="1"/>
  <c r="K86" i="3"/>
  <c r="I87" i="3"/>
  <c r="J87" i="3" s="1"/>
  <c r="K87" i="3"/>
  <c r="I88" i="3"/>
  <c r="J88" i="3"/>
  <c r="K88" i="3"/>
  <c r="I89" i="3"/>
  <c r="J89" i="3" s="1"/>
  <c r="K89" i="3"/>
  <c r="I90" i="3"/>
  <c r="J90" i="3"/>
  <c r="K90" i="3"/>
  <c r="I91" i="3"/>
  <c r="J91" i="3"/>
  <c r="K91" i="3"/>
  <c r="I92" i="3"/>
  <c r="J92" i="3"/>
  <c r="K92" i="3"/>
  <c r="I93" i="3"/>
  <c r="J93" i="3" s="1"/>
  <c r="K93" i="3"/>
  <c r="I94" i="3"/>
  <c r="J94" i="3" s="1"/>
  <c r="K94" i="3"/>
  <c r="I95" i="3"/>
  <c r="J95" i="3" s="1"/>
  <c r="K95" i="3"/>
  <c r="I96" i="3"/>
  <c r="J96" i="3"/>
  <c r="K96" i="3"/>
  <c r="I97" i="3"/>
  <c r="J97" i="3" s="1"/>
  <c r="K97" i="3"/>
  <c r="I98" i="3"/>
  <c r="J98" i="3"/>
  <c r="K98" i="3"/>
  <c r="I99" i="3"/>
  <c r="J99" i="3"/>
  <c r="K99" i="3"/>
  <c r="I100" i="3"/>
  <c r="J100" i="3"/>
  <c r="K100" i="3"/>
  <c r="I101" i="3"/>
  <c r="J101" i="3" s="1"/>
  <c r="K101" i="3"/>
  <c r="I102" i="3"/>
  <c r="J102" i="3" s="1"/>
  <c r="K102" i="3"/>
  <c r="I103" i="3"/>
  <c r="J103" i="3" s="1"/>
  <c r="K103" i="3"/>
  <c r="I104" i="3"/>
  <c r="J104" i="3"/>
  <c r="K104" i="3"/>
  <c r="I105" i="3"/>
  <c r="J105" i="3" s="1"/>
  <c r="K105" i="3"/>
  <c r="I106" i="3"/>
  <c r="J106" i="3"/>
  <c r="K106" i="3"/>
  <c r="I107" i="3"/>
  <c r="J107" i="3"/>
  <c r="K107" i="3"/>
  <c r="I108" i="3"/>
  <c r="J108" i="3"/>
  <c r="K108" i="3"/>
  <c r="I109" i="3"/>
  <c r="J109" i="3" s="1"/>
  <c r="K109" i="3"/>
  <c r="I110" i="3"/>
  <c r="J110" i="3" s="1"/>
  <c r="K110" i="3"/>
  <c r="I111" i="3"/>
  <c r="J111" i="3" s="1"/>
  <c r="K111" i="3"/>
  <c r="I112" i="3"/>
  <c r="J112" i="3"/>
  <c r="K112" i="3"/>
  <c r="I113" i="3"/>
  <c r="J113" i="3" s="1"/>
  <c r="K113" i="3"/>
  <c r="I114" i="3"/>
  <c r="J114" i="3"/>
  <c r="K114" i="3"/>
  <c r="I115" i="3"/>
  <c r="J115" i="3"/>
  <c r="K115" i="3"/>
  <c r="I116" i="3"/>
  <c r="J116" i="3"/>
  <c r="K116" i="3"/>
  <c r="I117" i="3"/>
  <c r="J117" i="3" s="1"/>
  <c r="K117" i="3"/>
  <c r="I118" i="3"/>
  <c r="J118" i="3" s="1"/>
  <c r="K118" i="3"/>
  <c r="I119" i="3"/>
  <c r="J119" i="3" s="1"/>
  <c r="K119" i="3"/>
  <c r="I120" i="3"/>
  <c r="J120" i="3"/>
  <c r="K120" i="3"/>
  <c r="I121" i="3"/>
  <c r="J121" i="3" s="1"/>
  <c r="K121" i="3"/>
  <c r="I122" i="3"/>
  <c r="J122" i="3"/>
  <c r="K122" i="3"/>
  <c r="I123" i="3"/>
  <c r="J123" i="3"/>
  <c r="K123" i="3"/>
  <c r="I124" i="3"/>
  <c r="J124" i="3"/>
  <c r="K124" i="3"/>
  <c r="I125" i="3"/>
  <c r="J125" i="3" s="1"/>
  <c r="K125" i="3"/>
  <c r="I126" i="3"/>
  <c r="J126" i="3" s="1"/>
  <c r="K126" i="3"/>
  <c r="I127" i="3"/>
  <c r="J127" i="3" s="1"/>
  <c r="K127" i="3"/>
  <c r="I128" i="3"/>
  <c r="J128" i="3"/>
  <c r="K128" i="3"/>
  <c r="I129" i="3"/>
  <c r="J129" i="3" s="1"/>
  <c r="K129" i="3"/>
  <c r="I130" i="3"/>
  <c r="J130" i="3"/>
  <c r="K130" i="3"/>
  <c r="I131" i="3"/>
  <c r="J131" i="3"/>
  <c r="K131" i="3"/>
  <c r="I132" i="3"/>
  <c r="J132" i="3"/>
  <c r="K132" i="3"/>
  <c r="I133" i="3"/>
  <c r="J133" i="3" s="1"/>
  <c r="K133" i="3"/>
  <c r="I134" i="3"/>
  <c r="J134" i="3" s="1"/>
  <c r="K134" i="3"/>
  <c r="I135" i="3"/>
  <c r="J135" i="3" s="1"/>
  <c r="K135" i="3"/>
  <c r="I136" i="3"/>
  <c r="J136" i="3"/>
  <c r="K136" i="3"/>
  <c r="I137" i="3"/>
  <c r="J137" i="3" s="1"/>
  <c r="K137" i="3"/>
  <c r="I138" i="3"/>
  <c r="J138" i="3"/>
  <c r="K138" i="3"/>
  <c r="I139" i="3"/>
  <c r="J139" i="3"/>
  <c r="K139" i="3"/>
  <c r="I140" i="3"/>
  <c r="J140" i="3"/>
  <c r="K140" i="3"/>
  <c r="I141" i="3"/>
  <c r="J141" i="3" s="1"/>
  <c r="K141" i="3"/>
  <c r="I142" i="3"/>
  <c r="J142" i="3" s="1"/>
  <c r="K142" i="3"/>
  <c r="I143" i="3"/>
  <c r="J143" i="3" s="1"/>
  <c r="K143" i="3"/>
  <c r="I144" i="3"/>
  <c r="J144" i="3"/>
  <c r="K144" i="3"/>
  <c r="I145" i="3"/>
  <c r="J145" i="3" s="1"/>
  <c r="K145" i="3"/>
  <c r="I146" i="3"/>
  <c r="J146" i="3"/>
  <c r="K146" i="3"/>
  <c r="I147" i="3"/>
  <c r="J147" i="3"/>
  <c r="K147" i="3"/>
  <c r="I148" i="3"/>
  <c r="J148" i="3"/>
  <c r="K148" i="3"/>
  <c r="I149" i="3"/>
  <c r="J149" i="3" s="1"/>
  <c r="K149" i="3"/>
  <c r="I150" i="3"/>
  <c r="J150" i="3" s="1"/>
  <c r="K150" i="3"/>
  <c r="I151" i="3"/>
  <c r="J151" i="3" s="1"/>
  <c r="K151" i="3"/>
  <c r="I152" i="3"/>
  <c r="J152" i="3"/>
  <c r="K152" i="3"/>
  <c r="I153" i="3"/>
  <c r="J153" i="3" s="1"/>
  <c r="K153" i="3"/>
  <c r="I154" i="3"/>
  <c r="J154" i="3"/>
  <c r="K154" i="3"/>
  <c r="I155" i="3"/>
  <c r="J155" i="3"/>
  <c r="K155" i="3"/>
  <c r="I156" i="3"/>
  <c r="J156" i="3"/>
  <c r="K156" i="3"/>
  <c r="I157" i="3"/>
  <c r="J157" i="3" s="1"/>
  <c r="K157" i="3"/>
  <c r="I158" i="3"/>
  <c r="J158" i="3" s="1"/>
  <c r="K158" i="3"/>
  <c r="I159" i="3"/>
  <c r="J159" i="3" s="1"/>
  <c r="K159" i="3"/>
  <c r="I160" i="3"/>
  <c r="J160" i="3"/>
  <c r="K160" i="3"/>
  <c r="I161" i="3"/>
  <c r="J161" i="3" s="1"/>
  <c r="K161" i="3"/>
  <c r="I162" i="3"/>
  <c r="J162" i="3"/>
  <c r="K162" i="3"/>
  <c r="I163" i="3"/>
  <c r="J163" i="3"/>
  <c r="K163" i="3"/>
  <c r="I164" i="3"/>
  <c r="J164" i="3"/>
  <c r="K164" i="3"/>
  <c r="I165" i="3"/>
  <c r="J165" i="3" s="1"/>
  <c r="K165" i="3"/>
  <c r="I166" i="3"/>
  <c r="J166" i="3" s="1"/>
  <c r="K166" i="3"/>
  <c r="I167" i="3"/>
  <c r="J167" i="3" s="1"/>
  <c r="K167" i="3"/>
  <c r="I168" i="3"/>
  <c r="J168" i="3"/>
  <c r="K168" i="3"/>
  <c r="I169" i="3"/>
  <c r="J169" i="3" s="1"/>
  <c r="K169" i="3"/>
  <c r="I170" i="3"/>
  <c r="J170" i="3"/>
  <c r="K170" i="3"/>
  <c r="I171" i="3"/>
  <c r="J171" i="3"/>
  <c r="K171" i="3"/>
  <c r="I172" i="3"/>
  <c r="J172" i="3"/>
  <c r="K172" i="3"/>
  <c r="I173" i="3"/>
  <c r="J173" i="3" s="1"/>
  <c r="K173" i="3"/>
  <c r="I174" i="3"/>
  <c r="J174" i="3" s="1"/>
  <c r="K174" i="3"/>
  <c r="I175" i="3"/>
  <c r="J175" i="3" s="1"/>
  <c r="K175" i="3"/>
  <c r="I176" i="3"/>
  <c r="J176" i="3"/>
  <c r="K176" i="3"/>
  <c r="I177" i="3"/>
  <c r="J177" i="3" s="1"/>
  <c r="K177" i="3"/>
  <c r="I178" i="3"/>
  <c r="J178" i="3"/>
  <c r="K178" i="3"/>
  <c r="I179" i="3"/>
  <c r="J179" i="3"/>
  <c r="K179" i="3"/>
  <c r="I180" i="3"/>
  <c r="J180" i="3"/>
  <c r="K180" i="3"/>
  <c r="I181" i="3"/>
  <c r="J181" i="3" s="1"/>
  <c r="K181" i="3"/>
  <c r="I182" i="3"/>
  <c r="J182" i="3" s="1"/>
  <c r="K182" i="3"/>
  <c r="I183" i="3"/>
  <c r="J183" i="3" s="1"/>
  <c r="K183" i="3"/>
  <c r="I184" i="3"/>
  <c r="J184" i="3"/>
  <c r="K184" i="3"/>
  <c r="I185" i="3"/>
  <c r="J185" i="3" s="1"/>
  <c r="K185" i="3"/>
  <c r="I186" i="3"/>
  <c r="J186" i="3"/>
  <c r="K186" i="3"/>
  <c r="I187" i="3"/>
  <c r="J187" i="3"/>
  <c r="K187" i="3"/>
  <c r="I188" i="3"/>
  <c r="J188" i="3" s="1"/>
  <c r="K188" i="3"/>
  <c r="I189" i="3"/>
  <c r="J189" i="3" s="1"/>
  <c r="K189" i="3"/>
  <c r="I190" i="3"/>
  <c r="J190" i="3" s="1"/>
  <c r="K190" i="3"/>
  <c r="I191" i="3"/>
  <c r="J191" i="3" s="1"/>
  <c r="K191" i="3"/>
  <c r="I192" i="3"/>
  <c r="J192" i="3"/>
  <c r="K192" i="3"/>
  <c r="I193" i="3"/>
  <c r="J193" i="3" s="1"/>
  <c r="K193" i="3"/>
  <c r="I194" i="3"/>
  <c r="J194" i="3"/>
  <c r="K194" i="3"/>
  <c r="I195" i="3"/>
  <c r="J195" i="3"/>
  <c r="K195" i="3"/>
  <c r="I196" i="3"/>
  <c r="J196" i="3" s="1"/>
  <c r="K196" i="3"/>
  <c r="I197" i="3"/>
  <c r="J197" i="3" s="1"/>
  <c r="K197" i="3"/>
  <c r="I198" i="3"/>
  <c r="J198" i="3" s="1"/>
  <c r="K198" i="3"/>
  <c r="I199" i="3"/>
  <c r="J199" i="3" s="1"/>
  <c r="K199" i="3"/>
  <c r="I200" i="3"/>
  <c r="J200" i="3"/>
  <c r="K200" i="3"/>
  <c r="I201" i="3"/>
  <c r="J201" i="3" s="1"/>
  <c r="K201" i="3"/>
  <c r="I202" i="3"/>
  <c r="J202" i="3"/>
  <c r="K202" i="3"/>
  <c r="I203" i="3"/>
  <c r="J203" i="3"/>
  <c r="K203" i="3"/>
  <c r="I204" i="3"/>
  <c r="J204" i="3" s="1"/>
  <c r="K204" i="3"/>
  <c r="J16" i="3"/>
  <c r="K16" i="3"/>
  <c r="L17" i="3"/>
  <c r="I16" i="3"/>
  <c r="C31" i="3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30" i="3"/>
  <c r="F2" i="3"/>
  <c r="G10" i="3" s="1"/>
  <c r="G2" i="3"/>
  <c r="F16" i="3" s="1"/>
  <c r="D6" i="1"/>
  <c r="C6" i="1"/>
  <c r="D6" i="4"/>
  <c r="C6" i="6"/>
  <c r="C7" i="6" s="1"/>
  <c r="C8" i="6" s="1"/>
  <c r="C9" i="6" s="1"/>
  <c r="C10" i="6" s="1"/>
  <c r="C11" i="6" s="1"/>
  <c r="C12" i="6" s="1"/>
  <c r="C13" i="6" s="1"/>
  <c r="C14" i="6" s="1"/>
  <c r="C5" i="6"/>
  <c r="C3" i="6"/>
  <c r="C4" i="6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G6" i="4"/>
  <c r="F5" i="4"/>
  <c r="E5" i="4"/>
  <c r="D5" i="4"/>
  <c r="C5" i="4"/>
  <c r="H9" i="2"/>
  <c r="G9" i="2"/>
  <c r="F9" i="2"/>
  <c r="H10" i="2" s="1"/>
  <c r="E9" i="2"/>
  <c r="F8" i="2"/>
  <c r="E8" i="2"/>
  <c r="G5" i="2"/>
  <c r="G7" i="2"/>
  <c r="G8" i="2"/>
  <c r="G6" i="2"/>
  <c r="G2" i="2"/>
  <c r="F2" i="2"/>
  <c r="E6" i="1"/>
  <c r="D5" i="1"/>
  <c r="C5" i="1"/>
  <c r="G9" i="3" l="1"/>
  <c r="G16" i="3"/>
  <c r="G6" i="3"/>
  <c r="G12" i="3"/>
  <c r="G5" i="3"/>
  <c r="E17" i="3" s="1"/>
  <c r="G8" i="3"/>
  <c r="G15" i="3"/>
  <c r="G7" i="3"/>
  <c r="G13" i="3"/>
  <c r="G14" i="3"/>
  <c r="E16" i="3"/>
  <c r="G11" i="3"/>
  <c r="C7" i="1"/>
  <c r="E7" i="1"/>
  <c r="C7" i="4"/>
  <c r="F6" i="4"/>
  <c r="E6" i="4"/>
  <c r="E10" i="2"/>
  <c r="F10" i="2" s="1"/>
  <c r="E11" i="2" s="1"/>
  <c r="F11" i="2" s="1"/>
  <c r="E12" i="2" s="1"/>
  <c r="D7" i="1"/>
  <c r="C8" i="1" s="1"/>
  <c r="G17" i="3" l="1"/>
  <c r="F17" i="3"/>
  <c r="H16" i="3"/>
  <c r="E8" i="1"/>
  <c r="D7" i="4"/>
  <c r="E7" i="4" s="1"/>
  <c r="G7" i="4"/>
  <c r="C8" i="4" s="1"/>
  <c r="G10" i="2"/>
  <c r="H11" i="2"/>
  <c r="G11" i="2"/>
  <c r="F12" i="2"/>
  <c r="H13" i="2" s="1"/>
  <c r="G12" i="2"/>
  <c r="E13" i="2"/>
  <c r="H12" i="2"/>
  <c r="D8" i="1"/>
  <c r="E9" i="1" s="1"/>
  <c r="E18" i="3" l="1"/>
  <c r="H17" i="3"/>
  <c r="C9" i="1"/>
  <c r="D8" i="4"/>
  <c r="E8" i="4" s="1"/>
  <c r="F7" i="4"/>
  <c r="F13" i="2"/>
  <c r="H14" i="2" s="1"/>
  <c r="G13" i="2"/>
  <c r="G18" i="3" l="1"/>
  <c r="F18" i="3"/>
  <c r="E19" i="3" s="1"/>
  <c r="D9" i="1"/>
  <c r="E10" i="1" s="1"/>
  <c r="F8" i="4"/>
  <c r="G9" i="4" s="1"/>
  <c r="G8" i="4"/>
  <c r="C9" i="4" s="1"/>
  <c r="D9" i="4" s="1"/>
  <c r="E14" i="2"/>
  <c r="G19" i="3" l="1"/>
  <c r="F19" i="3"/>
  <c r="E20" i="3" s="1"/>
  <c r="H18" i="3"/>
  <c r="C10" i="1"/>
  <c r="C10" i="4"/>
  <c r="D10" i="4" s="1"/>
  <c r="F9" i="4"/>
  <c r="E9" i="4"/>
  <c r="F14" i="2"/>
  <c r="H15" i="2" s="1"/>
  <c r="G14" i="2"/>
  <c r="G20" i="3" l="1"/>
  <c r="F20" i="3"/>
  <c r="E21" i="3" s="1"/>
  <c r="H19" i="3"/>
  <c r="D10" i="1"/>
  <c r="C11" i="1" s="1"/>
  <c r="G10" i="4"/>
  <c r="C11" i="4" s="1"/>
  <c r="D11" i="4" s="1"/>
  <c r="F10" i="4"/>
  <c r="E10" i="4"/>
  <c r="E15" i="2"/>
  <c r="G21" i="3" l="1"/>
  <c r="F21" i="3"/>
  <c r="E22" i="3" s="1"/>
  <c r="H20" i="3"/>
  <c r="E11" i="1"/>
  <c r="D11" i="1"/>
  <c r="C12" i="1" s="1"/>
  <c r="F11" i="4"/>
  <c r="E11" i="4"/>
  <c r="G11" i="4"/>
  <c r="C12" i="4" s="1"/>
  <c r="D12" i="4" s="1"/>
  <c r="F15" i="2"/>
  <c r="H16" i="2" s="1"/>
  <c r="G15" i="2"/>
  <c r="H21" i="3" l="1"/>
  <c r="G22" i="3"/>
  <c r="F22" i="3"/>
  <c r="H22" i="3" s="1"/>
  <c r="E12" i="1"/>
  <c r="D12" i="1"/>
  <c r="C13" i="1" s="1"/>
  <c r="D13" i="1" s="1"/>
  <c r="F12" i="4"/>
  <c r="E12" i="4"/>
  <c r="G12" i="4"/>
  <c r="C13" i="4" s="1"/>
  <c r="D13" i="4" s="1"/>
  <c r="F13" i="4" s="1"/>
  <c r="E16" i="2"/>
  <c r="F16" i="2"/>
  <c r="H17" i="2" s="1"/>
  <c r="G16" i="2"/>
  <c r="E23" i="3" l="1"/>
  <c r="E13" i="1"/>
  <c r="E14" i="1"/>
  <c r="E13" i="4"/>
  <c r="G13" i="4"/>
  <c r="C14" i="4" s="1"/>
  <c r="D14" i="4" s="1"/>
  <c r="F14" i="4" s="1"/>
  <c r="E17" i="2"/>
  <c r="C14" i="1"/>
  <c r="G23" i="3" l="1"/>
  <c r="F23" i="3"/>
  <c r="E24" i="3" s="1"/>
  <c r="D14" i="1"/>
  <c r="E15" i="1" s="1"/>
  <c r="E14" i="4"/>
  <c r="G15" i="4" s="1"/>
  <c r="G14" i="4"/>
  <c r="C15" i="4" s="1"/>
  <c r="F17" i="2"/>
  <c r="H18" i="2" s="1"/>
  <c r="G17" i="2"/>
  <c r="C15" i="1"/>
  <c r="G24" i="3" l="1"/>
  <c r="F24" i="3"/>
  <c r="E25" i="3" s="1"/>
  <c r="H23" i="3"/>
  <c r="D15" i="1"/>
  <c r="E16" i="1" s="1"/>
  <c r="E18" i="2"/>
  <c r="F18" i="2" s="1"/>
  <c r="G25" i="3" l="1"/>
  <c r="F25" i="3"/>
  <c r="E26" i="3" s="1"/>
  <c r="H24" i="3"/>
  <c r="C16" i="1"/>
  <c r="E19" i="2"/>
  <c r="H19" i="2"/>
  <c r="G18" i="2"/>
  <c r="F19" i="2"/>
  <c r="H20" i="2" s="1"/>
  <c r="G19" i="2"/>
  <c r="E20" i="2"/>
  <c r="G26" i="3" l="1"/>
  <c r="F26" i="3"/>
  <c r="E27" i="3" s="1"/>
  <c r="H25" i="3"/>
  <c r="D16" i="1"/>
  <c r="C17" i="1" s="1"/>
  <c r="F20" i="2"/>
  <c r="G20" i="2"/>
  <c r="H21" i="2"/>
  <c r="E21" i="2"/>
  <c r="G27" i="3" l="1"/>
  <c r="F27" i="3"/>
  <c r="E28" i="3" s="1"/>
  <c r="H26" i="3"/>
  <c r="E17" i="1"/>
  <c r="D17" i="1"/>
  <c r="C18" i="1" s="1"/>
  <c r="F21" i="2"/>
  <c r="H22" i="2" s="1"/>
  <c r="G21" i="2"/>
  <c r="F28" i="3" l="1"/>
  <c r="H28" i="3"/>
  <c r="G28" i="3"/>
  <c r="E29" i="3"/>
  <c r="H27" i="3"/>
  <c r="E18" i="1"/>
  <c r="D18" i="1"/>
  <c r="E19" i="1" s="1"/>
  <c r="E22" i="2"/>
  <c r="F22" i="2" s="1"/>
  <c r="G22" i="2"/>
  <c r="G29" i="3" l="1"/>
  <c r="F29" i="3"/>
  <c r="H29" i="3" s="1"/>
  <c r="E30" i="3"/>
  <c r="C19" i="1"/>
  <c r="H23" i="2"/>
  <c r="E23" i="2"/>
  <c r="F23" i="2" s="1"/>
  <c r="H24" i="2" s="1"/>
  <c r="F30" i="3" l="1"/>
  <c r="H30" i="3"/>
  <c r="G30" i="3"/>
  <c r="E31" i="3"/>
  <c r="D19" i="1"/>
  <c r="E20" i="1" s="1"/>
  <c r="G23" i="2"/>
  <c r="E24" i="2"/>
  <c r="F24" i="2"/>
  <c r="H25" i="2" s="1"/>
  <c r="G24" i="2"/>
  <c r="G31" i="3" l="1"/>
  <c r="F31" i="3"/>
  <c r="H31" i="3" s="1"/>
  <c r="E32" i="3"/>
  <c r="C20" i="1"/>
  <c r="D20" i="1" s="1"/>
  <c r="E21" i="1" s="1"/>
  <c r="E25" i="2"/>
  <c r="G25" i="2"/>
  <c r="F25" i="2"/>
  <c r="E26" i="2" s="1"/>
  <c r="G32" i="3" l="1"/>
  <c r="F32" i="3"/>
  <c r="E33" i="3" s="1"/>
  <c r="C21" i="1"/>
  <c r="D21" i="1" s="1"/>
  <c r="C22" i="1" s="1"/>
  <c r="F26" i="2"/>
  <c r="E27" i="2" s="1"/>
  <c r="G26" i="2"/>
  <c r="H27" i="2"/>
  <c r="H26" i="2"/>
  <c r="H33" i="3" l="1"/>
  <c r="G33" i="3"/>
  <c r="F33" i="3"/>
  <c r="E34" i="3"/>
  <c r="H32" i="3"/>
  <c r="E22" i="1"/>
  <c r="D22" i="1"/>
  <c r="C23" i="1" s="1"/>
  <c r="F27" i="2"/>
  <c r="H28" i="2" s="1"/>
  <c r="G27" i="2"/>
  <c r="F34" i="3" l="1"/>
  <c r="H34" i="3" s="1"/>
  <c r="G34" i="3"/>
  <c r="E35" i="3"/>
  <c r="E23" i="1"/>
  <c r="D23" i="1"/>
  <c r="C24" i="1" s="1"/>
  <c r="E28" i="2"/>
  <c r="G28" i="2" s="1"/>
  <c r="F35" i="3" l="1"/>
  <c r="H35" i="3" s="1"/>
  <c r="G35" i="3"/>
  <c r="E36" i="3"/>
  <c r="E24" i="1"/>
  <c r="D24" i="1"/>
  <c r="E25" i="1" s="1"/>
  <c r="F28" i="2"/>
  <c r="F36" i="3" l="1"/>
  <c r="H36" i="3" s="1"/>
  <c r="G36" i="3"/>
  <c r="E37" i="3"/>
  <c r="C25" i="1"/>
  <c r="D25" i="1" s="1"/>
  <c r="C26" i="1" s="1"/>
  <c r="F37" i="3" l="1"/>
  <c r="E38" i="3" s="1"/>
  <c r="G37" i="3"/>
  <c r="E26" i="1"/>
  <c r="D26" i="1"/>
  <c r="C27" i="1" s="1"/>
  <c r="H38" i="3" l="1"/>
  <c r="F38" i="3"/>
  <c r="G38" i="3"/>
  <c r="E39" i="3"/>
  <c r="H37" i="3"/>
  <c r="D27" i="1"/>
  <c r="E28" i="1" s="1"/>
  <c r="E27" i="1"/>
  <c r="F39" i="3" l="1"/>
  <c r="E40" i="3" s="1"/>
  <c r="G39" i="3"/>
  <c r="C28" i="1"/>
  <c r="D28" i="1" s="1"/>
  <c r="F40" i="3" l="1"/>
  <c r="E41" i="3" s="1"/>
  <c r="G40" i="3"/>
  <c r="H39" i="3"/>
  <c r="F41" i="3" l="1"/>
  <c r="H41" i="3" s="1"/>
  <c r="G41" i="3"/>
  <c r="E42" i="3"/>
  <c r="H40" i="3"/>
  <c r="G42" i="3" l="1"/>
  <c r="F42" i="3"/>
  <c r="E43" i="3" s="1"/>
  <c r="F43" i="3" l="1"/>
  <c r="H43" i="3" s="1"/>
  <c r="G43" i="3"/>
  <c r="E44" i="3"/>
  <c r="H42" i="3"/>
  <c r="G44" i="3" l="1"/>
  <c r="F44" i="3"/>
  <c r="H44" i="3" s="1"/>
  <c r="E45" i="3" l="1"/>
  <c r="G45" i="3" l="1"/>
  <c r="F45" i="3"/>
  <c r="H45" i="3" s="1"/>
  <c r="E46" i="3" l="1"/>
  <c r="G46" i="3" l="1"/>
  <c r="F46" i="3"/>
  <c r="H46" i="3" s="1"/>
  <c r="E47" i="3"/>
  <c r="F47" i="3" l="1"/>
  <c r="H47" i="3" s="1"/>
  <c r="G47" i="3"/>
  <c r="E48" i="3"/>
  <c r="F48" i="3" l="1"/>
  <c r="H48" i="3" s="1"/>
  <c r="G48" i="3"/>
  <c r="E49" i="3"/>
  <c r="F49" i="3" l="1"/>
  <c r="H49" i="3" s="1"/>
  <c r="G49" i="3"/>
  <c r="E50" i="3"/>
  <c r="F50" i="3" l="1"/>
  <c r="H50" i="3" s="1"/>
  <c r="G50" i="3"/>
  <c r="E51" i="3"/>
  <c r="F51" i="3" l="1"/>
  <c r="H51" i="3" s="1"/>
  <c r="G51" i="3"/>
  <c r="E52" i="3"/>
  <c r="F52" i="3" l="1"/>
  <c r="H52" i="3" s="1"/>
  <c r="G52" i="3"/>
  <c r="E53" i="3"/>
  <c r="G53" i="3" l="1"/>
  <c r="F53" i="3"/>
  <c r="E54" i="3" s="1"/>
  <c r="G54" i="3" l="1"/>
  <c r="F54" i="3"/>
  <c r="H54" i="3" s="1"/>
  <c r="E55" i="3"/>
  <c r="H53" i="3"/>
  <c r="G55" i="3" l="1"/>
  <c r="F55" i="3"/>
  <c r="H55" i="3" s="1"/>
  <c r="E56" i="3"/>
  <c r="G56" i="3" l="1"/>
  <c r="F56" i="3"/>
  <c r="E57" i="3" s="1"/>
  <c r="G57" i="3" l="1"/>
  <c r="F57" i="3"/>
  <c r="H57" i="3" s="1"/>
  <c r="E58" i="3"/>
  <c r="H56" i="3"/>
  <c r="G58" i="3" l="1"/>
  <c r="F58" i="3"/>
  <c r="H58" i="3" s="1"/>
  <c r="E59" i="3"/>
  <c r="F59" i="3" l="1"/>
  <c r="H59" i="3" s="1"/>
  <c r="G59" i="3"/>
  <c r="E60" i="3"/>
  <c r="F60" i="3" l="1"/>
  <c r="H60" i="3" s="1"/>
  <c r="G60" i="3"/>
  <c r="E61" i="3"/>
  <c r="G61" i="3" l="1"/>
  <c r="F61" i="3"/>
  <c r="H61" i="3" s="1"/>
  <c r="E62" i="3"/>
  <c r="F62" i="3" l="1"/>
  <c r="H62" i="3" s="1"/>
  <c r="G62" i="3"/>
  <c r="E63" i="3"/>
  <c r="G63" i="3" l="1"/>
  <c r="F63" i="3"/>
  <c r="H63" i="3" s="1"/>
  <c r="E64" i="3"/>
  <c r="G64" i="3" l="1"/>
  <c r="F64" i="3"/>
  <c r="H64" i="3" s="1"/>
  <c r="E65" i="3" l="1"/>
  <c r="F65" i="3" l="1"/>
  <c r="H65" i="3" s="1"/>
  <c r="G65" i="3"/>
  <c r="E66" i="3"/>
  <c r="G66" i="3" l="1"/>
  <c r="F66" i="3"/>
  <c r="E67" i="3" s="1"/>
  <c r="F67" i="3" l="1"/>
  <c r="H67" i="3" s="1"/>
  <c r="G67" i="3"/>
  <c r="E68" i="3"/>
  <c r="H66" i="3"/>
  <c r="G68" i="3" l="1"/>
  <c r="F68" i="3"/>
  <c r="H68" i="3" s="1"/>
  <c r="E69" i="3"/>
  <c r="G69" i="3" l="1"/>
  <c r="F69" i="3"/>
  <c r="H69" i="3" s="1"/>
  <c r="E70" i="3" l="1"/>
  <c r="G70" i="3" l="1"/>
  <c r="F70" i="3"/>
  <c r="H70" i="3" s="1"/>
  <c r="E71" i="3" l="1"/>
  <c r="G71" i="3" l="1"/>
  <c r="F71" i="3"/>
  <c r="H71" i="3" s="1"/>
  <c r="E72" i="3"/>
  <c r="G72" i="3" l="1"/>
  <c r="F72" i="3"/>
  <c r="E73" i="3" s="1"/>
  <c r="G73" i="3" l="1"/>
  <c r="F73" i="3"/>
  <c r="E74" i="3" s="1"/>
  <c r="H72" i="3"/>
  <c r="F74" i="3" l="1"/>
  <c r="H74" i="3" s="1"/>
  <c r="G74" i="3"/>
  <c r="E75" i="3"/>
  <c r="H73" i="3"/>
  <c r="G75" i="3" l="1"/>
  <c r="F75" i="3"/>
  <c r="H75" i="3" s="1"/>
  <c r="E76" i="3"/>
  <c r="F76" i="3" l="1"/>
  <c r="H76" i="3" s="1"/>
  <c r="G76" i="3"/>
  <c r="E77" i="3"/>
  <c r="G77" i="3" l="1"/>
  <c r="F77" i="3"/>
  <c r="H77" i="3" s="1"/>
  <c r="E78" i="3"/>
  <c r="G78" i="3" l="1"/>
  <c r="F78" i="3"/>
  <c r="H78" i="3" s="1"/>
  <c r="E79" i="3" l="1"/>
  <c r="G79" i="3" l="1"/>
  <c r="F79" i="3"/>
  <c r="E80" i="3" s="1"/>
  <c r="F80" i="3" l="1"/>
  <c r="H80" i="3" s="1"/>
  <c r="G80" i="3"/>
  <c r="E81" i="3"/>
  <c r="H79" i="3"/>
  <c r="F81" i="3" l="1"/>
  <c r="H81" i="3" s="1"/>
  <c r="G81" i="3"/>
  <c r="E82" i="3"/>
  <c r="F82" i="3" l="1"/>
  <c r="H82" i="3" s="1"/>
  <c r="G82" i="3"/>
  <c r="E83" i="3"/>
  <c r="F83" i="3" l="1"/>
  <c r="H83" i="3" s="1"/>
  <c r="G83" i="3"/>
  <c r="E84" i="3"/>
  <c r="F84" i="3" l="1"/>
  <c r="H84" i="3" s="1"/>
  <c r="G84" i="3"/>
  <c r="E85" i="3"/>
  <c r="G85" i="3" l="1"/>
  <c r="F85" i="3"/>
  <c r="E86" i="3" s="1"/>
  <c r="F86" i="3" l="1"/>
  <c r="H86" i="3" s="1"/>
  <c r="G86" i="3"/>
  <c r="E87" i="3"/>
  <c r="H85" i="3"/>
  <c r="G87" i="3" l="1"/>
  <c r="F87" i="3"/>
  <c r="H87" i="3" s="1"/>
  <c r="E88" i="3"/>
  <c r="G88" i="3" l="1"/>
  <c r="F88" i="3"/>
  <c r="H88" i="3" s="1"/>
  <c r="E89" i="3"/>
  <c r="F89" i="3" l="1"/>
  <c r="H89" i="3" s="1"/>
  <c r="G89" i="3"/>
  <c r="E90" i="3"/>
  <c r="F90" i="3" l="1"/>
  <c r="H90" i="3" s="1"/>
  <c r="G90" i="3"/>
  <c r="E91" i="3"/>
  <c r="F91" i="3" l="1"/>
  <c r="H91" i="3" s="1"/>
  <c r="G91" i="3"/>
  <c r="E92" i="3"/>
  <c r="F92" i="3" l="1"/>
  <c r="H92" i="3" s="1"/>
  <c r="G92" i="3"/>
  <c r="E93" i="3"/>
  <c r="F93" i="3" l="1"/>
  <c r="H93" i="3" s="1"/>
  <c r="G93" i="3"/>
  <c r="E94" i="3"/>
  <c r="F94" i="3" l="1"/>
  <c r="H94" i="3" s="1"/>
  <c r="G94" i="3"/>
  <c r="E95" i="3"/>
  <c r="G95" i="3" l="1"/>
  <c r="F95" i="3"/>
  <c r="H95" i="3" s="1"/>
  <c r="E96" i="3"/>
  <c r="G96" i="3" l="1"/>
  <c r="F96" i="3"/>
  <c r="H96" i="3" s="1"/>
  <c r="E97" i="3"/>
  <c r="G97" i="3" l="1"/>
  <c r="F97" i="3"/>
  <c r="H97" i="3" s="1"/>
  <c r="E98" i="3"/>
  <c r="G98" i="3" l="1"/>
  <c r="F98" i="3"/>
  <c r="H98" i="3" s="1"/>
  <c r="E99" i="3"/>
  <c r="F99" i="3" l="1"/>
  <c r="H99" i="3" s="1"/>
  <c r="G99" i="3"/>
  <c r="E100" i="3"/>
  <c r="F100" i="3" l="1"/>
  <c r="H100" i="3" s="1"/>
  <c r="G100" i="3"/>
  <c r="E101" i="3"/>
  <c r="F101" i="3" l="1"/>
  <c r="H101" i="3" s="1"/>
  <c r="G101" i="3"/>
  <c r="E102" i="3"/>
  <c r="F102" i="3" l="1"/>
  <c r="H102" i="3" s="1"/>
  <c r="G102" i="3"/>
  <c r="E103" i="3"/>
  <c r="G103" i="3" l="1"/>
  <c r="F103" i="3"/>
  <c r="H103" i="3" s="1"/>
  <c r="E104" i="3" l="1"/>
  <c r="H104" i="3" l="1"/>
  <c r="F104" i="3"/>
  <c r="G104" i="3"/>
  <c r="E105" i="3"/>
  <c r="G105" i="3" l="1"/>
  <c r="F105" i="3"/>
  <c r="H105" i="3" s="1"/>
  <c r="E106" i="3"/>
  <c r="G106" i="3" l="1"/>
  <c r="F106" i="3"/>
  <c r="E107" i="3" s="1"/>
  <c r="F107" i="3" l="1"/>
  <c r="H107" i="3" s="1"/>
  <c r="G107" i="3"/>
  <c r="E108" i="3"/>
  <c r="H106" i="3"/>
  <c r="F108" i="3" l="1"/>
  <c r="H108" i="3" s="1"/>
  <c r="G108" i="3"/>
  <c r="E109" i="3"/>
  <c r="G109" i="3" l="1"/>
  <c r="F109" i="3"/>
  <c r="H109" i="3" s="1"/>
  <c r="E110" i="3" l="1"/>
  <c r="G110" i="3" l="1"/>
  <c r="F110" i="3"/>
  <c r="H110" i="3" s="1"/>
  <c r="E111" i="3" l="1"/>
  <c r="G111" i="3" l="1"/>
  <c r="F111" i="3"/>
  <c r="H111" i="3" s="1"/>
  <c r="E112" i="3" l="1"/>
  <c r="G112" i="3" l="1"/>
  <c r="F112" i="3"/>
  <c r="H112" i="3" s="1"/>
  <c r="E113" i="3"/>
  <c r="F113" i="3" l="1"/>
  <c r="H113" i="3" s="1"/>
  <c r="G113" i="3"/>
  <c r="E114" i="3"/>
  <c r="G114" i="3" l="1"/>
  <c r="F114" i="3"/>
  <c r="H114" i="3" s="1"/>
  <c r="E115" i="3"/>
  <c r="F115" i="3" l="1"/>
  <c r="H115" i="3" s="1"/>
  <c r="G115" i="3"/>
  <c r="E116" i="3"/>
  <c r="F116" i="3" l="1"/>
  <c r="H116" i="3" s="1"/>
  <c r="G116" i="3"/>
  <c r="E117" i="3"/>
  <c r="G117" i="3" l="1"/>
  <c r="F117" i="3"/>
  <c r="H117" i="3" s="1"/>
  <c r="E118" i="3"/>
  <c r="G118" i="3" l="1"/>
  <c r="F118" i="3"/>
  <c r="H118" i="3" s="1"/>
  <c r="E119" i="3"/>
  <c r="G119" i="3" l="1"/>
  <c r="F119" i="3"/>
  <c r="H119" i="3" s="1"/>
  <c r="E120" i="3" l="1"/>
  <c r="G120" i="3" l="1"/>
  <c r="F120" i="3"/>
  <c r="E121" i="3" s="1"/>
  <c r="G121" i="3" l="1"/>
  <c r="F121" i="3"/>
  <c r="H121" i="3" s="1"/>
  <c r="E122" i="3"/>
  <c r="H120" i="3"/>
  <c r="F122" i="3" l="1"/>
  <c r="H122" i="3" s="1"/>
  <c r="G122" i="3"/>
  <c r="E123" i="3"/>
  <c r="F123" i="3" l="1"/>
  <c r="H123" i="3" s="1"/>
  <c r="G123" i="3"/>
  <c r="E124" i="3"/>
  <c r="G124" i="3" l="1"/>
  <c r="F124" i="3"/>
  <c r="H124" i="3" s="1"/>
  <c r="E125" i="3"/>
  <c r="F125" i="3" l="1"/>
  <c r="H125" i="3" s="1"/>
  <c r="G125" i="3"/>
  <c r="E126" i="3" l="1"/>
  <c r="F126" i="3" l="1"/>
  <c r="H126" i="3" s="1"/>
  <c r="G126" i="3"/>
  <c r="E127" i="3"/>
  <c r="F127" i="3" l="1"/>
  <c r="H127" i="3" s="1"/>
  <c r="G127" i="3"/>
  <c r="E128" i="3"/>
  <c r="G128" i="3" l="1"/>
  <c r="F128" i="3"/>
  <c r="H128" i="3" s="1"/>
  <c r="E129" i="3" l="1"/>
  <c r="G129" i="3" l="1"/>
  <c r="F129" i="3"/>
  <c r="H129" i="3" s="1"/>
  <c r="E130" i="3"/>
  <c r="G130" i="3" l="1"/>
  <c r="F130" i="3"/>
  <c r="H130" i="3" s="1"/>
  <c r="E131" i="3" l="1"/>
  <c r="F131" i="3" l="1"/>
  <c r="E132" i="3" s="1"/>
  <c r="G131" i="3"/>
  <c r="F132" i="3" l="1"/>
  <c r="H132" i="3" s="1"/>
  <c r="G132" i="3"/>
  <c r="E133" i="3"/>
  <c r="H131" i="3"/>
  <c r="F133" i="3" l="1"/>
  <c r="E134" i="3" s="1"/>
  <c r="G133" i="3"/>
  <c r="F134" i="3" l="1"/>
  <c r="E135" i="3" s="1"/>
  <c r="G134" i="3"/>
  <c r="H133" i="3"/>
  <c r="F135" i="3" l="1"/>
  <c r="H135" i="3" s="1"/>
  <c r="G135" i="3"/>
  <c r="E136" i="3"/>
  <c r="H134" i="3"/>
  <c r="G136" i="3" l="1"/>
  <c r="F136" i="3"/>
  <c r="H136" i="3" s="1"/>
  <c r="E137" i="3" l="1"/>
  <c r="F137" i="3" l="1"/>
  <c r="E138" i="3" s="1"/>
  <c r="G137" i="3"/>
  <c r="F138" i="3" l="1"/>
  <c r="H138" i="3" s="1"/>
  <c r="G138" i="3"/>
  <c r="E139" i="3"/>
  <c r="H137" i="3"/>
  <c r="G139" i="3" l="1"/>
  <c r="F139" i="3"/>
  <c r="H139" i="3" s="1"/>
  <c r="E140" i="3"/>
  <c r="F140" i="3" l="1"/>
  <c r="E141" i="3" s="1"/>
  <c r="G140" i="3"/>
  <c r="H140" i="3" l="1"/>
  <c r="G141" i="3"/>
  <c r="F141" i="3"/>
  <c r="E142" i="3" s="1"/>
  <c r="H141" i="3" l="1"/>
  <c r="F142" i="3"/>
  <c r="E143" i="3" s="1"/>
  <c r="G142" i="3"/>
  <c r="F143" i="3" l="1"/>
  <c r="H143" i="3" s="1"/>
  <c r="G143" i="3"/>
  <c r="E144" i="3"/>
  <c r="H142" i="3"/>
  <c r="G144" i="3" l="1"/>
  <c r="F144" i="3"/>
  <c r="H144" i="3" s="1"/>
  <c r="E145" i="3"/>
  <c r="F145" i="3" l="1"/>
  <c r="H145" i="3" s="1"/>
  <c r="G145" i="3"/>
  <c r="E146" i="3"/>
  <c r="G146" i="3" l="1"/>
  <c r="F146" i="3"/>
  <c r="H146" i="3" s="1"/>
  <c r="E147" i="3"/>
  <c r="G147" i="3" l="1"/>
  <c r="F147" i="3"/>
  <c r="H147" i="3" s="1"/>
  <c r="E148" i="3" l="1"/>
  <c r="F148" i="3" l="1"/>
  <c r="E149" i="3" s="1"/>
  <c r="G148" i="3"/>
  <c r="F149" i="3" l="1"/>
  <c r="H149" i="3" s="1"/>
  <c r="G149" i="3"/>
  <c r="E150" i="3"/>
  <c r="H148" i="3"/>
  <c r="F150" i="3" l="1"/>
  <c r="H150" i="3" s="1"/>
  <c r="G150" i="3"/>
  <c r="E151" i="3"/>
  <c r="F151" i="3" l="1"/>
  <c r="H151" i="3" s="1"/>
  <c r="G151" i="3"/>
  <c r="E152" i="3"/>
  <c r="F152" i="3" l="1"/>
  <c r="E153" i="3" s="1"/>
  <c r="G152" i="3"/>
  <c r="F153" i="3" l="1"/>
  <c r="H153" i="3" s="1"/>
  <c r="G153" i="3"/>
  <c r="E154" i="3"/>
  <c r="H152" i="3"/>
  <c r="F154" i="3" l="1"/>
  <c r="H154" i="3" s="1"/>
  <c r="G154" i="3"/>
  <c r="E155" i="3"/>
  <c r="F155" i="3" l="1"/>
  <c r="H155" i="3" s="1"/>
  <c r="G155" i="3"/>
  <c r="E156" i="3"/>
  <c r="F156" i="3" l="1"/>
  <c r="H156" i="3" s="1"/>
  <c r="G156" i="3"/>
  <c r="E157" i="3"/>
  <c r="G157" i="3" l="1"/>
  <c r="F157" i="3"/>
  <c r="H157" i="3" s="1"/>
  <c r="E158" i="3" l="1"/>
  <c r="F158" i="3" l="1"/>
  <c r="H158" i="3" s="1"/>
  <c r="G158" i="3"/>
  <c r="E159" i="3" l="1"/>
  <c r="F159" i="3" l="1"/>
  <c r="H159" i="3" s="1"/>
  <c r="G159" i="3"/>
  <c r="E160" i="3"/>
  <c r="G160" i="3" l="1"/>
  <c r="F160" i="3"/>
  <c r="H160" i="3" s="1"/>
  <c r="E161" i="3"/>
  <c r="F161" i="3" l="1"/>
  <c r="H161" i="3" s="1"/>
  <c r="G161" i="3"/>
  <c r="E162" i="3"/>
  <c r="G162" i="3" l="1"/>
  <c r="F162" i="3"/>
  <c r="E163" i="3" s="1"/>
  <c r="F163" i="3" l="1"/>
  <c r="H163" i="3" s="1"/>
  <c r="G163" i="3"/>
  <c r="E164" i="3"/>
  <c r="H162" i="3"/>
  <c r="F164" i="3" l="1"/>
  <c r="H164" i="3" s="1"/>
  <c r="G164" i="3"/>
  <c r="E165" i="3"/>
  <c r="F165" i="3" l="1"/>
  <c r="H165" i="3" s="1"/>
  <c r="G165" i="3"/>
  <c r="E166" i="3"/>
  <c r="G166" i="3" l="1"/>
  <c r="F166" i="3"/>
  <c r="H166" i="3" s="1"/>
  <c r="E167" i="3" l="1"/>
  <c r="F167" i="3" l="1"/>
  <c r="H167" i="3" s="1"/>
  <c r="G167" i="3"/>
  <c r="E168" i="3"/>
  <c r="F168" i="3" l="1"/>
  <c r="H168" i="3" s="1"/>
  <c r="G168" i="3"/>
  <c r="E169" i="3"/>
  <c r="F169" i="3" l="1"/>
  <c r="H169" i="3" s="1"/>
  <c r="G169" i="3"/>
  <c r="E170" i="3"/>
  <c r="F170" i="3" l="1"/>
  <c r="H170" i="3" s="1"/>
  <c r="G170" i="3"/>
  <c r="E171" i="3"/>
  <c r="F171" i="3" l="1"/>
  <c r="H171" i="3" s="1"/>
  <c r="G171" i="3"/>
  <c r="E172" i="3"/>
  <c r="F172" i="3" l="1"/>
  <c r="H172" i="3" s="1"/>
  <c r="G172" i="3"/>
  <c r="E173" i="3"/>
  <c r="F173" i="3" l="1"/>
  <c r="H173" i="3" s="1"/>
  <c r="G173" i="3"/>
  <c r="E174" i="3"/>
  <c r="F174" i="3" l="1"/>
  <c r="E175" i="3" s="1"/>
  <c r="G174" i="3"/>
  <c r="F175" i="3" l="1"/>
  <c r="H175" i="3" s="1"/>
  <c r="G175" i="3"/>
  <c r="E176" i="3"/>
  <c r="H174" i="3"/>
  <c r="G176" i="3" l="1"/>
  <c r="F176" i="3"/>
  <c r="H176" i="3" s="1"/>
  <c r="E177" i="3"/>
  <c r="F177" i="3" l="1"/>
  <c r="H177" i="3" s="1"/>
  <c r="G177" i="3"/>
  <c r="E178" i="3"/>
  <c r="G178" i="3" l="1"/>
  <c r="F178" i="3"/>
  <c r="E179" i="3" s="1"/>
  <c r="F179" i="3" l="1"/>
  <c r="H179" i="3" s="1"/>
  <c r="G179" i="3"/>
  <c r="E180" i="3"/>
  <c r="H178" i="3"/>
  <c r="F180" i="3" l="1"/>
  <c r="H180" i="3" s="1"/>
  <c r="G180" i="3"/>
  <c r="E181" i="3"/>
  <c r="F181" i="3" l="1"/>
  <c r="H181" i="3" s="1"/>
  <c r="G181" i="3"/>
  <c r="E182" i="3"/>
  <c r="F182" i="3" l="1"/>
  <c r="H182" i="3" s="1"/>
  <c r="G182" i="3"/>
  <c r="E183" i="3"/>
  <c r="F183" i="3" l="1"/>
  <c r="H183" i="3" s="1"/>
  <c r="G183" i="3"/>
  <c r="E184" i="3"/>
  <c r="G184" i="3" l="1"/>
  <c r="F184" i="3"/>
  <c r="H184" i="3" s="1"/>
  <c r="E185" i="3"/>
  <c r="F185" i="3" l="1"/>
  <c r="H185" i="3" s="1"/>
  <c r="G185" i="3"/>
  <c r="E186" i="3"/>
  <c r="F186" i="3" l="1"/>
  <c r="H186" i="3" s="1"/>
  <c r="G186" i="3"/>
  <c r="E187" i="3"/>
  <c r="G187" i="3" l="1"/>
  <c r="F187" i="3"/>
  <c r="H187" i="3" s="1"/>
  <c r="E188" i="3" l="1"/>
  <c r="F188" i="3" l="1"/>
  <c r="H188" i="3" s="1"/>
  <c r="G188" i="3"/>
  <c r="E189" i="3"/>
  <c r="F189" i="3" l="1"/>
  <c r="H189" i="3" s="1"/>
  <c r="G189" i="3"/>
  <c r="E190" i="3"/>
  <c r="G190" i="3" l="1"/>
  <c r="F190" i="3"/>
  <c r="H190" i="3" s="1"/>
  <c r="E191" i="3"/>
  <c r="F191" i="3" l="1"/>
  <c r="H191" i="3" s="1"/>
  <c r="G191" i="3"/>
  <c r="E192" i="3"/>
  <c r="F192" i="3" l="1"/>
  <c r="H192" i="3" s="1"/>
  <c r="G192" i="3"/>
  <c r="E193" i="3"/>
  <c r="F193" i="3" l="1"/>
  <c r="H193" i="3" s="1"/>
  <c r="G193" i="3"/>
  <c r="E194" i="3"/>
  <c r="G194" i="3" l="1"/>
  <c r="F194" i="3"/>
  <c r="H194" i="3" s="1"/>
  <c r="E195" i="3"/>
  <c r="F195" i="3" l="1"/>
  <c r="H195" i="3" s="1"/>
  <c r="G195" i="3"/>
  <c r="E196" i="3"/>
  <c r="G196" i="3" l="1"/>
  <c r="F196" i="3"/>
  <c r="H196" i="3" s="1"/>
  <c r="E197" i="3" l="1"/>
  <c r="F197" i="3" l="1"/>
  <c r="H197" i="3" s="1"/>
  <c r="G197" i="3"/>
  <c r="E198" i="3"/>
  <c r="F198" i="3" l="1"/>
  <c r="H198" i="3" s="1"/>
  <c r="G198" i="3"/>
  <c r="E199" i="3"/>
  <c r="F199" i="3" l="1"/>
  <c r="H199" i="3" s="1"/>
  <c r="G199" i="3"/>
  <c r="E200" i="3"/>
  <c r="G200" i="3" l="1"/>
  <c r="F200" i="3"/>
  <c r="H200" i="3" s="1"/>
  <c r="E201" i="3"/>
  <c r="F201" i="3" l="1"/>
  <c r="H201" i="3" s="1"/>
  <c r="G201" i="3"/>
  <c r="E202" i="3"/>
  <c r="G202" i="3" l="1"/>
  <c r="F202" i="3"/>
  <c r="H202" i="3" s="1"/>
  <c r="E203" i="3"/>
  <c r="G203" i="3" l="1"/>
  <c r="F203" i="3"/>
  <c r="H203" i="3" s="1"/>
  <c r="E204" i="3"/>
  <c r="F204" i="3" l="1"/>
  <c r="H204" i="3" s="1"/>
  <c r="G204" i="3"/>
</calcChain>
</file>

<file path=xl/sharedStrings.xml><?xml version="1.0" encoding="utf-8"?>
<sst xmlns="http://schemas.openxmlformats.org/spreadsheetml/2006/main" count="347" uniqueCount="56">
  <si>
    <t>m</t>
  </si>
  <si>
    <t>alpha</t>
  </si>
  <si>
    <t>beta</t>
  </si>
  <si>
    <t>Month</t>
  </si>
  <si>
    <t>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</si>
  <si>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</si>
  <si>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</si>
  <si>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</si>
  <si>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</si>
  <si>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</si>
  <si>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</si>
  <si>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</si>
  <si>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</si>
  <si>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</si>
  <si>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</si>
  <si>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</si>
  <si>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</si>
  <si>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</t>
  </si>
  <si>
    <t>b</t>
  </si>
  <si>
    <t>F</t>
  </si>
  <si>
    <t>Year</t>
  </si>
  <si>
    <t>Quarter</t>
  </si>
  <si>
    <t>Period</t>
  </si>
  <si>
    <t>Yt</t>
  </si>
  <si>
    <t>s</t>
  </si>
  <si>
    <t>Alpha</t>
  </si>
  <si>
    <t>Beta</t>
  </si>
  <si>
    <t>Gamma</t>
  </si>
  <si>
    <t>L(s=4)</t>
  </si>
  <si>
    <t>b(s=4)</t>
  </si>
  <si>
    <t>Lt</t>
  </si>
  <si>
    <t>bt</t>
  </si>
  <si>
    <t>St</t>
  </si>
  <si>
    <t>Ft</t>
  </si>
  <si>
    <t>E</t>
  </si>
  <si>
    <t>A</t>
  </si>
  <si>
    <t>M</t>
  </si>
  <si>
    <t>SNo.</t>
  </si>
  <si>
    <t>Electricity Production</t>
  </si>
  <si>
    <t>June</t>
  </si>
  <si>
    <t>July</t>
  </si>
  <si>
    <t xml:space="preserve"> </t>
  </si>
  <si>
    <t>L(s=12)</t>
  </si>
  <si>
    <t>b(s=12)</t>
  </si>
  <si>
    <t>|e|</t>
  </si>
  <si>
    <t>E^2</t>
  </si>
  <si>
    <t>f1</t>
  </si>
  <si>
    <t>f2</t>
  </si>
  <si>
    <t>u1</t>
  </si>
  <si>
    <t>u2</t>
  </si>
  <si>
    <t>u</t>
  </si>
  <si>
    <t>%e</t>
  </si>
  <si>
    <t>mape</t>
  </si>
  <si>
    <t>mse</t>
  </si>
  <si>
    <t>mad</t>
  </si>
  <si>
    <t>Train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</si>
</sst>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9FA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left" wrapText="1" readingOrder="1"/>
    </xf>
    <xf numFmtId="0" fontId="0" fillId="0" borderId="2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yVal>
            <c:numRef>
              <c:f>'Holt-Winter Additive'!$H$16:$H$204</c:f>
              <c:numCache>
                <c:formatCode>General</c:formatCode>
                <c:ptCount val="189"/>
                <c:pt idx="0">
                  <c:v>1029.7083333333333</c:v>
                </c:pt>
                <c:pt idx="1">
                  <c:v>6321.665851570513</c:v>
                </c:pt>
                <c:pt idx="2">
                  <c:v>6839.5863482628156</c:v>
                </c:pt>
                <c:pt idx="3">
                  <c:v>6865.3594800413539</c:v>
                </c:pt>
                <c:pt idx="4">
                  <c:v>7350.9447481374928</c:v>
                </c:pt>
                <c:pt idx="5">
                  <c:v>7344.251131579148</c:v>
                </c:pt>
                <c:pt idx="6">
                  <c:v>8017.6881462785132</c:v>
                </c:pt>
                <c:pt idx="7">
                  <c:v>8445.5760974216828</c:v>
                </c:pt>
                <c:pt idx="8">
                  <c:v>8796.868721478344</c:v>
                </c:pt>
                <c:pt idx="9">
                  <c:v>8654.8704709765771</c:v>
                </c:pt>
                <c:pt idx="10">
                  <c:v>7826.1107870241412</c:v>
                </c:pt>
                <c:pt idx="11">
                  <c:v>7671.916413116136</c:v>
                </c:pt>
                <c:pt idx="12">
                  <c:v>7329.0771625639582</c:v>
                </c:pt>
                <c:pt idx="13">
                  <c:v>7069.3349193812846</c:v>
                </c:pt>
                <c:pt idx="14">
                  <c:v>7241.5191677465436</c:v>
                </c:pt>
                <c:pt idx="15">
                  <c:v>7109.6380911493352</c:v>
                </c:pt>
                <c:pt idx="16">
                  <c:v>7516.8379172322875</c:v>
                </c:pt>
                <c:pt idx="17">
                  <c:v>7464.6850808835989</c:v>
                </c:pt>
                <c:pt idx="18">
                  <c:v>8423.0824367669447</c:v>
                </c:pt>
                <c:pt idx="19">
                  <c:v>8502.1546111382304</c:v>
                </c:pt>
                <c:pt idx="20">
                  <c:v>9062.8615698354188</c:v>
                </c:pt>
                <c:pt idx="21">
                  <c:v>9123.4254477474333</c:v>
                </c:pt>
                <c:pt idx="22">
                  <c:v>8202.3597230246687</c:v>
                </c:pt>
                <c:pt idx="23">
                  <c:v>8079.1870304203785</c:v>
                </c:pt>
                <c:pt idx="24">
                  <c:v>7638.1286206166096</c:v>
                </c:pt>
                <c:pt idx="25">
                  <c:v>7461.3708804121161</c:v>
                </c:pt>
                <c:pt idx="26">
                  <c:v>7456.657025659194</c:v>
                </c:pt>
                <c:pt idx="27">
                  <c:v>7591.2905754066969</c:v>
                </c:pt>
                <c:pt idx="28">
                  <c:v>7853.0091453870018</c:v>
                </c:pt>
                <c:pt idx="29">
                  <c:v>7770.8701645404153</c:v>
                </c:pt>
                <c:pt idx="30">
                  <c:v>8391.5832969648163</c:v>
                </c:pt>
                <c:pt idx="31">
                  <c:v>8851.0089262397487</c:v>
                </c:pt>
                <c:pt idx="32">
                  <c:v>9501.4102597899928</c:v>
                </c:pt>
                <c:pt idx="33">
                  <c:v>9085.596896984971</c:v>
                </c:pt>
                <c:pt idx="34">
                  <c:v>8316.7842708550834</c:v>
                </c:pt>
                <c:pt idx="35">
                  <c:v>8299.7171590694998</c:v>
                </c:pt>
                <c:pt idx="36">
                  <c:v>7988.3139612615696</c:v>
                </c:pt>
                <c:pt idx="37">
                  <c:v>8017.1292251978957</c:v>
                </c:pt>
                <c:pt idx="38">
                  <c:v>7900.115827628033</c:v>
                </c:pt>
                <c:pt idx="39">
                  <c:v>7686.7744148396296</c:v>
                </c:pt>
                <c:pt idx="40">
                  <c:v>8236.4606181898052</c:v>
                </c:pt>
                <c:pt idx="41">
                  <c:v>8205.9728371351994</c:v>
                </c:pt>
                <c:pt idx="42">
                  <c:v>9007.7910904874825</c:v>
                </c:pt>
                <c:pt idx="43">
                  <c:v>9502.8566239681204</c:v>
                </c:pt>
                <c:pt idx="44">
                  <c:v>10082.236254397831</c:v>
                </c:pt>
                <c:pt idx="45">
                  <c:v>9873.5321916261601</c:v>
                </c:pt>
                <c:pt idx="46">
                  <c:v>8588.3721217571656</c:v>
                </c:pt>
                <c:pt idx="47">
                  <c:v>8626.0879449631066</c:v>
                </c:pt>
                <c:pt idx="48">
                  <c:v>8190.0086166604788</c:v>
                </c:pt>
                <c:pt idx="49">
                  <c:v>8154.8980794650306</c:v>
                </c:pt>
                <c:pt idx="50">
                  <c:v>8183.529590241119</c:v>
                </c:pt>
                <c:pt idx="51">
                  <c:v>8036.2566950131768</c:v>
                </c:pt>
                <c:pt idx="52">
                  <c:v>8539.4858180242682</c:v>
                </c:pt>
                <c:pt idx="53">
                  <c:v>8271.8090690456811</c:v>
                </c:pt>
                <c:pt idx="54">
                  <c:v>9200.4026885729545</c:v>
                </c:pt>
                <c:pt idx="55">
                  <c:v>9948.9790466391169</c:v>
                </c:pt>
                <c:pt idx="56">
                  <c:v>10473.03053564615</c:v>
                </c:pt>
                <c:pt idx="57">
                  <c:v>9422.5493216032482</c:v>
                </c:pt>
                <c:pt idx="58">
                  <c:v>8823.8236969090576</c:v>
                </c:pt>
                <c:pt idx="59">
                  <c:v>8741.3767787350098</c:v>
                </c:pt>
                <c:pt idx="60">
                  <c:v>8390.2233956232667</c:v>
                </c:pt>
                <c:pt idx="61">
                  <c:v>8267.9934510328567</c:v>
                </c:pt>
                <c:pt idx="62">
                  <c:v>7962.1743752615857</c:v>
                </c:pt>
                <c:pt idx="63">
                  <c:v>8074.9322322997123</c:v>
                </c:pt>
                <c:pt idx="64">
                  <c:v>8648.9432137644308</c:v>
                </c:pt>
                <c:pt idx="65">
                  <c:v>8565.9392058160156</c:v>
                </c:pt>
                <c:pt idx="66">
                  <c:v>9155.9018258501201</c:v>
                </c:pt>
                <c:pt idx="67">
                  <c:v>9829.1934628267718</c:v>
                </c:pt>
                <c:pt idx="68">
                  <c:v>10328.571973415979</c:v>
                </c:pt>
                <c:pt idx="69">
                  <c:v>9900.8350627735617</c:v>
                </c:pt>
                <c:pt idx="70">
                  <c:v>9111.2307745764556</c:v>
                </c:pt>
                <c:pt idx="71">
                  <c:v>9173.5955167714183</c:v>
                </c:pt>
                <c:pt idx="72">
                  <c:v>8815.0746686010716</c:v>
                </c:pt>
                <c:pt idx="73">
                  <c:v>8718.6763078815929</c:v>
                </c:pt>
                <c:pt idx="74">
                  <c:v>8510.6872336213601</c:v>
                </c:pt>
                <c:pt idx="75">
                  <c:v>8862.105612078758</c:v>
                </c:pt>
                <c:pt idx="76">
                  <c:v>9293.3958544178658</c:v>
                </c:pt>
                <c:pt idx="77">
                  <c:v>8995.5418916545314</c:v>
                </c:pt>
                <c:pt idx="78">
                  <c:v>10077.892260730452</c:v>
                </c:pt>
                <c:pt idx="79">
                  <c:v>10293.620406097993</c:v>
                </c:pt>
                <c:pt idx="80">
                  <c:v>11263.528753659239</c:v>
                </c:pt>
                <c:pt idx="81">
                  <c:v>10824.990060369919</c:v>
                </c:pt>
                <c:pt idx="82">
                  <c:v>9872.6491328870798</c:v>
                </c:pt>
                <c:pt idx="83">
                  <c:v>9796.7030170846756</c:v>
                </c:pt>
                <c:pt idx="84">
                  <c:v>9398.2627728304451</c:v>
                </c:pt>
                <c:pt idx="85">
                  <c:v>9231.5239984369036</c:v>
                </c:pt>
                <c:pt idx="86">
                  <c:v>9398.127163894289</c:v>
                </c:pt>
                <c:pt idx="87">
                  <c:v>8973.4440356208288</c:v>
                </c:pt>
                <c:pt idx="88">
                  <c:v>9768.9775332396675</c:v>
                </c:pt>
                <c:pt idx="89">
                  <c:v>9555.6314873596966</c:v>
                </c:pt>
                <c:pt idx="90">
                  <c:v>10592.506924340199</c:v>
                </c:pt>
                <c:pt idx="91">
                  <c:v>11004.468820388769</c:v>
                </c:pt>
                <c:pt idx="92">
                  <c:v>11659.51360395313</c:v>
                </c:pt>
                <c:pt idx="93">
                  <c:v>11344.963145024421</c:v>
                </c:pt>
                <c:pt idx="94">
                  <c:v>10283.341954859545</c:v>
                </c:pt>
                <c:pt idx="95">
                  <c:v>10259.214779266777</c:v>
                </c:pt>
                <c:pt idx="96">
                  <c:v>9755.6882443738286</c:v>
                </c:pt>
                <c:pt idx="97">
                  <c:v>9692.5998480603484</c:v>
                </c:pt>
                <c:pt idx="98">
                  <c:v>9836.8468586659492</c:v>
                </c:pt>
                <c:pt idx="99">
                  <c:v>9540.7412117266049</c:v>
                </c:pt>
                <c:pt idx="100">
                  <c:v>10170.613616129978</c:v>
                </c:pt>
                <c:pt idx="101">
                  <c:v>10142.555254869574</c:v>
                </c:pt>
                <c:pt idx="102">
                  <c:v>10843.973676673279</c:v>
                </c:pt>
                <c:pt idx="103">
                  <c:v>11332.11796277531</c:v>
                </c:pt>
                <c:pt idx="104">
                  <c:v>12120.848808468809</c:v>
                </c:pt>
                <c:pt idx="105">
                  <c:v>11653.625914100285</c:v>
                </c:pt>
                <c:pt idx="106">
                  <c:v>10702.813015625637</c:v>
                </c:pt>
                <c:pt idx="107">
                  <c:v>10659.113187294553</c:v>
                </c:pt>
                <c:pt idx="108">
                  <c:v>10132.859297605057</c:v>
                </c:pt>
                <c:pt idx="109">
                  <c:v>10297.944275633337</c:v>
                </c:pt>
                <c:pt idx="110">
                  <c:v>10274.759156229702</c:v>
                </c:pt>
                <c:pt idx="111">
                  <c:v>10096.528052394448</c:v>
                </c:pt>
                <c:pt idx="112">
                  <c:v>10714.750813243309</c:v>
                </c:pt>
                <c:pt idx="113">
                  <c:v>10592.899588611503</c:v>
                </c:pt>
                <c:pt idx="114">
                  <c:v>11485.551318907561</c:v>
                </c:pt>
                <c:pt idx="115">
                  <c:v>11943.039693986906</c:v>
                </c:pt>
                <c:pt idx="116">
                  <c:v>12534.959248998653</c:v>
                </c:pt>
                <c:pt idx="117">
                  <c:v>12136.491044859578</c:v>
                </c:pt>
                <c:pt idx="118">
                  <c:v>11272.397172338873</c:v>
                </c:pt>
                <c:pt idx="119">
                  <c:v>11377.887411628195</c:v>
                </c:pt>
                <c:pt idx="120">
                  <c:v>10806.265282295482</c:v>
                </c:pt>
                <c:pt idx="121">
                  <c:v>10971.714523728531</c:v>
                </c:pt>
                <c:pt idx="122">
                  <c:v>10944.37639267156</c:v>
                </c:pt>
                <c:pt idx="123">
                  <c:v>10911.278771321417</c:v>
                </c:pt>
                <c:pt idx="124">
                  <c:v>11367.147965728373</c:v>
                </c:pt>
                <c:pt idx="125">
                  <c:v>10996.786524389374</c:v>
                </c:pt>
                <c:pt idx="126">
                  <c:v>11798.423633859398</c:v>
                </c:pt>
                <c:pt idx="127">
                  <c:v>12194.048937682957</c:v>
                </c:pt>
                <c:pt idx="128">
                  <c:v>12607.842441874825</c:v>
                </c:pt>
                <c:pt idx="129">
                  <c:v>12771.887820052583</c:v>
                </c:pt>
                <c:pt idx="130">
                  <c:v>11829.450382680652</c:v>
                </c:pt>
                <c:pt idx="131">
                  <c:v>11994.802610083851</c:v>
                </c:pt>
                <c:pt idx="132">
                  <c:v>11678.74298907149</c:v>
                </c:pt>
                <c:pt idx="133">
                  <c:v>11738.171092930635</c:v>
                </c:pt>
                <c:pt idx="134">
                  <c:v>11533.172279467948</c:v>
                </c:pt>
                <c:pt idx="135">
                  <c:v>11334.51228912544</c:v>
                </c:pt>
                <c:pt idx="136">
                  <c:v>12170.225446042625</c:v>
                </c:pt>
                <c:pt idx="137">
                  <c:v>11918.959463709785</c:v>
                </c:pt>
                <c:pt idx="138">
                  <c:v>12484.043198056104</c:v>
                </c:pt>
                <c:pt idx="139">
                  <c:v>13322.580848555883</c:v>
                </c:pt>
                <c:pt idx="140">
                  <c:v>13935.081536659101</c:v>
                </c:pt>
                <c:pt idx="141">
                  <c:v>13894.742164050413</c:v>
                </c:pt>
                <c:pt idx="142">
                  <c:v>12512.331391858346</c:v>
                </c:pt>
                <c:pt idx="143">
                  <c:v>12592.155107997558</c:v>
                </c:pt>
                <c:pt idx="144">
                  <c:v>12081.405472982255</c:v>
                </c:pt>
                <c:pt idx="145">
                  <c:v>11963.808768094539</c:v>
                </c:pt>
                <c:pt idx="146">
                  <c:v>12318.625353577525</c:v>
                </c:pt>
                <c:pt idx="147">
                  <c:v>11950.992701685547</c:v>
                </c:pt>
                <c:pt idx="148">
                  <c:v>12781.543739726605</c:v>
                </c:pt>
                <c:pt idx="149">
                  <c:v>12164.011266939773</c:v>
                </c:pt>
                <c:pt idx="150">
                  <c:v>13306.192462437833</c:v>
                </c:pt>
                <c:pt idx="151">
                  <c:v>14068.952942538363</c:v>
                </c:pt>
                <c:pt idx="152">
                  <c:v>14046.366484255377</c:v>
                </c:pt>
                <c:pt idx="153">
                  <c:v>14337.877865565219</c:v>
                </c:pt>
                <c:pt idx="154">
                  <c:v>12981.419769455058</c:v>
                </c:pt>
                <c:pt idx="155">
                  <c:v>12781.029674174717</c:v>
                </c:pt>
                <c:pt idx="156">
                  <c:v>12456.142114206654</c:v>
                </c:pt>
                <c:pt idx="157">
                  <c:v>12639.528249708717</c:v>
                </c:pt>
                <c:pt idx="158">
                  <c:v>12812.805398304592</c:v>
                </c:pt>
                <c:pt idx="159">
                  <c:v>12188.283638890227</c:v>
                </c:pt>
                <c:pt idx="160">
                  <c:v>12791.442388879843</c:v>
                </c:pt>
                <c:pt idx="161">
                  <c:v>12609.594522632517</c:v>
                </c:pt>
                <c:pt idx="162">
                  <c:v>13513.103687968585</c:v>
                </c:pt>
                <c:pt idx="163">
                  <c:v>13161.120864959501</c:v>
                </c:pt>
                <c:pt idx="164">
                  <c:v>14183.671570992932</c:v>
                </c:pt>
                <c:pt idx="165">
                  <c:v>14136.202857934475</c:v>
                </c:pt>
                <c:pt idx="166">
                  <c:v>12889.10486530902</c:v>
                </c:pt>
                <c:pt idx="167">
                  <c:v>12881.39936824</c:v>
                </c:pt>
                <c:pt idx="168">
                  <c:v>12450.017657001765</c:v>
                </c:pt>
                <c:pt idx="169">
                  <c:v>12437.824110072957</c:v>
                </c:pt>
                <c:pt idx="170">
                  <c:v>12595.695133955718</c:v>
                </c:pt>
                <c:pt idx="171">
                  <c:v>12486.221620748771</c:v>
                </c:pt>
                <c:pt idx="172">
                  <c:v>12939.391942290906</c:v>
                </c:pt>
                <c:pt idx="173">
                  <c:v>12493.562618650805</c:v>
                </c:pt>
                <c:pt idx="174">
                  <c:v>13336.447079676676</c:v>
                </c:pt>
                <c:pt idx="175">
                  <c:v>13881.643763627231</c:v>
                </c:pt>
                <c:pt idx="176">
                  <c:v>14382.634405667532</c:v>
                </c:pt>
                <c:pt idx="177">
                  <c:v>14171.739177947815</c:v>
                </c:pt>
                <c:pt idx="178">
                  <c:v>13381.315369708485</c:v>
                </c:pt>
                <c:pt idx="179">
                  <c:v>13144.98261482861</c:v>
                </c:pt>
                <c:pt idx="180">
                  <c:v>12661.82803387668</c:v>
                </c:pt>
                <c:pt idx="181">
                  <c:v>12400.428826939456</c:v>
                </c:pt>
                <c:pt idx="182">
                  <c:v>13198.05528812603</c:v>
                </c:pt>
                <c:pt idx="183">
                  <c:v>12597.687965442132</c:v>
                </c:pt>
                <c:pt idx="184">
                  <c:v>13112.972445084908</c:v>
                </c:pt>
                <c:pt idx="185">
                  <c:v>12981.212851910148</c:v>
                </c:pt>
                <c:pt idx="186">
                  <c:v>13761.989198315521</c:v>
                </c:pt>
                <c:pt idx="187">
                  <c:v>14324.081416565685</c:v>
                </c:pt>
                <c:pt idx="188">
                  <c:v>14573.557701109294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9B-4F52-8880-FB7F25D0E25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'Holt-Winter Additive'!$D$5:$D$204</c:f>
              <c:numCache>
                <c:formatCode>General</c:formatCode>
                <c:ptCount val="200"/>
                <c:pt idx="0">
                  <c:v>6435</c:v>
                </c:pt>
                <c:pt idx="1">
                  <c:v>6176</c:v>
                </c:pt>
                <c:pt idx="2">
                  <c:v>6138</c:v>
                </c:pt>
                <c:pt idx="3">
                  <c:v>6717</c:v>
                </c:pt>
                <c:pt idx="4">
                  <c:v>6470</c:v>
                </c:pt>
                <c:pt idx="5">
                  <c:v>7312</c:v>
                </c:pt>
                <c:pt idx="6">
                  <c:v>7763</c:v>
                </c:pt>
                <c:pt idx="7">
                  <c:v>8171</c:v>
                </c:pt>
                <c:pt idx="8">
                  <c:v>7788</c:v>
                </c:pt>
                <c:pt idx="9">
                  <c:v>7311</c:v>
                </c:pt>
                <c:pt idx="10">
                  <c:v>6679</c:v>
                </c:pt>
                <c:pt idx="11">
                  <c:v>6704</c:v>
                </c:pt>
                <c:pt idx="12">
                  <c:v>6724</c:v>
                </c:pt>
                <c:pt idx="13">
                  <c:v>6552</c:v>
                </c:pt>
                <c:pt idx="14">
                  <c:v>6427</c:v>
                </c:pt>
                <c:pt idx="15">
                  <c:v>7105</c:v>
                </c:pt>
                <c:pt idx="16">
                  <c:v>6869</c:v>
                </c:pt>
                <c:pt idx="17">
                  <c:v>7683</c:v>
                </c:pt>
                <c:pt idx="18">
                  <c:v>8082</c:v>
                </c:pt>
                <c:pt idx="19">
                  <c:v>8555</c:v>
                </c:pt>
                <c:pt idx="20">
                  <c:v>8386</c:v>
                </c:pt>
                <c:pt idx="21">
                  <c:v>7553</c:v>
                </c:pt>
                <c:pt idx="22">
                  <c:v>7398</c:v>
                </c:pt>
                <c:pt idx="23">
                  <c:v>7112</c:v>
                </c:pt>
                <c:pt idx="24">
                  <c:v>6886</c:v>
                </c:pt>
                <c:pt idx="25">
                  <c:v>7077</c:v>
                </c:pt>
                <c:pt idx="26">
                  <c:v>6820</c:v>
                </c:pt>
                <c:pt idx="27">
                  <c:v>7426</c:v>
                </c:pt>
                <c:pt idx="28">
                  <c:v>7143</c:v>
                </c:pt>
                <c:pt idx="29">
                  <c:v>8261</c:v>
                </c:pt>
                <c:pt idx="30">
                  <c:v>8240</c:v>
                </c:pt>
                <c:pt idx="31">
                  <c:v>8977</c:v>
                </c:pt>
                <c:pt idx="32">
                  <c:v>8991</c:v>
                </c:pt>
                <c:pt idx="33">
                  <c:v>8026</c:v>
                </c:pt>
                <c:pt idx="34">
                  <c:v>7911</c:v>
                </c:pt>
                <c:pt idx="35">
                  <c:v>7510</c:v>
                </c:pt>
                <c:pt idx="36">
                  <c:v>7381</c:v>
                </c:pt>
                <c:pt idx="37">
                  <c:v>7366</c:v>
                </c:pt>
                <c:pt idx="38">
                  <c:v>7414</c:v>
                </c:pt>
                <c:pt idx="39">
                  <c:v>7824</c:v>
                </c:pt>
                <c:pt idx="40">
                  <c:v>7524</c:v>
                </c:pt>
                <c:pt idx="41">
                  <c:v>8279</c:v>
                </c:pt>
                <c:pt idx="42">
                  <c:v>8707</c:v>
                </c:pt>
                <c:pt idx="43">
                  <c:v>9486</c:v>
                </c:pt>
                <c:pt idx="44">
                  <c:v>8973</c:v>
                </c:pt>
                <c:pt idx="45">
                  <c:v>8231</c:v>
                </c:pt>
                <c:pt idx="46">
                  <c:v>8206</c:v>
                </c:pt>
                <c:pt idx="47">
                  <c:v>7927</c:v>
                </c:pt>
                <c:pt idx="48">
                  <c:v>7999</c:v>
                </c:pt>
                <c:pt idx="49">
                  <c:v>7834</c:v>
                </c:pt>
                <c:pt idx="50">
                  <c:v>7521</c:v>
                </c:pt>
                <c:pt idx="51">
                  <c:v>8284</c:v>
                </c:pt>
                <c:pt idx="52">
                  <c:v>7999</c:v>
                </c:pt>
                <c:pt idx="53">
                  <c:v>8940</c:v>
                </c:pt>
                <c:pt idx="54">
                  <c:v>9381</c:v>
                </c:pt>
                <c:pt idx="55">
                  <c:v>10078</c:v>
                </c:pt>
                <c:pt idx="56">
                  <c:v>9796</c:v>
                </c:pt>
                <c:pt idx="57">
                  <c:v>8471</c:v>
                </c:pt>
                <c:pt idx="58">
                  <c:v>8572</c:v>
                </c:pt>
                <c:pt idx="59">
                  <c:v>8150</c:v>
                </c:pt>
                <c:pt idx="60">
                  <c:v>8168</c:v>
                </c:pt>
                <c:pt idx="61">
                  <c:v>8166</c:v>
                </c:pt>
                <c:pt idx="62">
                  <c:v>7903</c:v>
                </c:pt>
                <c:pt idx="63">
                  <c:v>8606</c:v>
                </c:pt>
                <c:pt idx="64">
                  <c:v>8071</c:v>
                </c:pt>
                <c:pt idx="65">
                  <c:v>9178</c:v>
                </c:pt>
                <c:pt idx="66">
                  <c:v>9873</c:v>
                </c:pt>
                <c:pt idx="67">
                  <c:v>10476</c:v>
                </c:pt>
                <c:pt idx="68">
                  <c:v>9296</c:v>
                </c:pt>
                <c:pt idx="69">
                  <c:v>8818</c:v>
                </c:pt>
                <c:pt idx="70">
                  <c:v>8697</c:v>
                </c:pt>
                <c:pt idx="71">
                  <c:v>8381</c:v>
                </c:pt>
                <c:pt idx="72">
                  <c:v>8293</c:v>
                </c:pt>
                <c:pt idx="73">
                  <c:v>7942</c:v>
                </c:pt>
                <c:pt idx="74">
                  <c:v>8001</c:v>
                </c:pt>
                <c:pt idx="75">
                  <c:v>8744</c:v>
                </c:pt>
                <c:pt idx="76">
                  <c:v>8397</c:v>
                </c:pt>
                <c:pt idx="77">
                  <c:v>9115</c:v>
                </c:pt>
                <c:pt idx="78">
                  <c:v>9773</c:v>
                </c:pt>
                <c:pt idx="79">
                  <c:v>10358</c:v>
                </c:pt>
                <c:pt idx="80">
                  <c:v>9849</c:v>
                </c:pt>
                <c:pt idx="81">
                  <c:v>9083</c:v>
                </c:pt>
                <c:pt idx="82">
                  <c:v>9143</c:v>
                </c:pt>
                <c:pt idx="83">
                  <c:v>8800</c:v>
                </c:pt>
                <c:pt idx="84">
                  <c:v>8741</c:v>
                </c:pt>
                <c:pt idx="85">
                  <c:v>8492</c:v>
                </c:pt>
                <c:pt idx="86">
                  <c:v>8795</c:v>
                </c:pt>
                <c:pt idx="87">
                  <c:v>9354</c:v>
                </c:pt>
                <c:pt idx="88">
                  <c:v>8796</c:v>
                </c:pt>
                <c:pt idx="89">
                  <c:v>10072</c:v>
                </c:pt>
                <c:pt idx="90">
                  <c:v>10174</c:v>
                </c:pt>
                <c:pt idx="91">
                  <c:v>11326</c:v>
                </c:pt>
                <c:pt idx="92">
                  <c:v>10744</c:v>
                </c:pt>
                <c:pt idx="93">
                  <c:v>9806</c:v>
                </c:pt>
                <c:pt idx="94">
                  <c:v>9740</c:v>
                </c:pt>
                <c:pt idx="95">
                  <c:v>9373</c:v>
                </c:pt>
                <c:pt idx="96">
                  <c:v>9244</c:v>
                </c:pt>
                <c:pt idx="97">
                  <c:v>9407</c:v>
                </c:pt>
                <c:pt idx="98">
                  <c:v>8827</c:v>
                </c:pt>
                <c:pt idx="99">
                  <c:v>9880</c:v>
                </c:pt>
                <c:pt idx="100">
                  <c:v>9364</c:v>
                </c:pt>
                <c:pt idx="101">
                  <c:v>10580</c:v>
                </c:pt>
                <c:pt idx="102">
                  <c:v>10899</c:v>
                </c:pt>
                <c:pt idx="103">
                  <c:v>11687</c:v>
                </c:pt>
                <c:pt idx="104">
                  <c:v>11280</c:v>
                </c:pt>
                <c:pt idx="105">
                  <c:v>10208</c:v>
                </c:pt>
                <c:pt idx="106">
                  <c:v>10212</c:v>
                </c:pt>
                <c:pt idx="107">
                  <c:v>9725</c:v>
                </c:pt>
                <c:pt idx="108">
                  <c:v>9721</c:v>
                </c:pt>
                <c:pt idx="109">
                  <c:v>9846</c:v>
                </c:pt>
                <c:pt idx="110">
                  <c:v>9407</c:v>
                </c:pt>
                <c:pt idx="111">
                  <c:v>10265</c:v>
                </c:pt>
                <c:pt idx="112">
                  <c:v>9970</c:v>
                </c:pt>
                <c:pt idx="113">
                  <c:v>10801</c:v>
                </c:pt>
                <c:pt idx="114">
                  <c:v>11246</c:v>
                </c:pt>
                <c:pt idx="115">
                  <c:v>12167</c:v>
                </c:pt>
                <c:pt idx="116">
                  <c:v>11578</c:v>
                </c:pt>
                <c:pt idx="117">
                  <c:v>10645</c:v>
                </c:pt>
                <c:pt idx="118">
                  <c:v>10613</c:v>
                </c:pt>
                <c:pt idx="119">
                  <c:v>10104</c:v>
                </c:pt>
                <c:pt idx="120">
                  <c:v>10348</c:v>
                </c:pt>
                <c:pt idx="121">
                  <c:v>10263</c:v>
                </c:pt>
                <c:pt idx="122">
                  <c:v>9973</c:v>
                </c:pt>
                <c:pt idx="123">
                  <c:v>10803</c:v>
                </c:pt>
                <c:pt idx="124">
                  <c:v>10409</c:v>
                </c:pt>
                <c:pt idx="125">
                  <c:v>11458</c:v>
                </c:pt>
                <c:pt idx="126">
                  <c:v>11845</c:v>
                </c:pt>
                <c:pt idx="127">
                  <c:v>12559</c:v>
                </c:pt>
                <c:pt idx="128">
                  <c:v>12070</c:v>
                </c:pt>
                <c:pt idx="129">
                  <c:v>11221</c:v>
                </c:pt>
                <c:pt idx="130">
                  <c:v>11338</c:v>
                </c:pt>
                <c:pt idx="131">
                  <c:v>10761</c:v>
                </c:pt>
                <c:pt idx="132">
                  <c:v>11012</c:v>
                </c:pt>
                <c:pt idx="133">
                  <c:v>10923</c:v>
                </c:pt>
                <c:pt idx="134">
                  <c:v>10790</c:v>
                </c:pt>
                <c:pt idx="135">
                  <c:v>11427</c:v>
                </c:pt>
                <c:pt idx="136">
                  <c:v>10788</c:v>
                </c:pt>
                <c:pt idx="137">
                  <c:v>11772</c:v>
                </c:pt>
                <c:pt idx="138">
                  <c:v>12104</c:v>
                </c:pt>
                <c:pt idx="139">
                  <c:v>12634</c:v>
                </c:pt>
                <c:pt idx="140">
                  <c:v>12772</c:v>
                </c:pt>
                <c:pt idx="141">
                  <c:v>11764</c:v>
                </c:pt>
                <c:pt idx="142">
                  <c:v>11956</c:v>
                </c:pt>
                <c:pt idx="143">
                  <c:v>11646</c:v>
                </c:pt>
                <c:pt idx="144">
                  <c:v>11750</c:v>
                </c:pt>
                <c:pt idx="145">
                  <c:v>11485</c:v>
                </c:pt>
                <c:pt idx="146">
                  <c:v>11198</c:v>
                </c:pt>
                <c:pt idx="147">
                  <c:v>12265</c:v>
                </c:pt>
                <c:pt idx="148">
                  <c:v>11704</c:v>
                </c:pt>
                <c:pt idx="149">
                  <c:v>12419</c:v>
                </c:pt>
                <c:pt idx="150">
                  <c:v>13259</c:v>
                </c:pt>
                <c:pt idx="151">
                  <c:v>13945</c:v>
                </c:pt>
                <c:pt idx="152">
                  <c:v>13839</c:v>
                </c:pt>
                <c:pt idx="153">
                  <c:v>12387</c:v>
                </c:pt>
                <c:pt idx="154">
                  <c:v>12546</c:v>
                </c:pt>
                <c:pt idx="155">
                  <c:v>12038</c:v>
                </c:pt>
                <c:pt idx="156">
                  <c:v>11977</c:v>
                </c:pt>
                <c:pt idx="157">
                  <c:v>12336</c:v>
                </c:pt>
                <c:pt idx="158">
                  <c:v>11793</c:v>
                </c:pt>
                <c:pt idx="159">
                  <c:v>12877</c:v>
                </c:pt>
                <c:pt idx="160">
                  <c:v>11923</c:v>
                </c:pt>
                <c:pt idx="161">
                  <c:v>13306</c:v>
                </c:pt>
                <c:pt idx="162">
                  <c:v>13988</c:v>
                </c:pt>
                <c:pt idx="163">
                  <c:v>14002</c:v>
                </c:pt>
                <c:pt idx="164">
                  <c:v>14336</c:v>
                </c:pt>
                <c:pt idx="165">
                  <c:v>12867</c:v>
                </c:pt>
                <c:pt idx="166">
                  <c:v>12721</c:v>
                </c:pt>
                <c:pt idx="167">
                  <c:v>12449</c:v>
                </c:pt>
                <c:pt idx="168">
                  <c:v>12686</c:v>
                </c:pt>
                <c:pt idx="169">
                  <c:v>12810</c:v>
                </c:pt>
                <c:pt idx="170">
                  <c:v>12015</c:v>
                </c:pt>
                <c:pt idx="171">
                  <c:v>12888</c:v>
                </c:pt>
                <c:pt idx="172">
                  <c:v>12431</c:v>
                </c:pt>
                <c:pt idx="173">
                  <c:v>13499</c:v>
                </c:pt>
                <c:pt idx="174">
                  <c:v>13014</c:v>
                </c:pt>
                <c:pt idx="175">
                  <c:v>14296</c:v>
                </c:pt>
                <c:pt idx="176">
                  <c:v>14125</c:v>
                </c:pt>
                <c:pt idx="177">
                  <c:v>12817</c:v>
                </c:pt>
                <c:pt idx="178">
                  <c:v>12862</c:v>
                </c:pt>
                <c:pt idx="179">
                  <c:v>12449</c:v>
                </c:pt>
                <c:pt idx="180">
                  <c:v>12489</c:v>
                </c:pt>
                <c:pt idx="181">
                  <c:v>12621</c:v>
                </c:pt>
                <c:pt idx="182">
                  <c:v>12380</c:v>
                </c:pt>
                <c:pt idx="183">
                  <c:v>13023</c:v>
                </c:pt>
                <c:pt idx="184">
                  <c:v>12302</c:v>
                </c:pt>
                <c:pt idx="185">
                  <c:v>13339</c:v>
                </c:pt>
                <c:pt idx="186">
                  <c:v>13825</c:v>
                </c:pt>
                <c:pt idx="187">
                  <c:v>14428</c:v>
                </c:pt>
                <c:pt idx="188">
                  <c:v>14151</c:v>
                </c:pt>
                <c:pt idx="189">
                  <c:v>13355</c:v>
                </c:pt>
                <c:pt idx="190">
                  <c:v>13094</c:v>
                </c:pt>
                <c:pt idx="191">
                  <c:v>12656</c:v>
                </c:pt>
                <c:pt idx="192">
                  <c:v>12435</c:v>
                </c:pt>
                <c:pt idx="193">
                  <c:v>13287</c:v>
                </c:pt>
                <c:pt idx="194">
                  <c:v>12434</c:v>
                </c:pt>
                <c:pt idx="195">
                  <c:v>13209</c:v>
                </c:pt>
                <c:pt idx="196">
                  <c:v>12817</c:v>
                </c:pt>
                <c:pt idx="197">
                  <c:v>13746</c:v>
                </c:pt>
                <c:pt idx="198">
                  <c:v>14259</c:v>
                </c:pt>
                <c:pt idx="199">
                  <c:v>14590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B-4F52-8880-FB7F25D0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49280"/>
        <c:axId val="670483808"/>
      </c:scatterChart>
      <c:valAx>
        <c:axId val="6619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83808"/>
        <c:crosses val="autoZero"/>
        <c:crossBetween val="midCat"/>
      </c:valAx>
      <c:valAx>
        <c:axId val="6704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49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181</xdr:row>
      <xdr:rowOff>121920</xdr:rowOff>
    </xdr:from>
    <xdr:to>
      <xdr:col>16</xdr:col>
      <xdr:colOff>160020</xdr:colOff>
      <xdr:row>202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F3BFB-99F3-01F3-1B16-D7FA67D47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1C3A-24FC-48BC-9565-23D6A4F05C22}">
  <dimension ref="A1:E28"/>
  <sheetViews>
    <sheetView workbookViewId="0">
      <selection activeCell="C6" sqref="C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1</v>
      </c>
      <c r="B2">
        <v>0.2</v>
      </c>
      <c r="C2">
        <v>0.4</v>
      </c>
    </row>
    <row r="3" spans="1:5" ht="15" thickBot="1" x14ac:dyDescent="0.35"/>
    <row r="4" spans="1:5" ht="15" thickBot="1" x14ac:dyDescent="0.35">
      <c r="A4" s="1" t="s">
        <v>3</v>
      </c>
      <c r="B4" s="1" t="s">
        <v>4</v>
      </c>
      <c r="C4" t="s">
        <v>17</v>
      </c>
      <c r="D4" t="s">
        <v>18</v>
      </c>
      <c r="E4" t="s">
        <v>19</v>
      </c>
    </row>
    <row r="5" spans="1:5" ht="15" thickBot="1" x14ac:dyDescent="0.35">
      <c r="A5" s="2" t="s">
        <v>5</v>
      </c>
      <c r="B5" s="2">
        <v>143</v>
      </c>
      <c r="C5">
        <f>B5</f>
        <v>143</v>
      </c>
      <c r="D5">
        <f>B6-B5</f>
        <v>9</v>
      </c>
    </row>
    <row r="6" spans="1:5" ht="15" thickBot="1" x14ac:dyDescent="0.35">
      <c r="A6" s="2" t="s">
        <v>6</v>
      </c>
      <c r="B6" s="2">
        <v>152</v>
      </c>
      <c r="C6">
        <f>$B$2*B6 + (1 - $B$2)*(C5+D5)</f>
        <v>152</v>
      </c>
      <c r="D6">
        <f>F7</f>
        <v>0</v>
      </c>
      <c r="E6">
        <f>C5+D5*$A$2</f>
        <v>152</v>
      </c>
    </row>
    <row r="7" spans="1:5" ht="15" thickBot="1" x14ac:dyDescent="0.35">
      <c r="A7" s="2" t="s">
        <v>7</v>
      </c>
      <c r="B7" s="2">
        <v>161</v>
      </c>
      <c r="C7">
        <f t="shared" ref="C7:C28" si="0">$B$2*B7 + (1 - $B$2)*(C6+D6)</f>
        <v>153.80000000000001</v>
      </c>
      <c r="D7">
        <f t="shared" ref="D7:D28" si="1">$C$2*(C7-C6) + (1-$C$2)*D6</f>
        <v>0.72000000000000464</v>
      </c>
      <c r="E7">
        <f t="shared" ref="E7:E28" si="2">C6+D6*$A$2</f>
        <v>152</v>
      </c>
    </row>
    <row r="8" spans="1:5" ht="15" thickBot="1" x14ac:dyDescent="0.35">
      <c r="A8" s="2" t="s">
        <v>8</v>
      </c>
      <c r="B8" s="2">
        <v>139</v>
      </c>
      <c r="C8">
        <f t="shared" si="0"/>
        <v>151.41600000000003</v>
      </c>
      <c r="D8">
        <f t="shared" si="1"/>
        <v>-0.52159999999999163</v>
      </c>
      <c r="E8">
        <f t="shared" si="2"/>
        <v>154.52000000000001</v>
      </c>
    </row>
    <row r="9" spans="1:5" ht="15" thickBot="1" x14ac:dyDescent="0.35">
      <c r="A9" s="2" t="s">
        <v>9</v>
      </c>
      <c r="B9" s="2">
        <v>137</v>
      </c>
      <c r="C9">
        <f t="shared" si="0"/>
        <v>148.11552000000003</v>
      </c>
      <c r="D9">
        <f t="shared" si="1"/>
        <v>-1.6331519999999924</v>
      </c>
      <c r="E9">
        <f t="shared" si="2"/>
        <v>150.89440000000005</v>
      </c>
    </row>
    <row r="10" spans="1:5" ht="15" thickBot="1" x14ac:dyDescent="0.35">
      <c r="A10" s="2" t="s">
        <v>10</v>
      </c>
      <c r="B10" s="2">
        <v>174</v>
      </c>
      <c r="C10">
        <f t="shared" si="0"/>
        <v>151.98589440000003</v>
      </c>
      <c r="D10">
        <f t="shared" si="1"/>
        <v>0.56825856000000574</v>
      </c>
      <c r="E10">
        <f t="shared" si="2"/>
        <v>146.48236800000004</v>
      </c>
    </row>
    <row r="11" spans="1:5" ht="15" thickBot="1" x14ac:dyDescent="0.35">
      <c r="A11" s="2" t="s">
        <v>11</v>
      </c>
      <c r="B11" s="2">
        <v>142</v>
      </c>
      <c r="C11">
        <f t="shared" si="0"/>
        <v>150.44332236800003</v>
      </c>
      <c r="D11">
        <f t="shared" si="1"/>
        <v>-0.27607367680000044</v>
      </c>
      <c r="E11">
        <f t="shared" si="2"/>
        <v>152.55415296000004</v>
      </c>
    </row>
    <row r="12" spans="1:5" ht="15" thickBot="1" x14ac:dyDescent="0.35">
      <c r="A12" s="2" t="s">
        <v>12</v>
      </c>
      <c r="B12" s="2">
        <v>141</v>
      </c>
      <c r="C12">
        <f t="shared" si="0"/>
        <v>148.33379895296002</v>
      </c>
      <c r="D12">
        <f t="shared" si="1"/>
        <v>-1.009453572096001</v>
      </c>
      <c r="E12">
        <f t="shared" si="2"/>
        <v>150.16724869120003</v>
      </c>
    </row>
    <row r="13" spans="1:5" ht="15" thickBot="1" x14ac:dyDescent="0.35">
      <c r="A13" s="2" t="s">
        <v>13</v>
      </c>
      <c r="B13" s="2">
        <v>162</v>
      </c>
      <c r="C13">
        <f t="shared" si="0"/>
        <v>150.25947630469122</v>
      </c>
      <c r="D13">
        <f t="shared" si="1"/>
        <v>0.16459879743487771</v>
      </c>
      <c r="E13">
        <f t="shared" si="2"/>
        <v>147.32434538086403</v>
      </c>
    </row>
    <row r="14" spans="1:5" ht="15" thickBot="1" x14ac:dyDescent="0.35">
      <c r="A14" s="2" t="s">
        <v>14</v>
      </c>
      <c r="B14" s="2">
        <v>180</v>
      </c>
      <c r="C14">
        <f t="shared" si="0"/>
        <v>156.3392600817009</v>
      </c>
      <c r="D14">
        <f t="shared" si="1"/>
        <v>2.5306727892647989</v>
      </c>
      <c r="E14">
        <f t="shared" si="2"/>
        <v>150.4240751021261</v>
      </c>
    </row>
    <row r="15" spans="1:5" ht="15" thickBot="1" x14ac:dyDescent="0.35">
      <c r="A15" s="2" t="s">
        <v>15</v>
      </c>
      <c r="B15" s="2">
        <v>164</v>
      </c>
      <c r="C15">
        <f t="shared" si="0"/>
        <v>159.89594629677256</v>
      </c>
      <c r="D15">
        <f t="shared" si="1"/>
        <v>2.941078159587545</v>
      </c>
      <c r="E15">
        <f t="shared" si="2"/>
        <v>158.8699328709657</v>
      </c>
    </row>
    <row r="16" spans="1:5" ht="15" thickBot="1" x14ac:dyDescent="0.35">
      <c r="A16" s="2" t="s">
        <v>16</v>
      </c>
      <c r="B16" s="2">
        <v>171</v>
      </c>
      <c r="C16">
        <f t="shared" si="0"/>
        <v>164.46961956508807</v>
      </c>
      <c r="D16">
        <f t="shared" si="1"/>
        <v>3.5941162030787281</v>
      </c>
      <c r="E16">
        <f t="shared" si="2"/>
        <v>162.8370244563601</v>
      </c>
    </row>
    <row r="17" spans="1:5" ht="15" thickBot="1" x14ac:dyDescent="0.35">
      <c r="A17" s="2" t="s">
        <v>5</v>
      </c>
      <c r="B17" s="2">
        <v>206</v>
      </c>
      <c r="C17">
        <f t="shared" si="0"/>
        <v>175.65098861453345</v>
      </c>
      <c r="D17">
        <f t="shared" si="1"/>
        <v>6.6290173416253886</v>
      </c>
      <c r="E17">
        <f t="shared" si="2"/>
        <v>168.06373576816679</v>
      </c>
    </row>
    <row r="18" spans="1:5" ht="15" thickBot="1" x14ac:dyDescent="0.35">
      <c r="A18" s="2" t="s">
        <v>6</v>
      </c>
      <c r="B18" s="2">
        <v>193</v>
      </c>
      <c r="C18">
        <f t="shared" si="0"/>
        <v>184.42400476492708</v>
      </c>
      <c r="D18">
        <f t="shared" si="1"/>
        <v>7.4866168651326852</v>
      </c>
      <c r="E18">
        <f t="shared" si="2"/>
        <v>182.28000595615885</v>
      </c>
    </row>
    <row r="19" spans="1:5" ht="15" thickBot="1" x14ac:dyDescent="0.35">
      <c r="A19" s="2" t="s">
        <v>7</v>
      </c>
      <c r="B19" s="2">
        <v>207</v>
      </c>
      <c r="C19">
        <f t="shared" si="0"/>
        <v>194.92849730404782</v>
      </c>
      <c r="D19">
        <f t="shared" si="1"/>
        <v>8.69376713472791</v>
      </c>
      <c r="E19">
        <f t="shared" si="2"/>
        <v>191.91062163005975</v>
      </c>
    </row>
    <row r="20" spans="1:5" ht="15" thickBot="1" x14ac:dyDescent="0.35">
      <c r="A20" s="2" t="s">
        <v>8</v>
      </c>
      <c r="B20" s="2">
        <v>218</v>
      </c>
      <c r="C20">
        <f t="shared" si="0"/>
        <v>206.49781155102059</v>
      </c>
      <c r="D20">
        <f t="shared" si="1"/>
        <v>9.8439859796258524</v>
      </c>
      <c r="E20">
        <f t="shared" si="2"/>
        <v>203.62226443877574</v>
      </c>
    </row>
    <row r="21" spans="1:5" ht="15" thickBot="1" x14ac:dyDescent="0.35">
      <c r="A21" s="2" t="s">
        <v>9</v>
      </c>
      <c r="B21" s="2">
        <v>229</v>
      </c>
      <c r="C21">
        <f t="shared" si="0"/>
        <v>218.87343802451716</v>
      </c>
      <c r="D21">
        <f t="shared" si="1"/>
        <v>10.856642177174137</v>
      </c>
      <c r="E21">
        <f t="shared" si="2"/>
        <v>216.34179753064643</v>
      </c>
    </row>
    <row r="22" spans="1:5" ht="15" thickBot="1" x14ac:dyDescent="0.35">
      <c r="A22" s="2" t="s">
        <v>10</v>
      </c>
      <c r="B22" s="2">
        <v>225</v>
      </c>
      <c r="C22">
        <f t="shared" si="0"/>
        <v>228.78406416135306</v>
      </c>
      <c r="D22">
        <f t="shared" si="1"/>
        <v>10.478235761038842</v>
      </c>
      <c r="E22">
        <f t="shared" si="2"/>
        <v>229.73008020169129</v>
      </c>
    </row>
    <row r="23" spans="1:5" ht="15" thickBot="1" x14ac:dyDescent="0.35">
      <c r="A23" s="2" t="s">
        <v>11</v>
      </c>
      <c r="B23" s="2">
        <v>204</v>
      </c>
      <c r="C23">
        <f t="shared" si="0"/>
        <v>232.20983993791353</v>
      </c>
      <c r="D23">
        <f t="shared" si="1"/>
        <v>7.6572517672474936</v>
      </c>
      <c r="E23">
        <f t="shared" si="2"/>
        <v>239.26229992239189</v>
      </c>
    </row>
    <row r="24" spans="1:5" ht="15" thickBot="1" x14ac:dyDescent="0.35">
      <c r="A24" s="2" t="s">
        <v>12</v>
      </c>
      <c r="B24" s="2">
        <v>227</v>
      </c>
      <c r="C24">
        <f t="shared" si="0"/>
        <v>237.29367336412884</v>
      </c>
      <c r="D24">
        <f t="shared" si="1"/>
        <v>6.6278844308346185</v>
      </c>
      <c r="E24">
        <f t="shared" si="2"/>
        <v>239.86709170516102</v>
      </c>
    </row>
    <row r="25" spans="1:5" ht="15" thickBot="1" x14ac:dyDescent="0.35">
      <c r="A25" s="2" t="s">
        <v>13</v>
      </c>
      <c r="B25" s="2">
        <v>223</v>
      </c>
      <c r="C25">
        <f t="shared" si="0"/>
        <v>239.73724623597079</v>
      </c>
      <c r="D25">
        <f t="shared" si="1"/>
        <v>4.9541598072375521</v>
      </c>
      <c r="E25">
        <f t="shared" si="2"/>
        <v>243.92155779496346</v>
      </c>
    </row>
    <row r="26" spans="1:5" ht="15" thickBot="1" x14ac:dyDescent="0.35">
      <c r="A26" s="2" t="s">
        <v>14</v>
      </c>
      <c r="B26" s="2">
        <v>242</v>
      </c>
      <c r="C26">
        <f t="shared" si="0"/>
        <v>244.15312483456668</v>
      </c>
      <c r="D26">
        <f t="shared" si="1"/>
        <v>4.7388473237808899</v>
      </c>
      <c r="E26">
        <f t="shared" si="2"/>
        <v>244.69140604320833</v>
      </c>
    </row>
    <row r="27" spans="1:5" ht="15" thickBot="1" x14ac:dyDescent="0.35">
      <c r="A27" s="2" t="s">
        <v>15</v>
      </c>
      <c r="B27" s="2">
        <v>239</v>
      </c>
      <c r="C27">
        <f t="shared" si="0"/>
        <v>246.91357772667808</v>
      </c>
      <c r="D27">
        <f t="shared" si="1"/>
        <v>3.9474895511130947</v>
      </c>
      <c r="E27">
        <f t="shared" si="2"/>
        <v>248.89197215834758</v>
      </c>
    </row>
    <row r="28" spans="1:5" ht="15" thickBot="1" x14ac:dyDescent="0.35">
      <c r="A28" s="2" t="s">
        <v>16</v>
      </c>
      <c r="B28" s="2">
        <v>266</v>
      </c>
      <c r="C28">
        <f t="shared" si="0"/>
        <v>253.88885382223299</v>
      </c>
      <c r="D28">
        <f t="shared" si="1"/>
        <v>5.1586041688898181</v>
      </c>
      <c r="E28">
        <f t="shared" si="2"/>
        <v>250.86106727779119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84E4-0DEC-4CA0-BAB3-EF903D0D6046}">
  <dimension ref="A3:H15"/>
  <sheetViews>
    <sheetView topLeftCell="D1" workbookViewId="0">
      <selection activeCell="C7" sqref="C7"/>
    </sheetView>
  </sheetViews>
  <sheetFormatPr defaultRowHeight="14.4" x14ac:dyDescent="0.3"/>
  <sheetData>
    <row r="3" spans="1:8" x14ac:dyDescent="0.3">
      <c r="A3" t="s">
        <v>3</v>
      </c>
      <c r="B3" t="s">
        <v>4</v>
      </c>
      <c r="C3" t="s">
        <v>19</v>
      </c>
      <c r="D3" t="s">
        <v>34</v>
      </c>
      <c r="E3" t="s">
        <v>35</v>
      </c>
      <c r="F3" t="s">
        <v>36</v>
      </c>
      <c r="G3" t="s">
        <v>1</v>
      </c>
      <c r="H3" t="s">
        <v>2</v>
      </c>
    </row>
    <row r="4" spans="1:8" x14ac:dyDescent="0.3">
      <c r="A4" t="s">
        <v>5</v>
      </c>
      <c r="B4">
        <v>200</v>
      </c>
      <c r="E4">
        <v>0</v>
      </c>
      <c r="F4">
        <v>0</v>
      </c>
      <c r="H4">
        <v>0.4</v>
      </c>
    </row>
    <row r="5" spans="1:8" x14ac:dyDescent="0.3">
      <c r="A5" t="s">
        <v>6</v>
      </c>
      <c r="B5">
        <v>135</v>
      </c>
      <c r="C5">
        <f>B4</f>
        <v>200</v>
      </c>
      <c r="D5">
        <f>B5-C5</f>
        <v>-65</v>
      </c>
      <c r="E5">
        <f>$H$4*D5+(1-$H$4)*E4</f>
        <v>-26</v>
      </c>
      <c r="F5">
        <f>$H$4*ABS(D5)+(1-$H$4)*F4</f>
        <v>26</v>
      </c>
      <c r="G5">
        <v>0.4</v>
      </c>
    </row>
    <row r="6" spans="1:8" x14ac:dyDescent="0.3">
      <c r="A6" t="s">
        <v>7</v>
      </c>
      <c r="B6">
        <v>195</v>
      </c>
      <c r="D6">
        <f t="shared" ref="D6:D14" si="0">B6-C6</f>
        <v>195</v>
      </c>
      <c r="E6">
        <f t="shared" ref="E6:E14" si="1">$H$4*D6+(1-$H$4)*E5</f>
        <v>62.4</v>
      </c>
      <c r="F6">
        <f t="shared" ref="F6:F14" si="2">$H$4*ABS(D6)+(1-$H$4)*F5</f>
        <v>93.6</v>
      </c>
      <c r="G6">
        <f>ABS(E5/F5)</f>
        <v>1</v>
      </c>
    </row>
    <row r="7" spans="1:8" x14ac:dyDescent="0.3">
      <c r="A7" t="s">
        <v>8</v>
      </c>
      <c r="B7">
        <v>197.5</v>
      </c>
      <c r="C7">
        <f t="shared" ref="C7:C15" si="3">G6*B6 + (1 - G6)*C6</f>
        <v>195</v>
      </c>
      <c r="D7">
        <f t="shared" si="0"/>
        <v>2.5</v>
      </c>
      <c r="E7">
        <f t="shared" si="1"/>
        <v>38.44</v>
      </c>
      <c r="F7">
        <f t="shared" si="2"/>
        <v>57.16</v>
      </c>
      <c r="G7">
        <f t="shared" ref="G7:G15" si="4">ABS(E6/F6)</f>
        <v>0.66666666666666674</v>
      </c>
    </row>
    <row r="8" spans="1:8" x14ac:dyDescent="0.3">
      <c r="A8" t="s">
        <v>9</v>
      </c>
      <c r="B8">
        <v>310</v>
      </c>
      <c r="C8">
        <f t="shared" si="3"/>
        <v>196.66666666666669</v>
      </c>
      <c r="D8">
        <f t="shared" si="0"/>
        <v>113.33333333333331</v>
      </c>
      <c r="E8">
        <f t="shared" si="1"/>
        <v>68.397333333333322</v>
      </c>
      <c r="F8">
        <f t="shared" si="2"/>
        <v>79.629333333333335</v>
      </c>
      <c r="G8">
        <f t="shared" si="4"/>
        <v>0.67249825052484258</v>
      </c>
    </row>
    <row r="9" spans="1:8" x14ac:dyDescent="0.3">
      <c r="A9" t="s">
        <v>10</v>
      </c>
      <c r="B9">
        <v>175</v>
      </c>
      <c r="C9">
        <f t="shared" si="3"/>
        <v>272.88313505948219</v>
      </c>
      <c r="D9">
        <f t="shared" si="0"/>
        <v>-97.883135059482186</v>
      </c>
      <c r="E9">
        <f t="shared" si="1"/>
        <v>1.885145976207113</v>
      </c>
      <c r="F9">
        <f t="shared" si="2"/>
        <v>86.930854023792875</v>
      </c>
      <c r="G9">
        <f t="shared" si="4"/>
        <v>0.85894645189377428</v>
      </c>
    </row>
    <row r="10" spans="1:8" x14ac:dyDescent="0.3">
      <c r="A10" t="s">
        <v>11</v>
      </c>
      <c r="B10">
        <v>155</v>
      </c>
      <c r="C10">
        <f t="shared" si="3"/>
        <v>188.80676349990085</v>
      </c>
      <c r="D10">
        <f t="shared" si="0"/>
        <v>-33.806763499900853</v>
      </c>
      <c r="E10">
        <f t="shared" si="1"/>
        <v>-12.391617814236074</v>
      </c>
      <c r="F10">
        <f t="shared" si="2"/>
        <v>65.681217814236064</v>
      </c>
      <c r="G10">
        <f t="shared" si="4"/>
        <v>2.1685579848222253E-2</v>
      </c>
    </row>
    <row r="11" spans="1:8" x14ac:dyDescent="0.3">
      <c r="A11" t="s">
        <v>12</v>
      </c>
      <c r="B11">
        <v>130</v>
      </c>
      <c r="C11">
        <f t="shared" si="3"/>
        <v>188.07364423061378</v>
      </c>
      <c r="D11">
        <f t="shared" si="0"/>
        <v>-58.07364423061378</v>
      </c>
      <c r="E11">
        <f t="shared" si="1"/>
        <v>-30.664428380787157</v>
      </c>
      <c r="F11">
        <f t="shared" si="2"/>
        <v>62.638188380787156</v>
      </c>
      <c r="G11">
        <f t="shared" si="4"/>
        <v>0.1886630337653431</v>
      </c>
    </row>
    <row r="12" spans="1:8" x14ac:dyDescent="0.3">
      <c r="A12" t="s">
        <v>13</v>
      </c>
      <c r="B12">
        <v>220</v>
      </c>
      <c r="C12">
        <f t="shared" si="3"/>
        <v>177.11729432825697</v>
      </c>
      <c r="D12">
        <f t="shared" si="0"/>
        <v>42.882705671743025</v>
      </c>
      <c r="E12">
        <f t="shared" si="1"/>
        <v>-1.2455747597750815</v>
      </c>
      <c r="F12">
        <f t="shared" si="2"/>
        <v>54.735995297169502</v>
      </c>
      <c r="G12">
        <f t="shared" si="4"/>
        <v>0.48954845555834714</v>
      </c>
    </row>
    <row r="13" spans="1:8" x14ac:dyDescent="0.3">
      <c r="A13" t="s">
        <v>14</v>
      </c>
      <c r="B13">
        <v>277.5</v>
      </c>
      <c r="C13">
        <f t="shared" si="3"/>
        <v>198.11045666002195</v>
      </c>
      <c r="D13">
        <f t="shared" si="0"/>
        <v>79.389543339978047</v>
      </c>
      <c r="E13">
        <f t="shared" si="1"/>
        <v>31.008472480126173</v>
      </c>
      <c r="F13">
        <f t="shared" si="2"/>
        <v>64.597414514292922</v>
      </c>
      <c r="G13">
        <f t="shared" si="4"/>
        <v>2.2756044774789954E-2</v>
      </c>
    </row>
    <row r="14" spans="1:8" x14ac:dyDescent="0.3">
      <c r="A14" t="s">
        <v>15</v>
      </c>
      <c r="B14">
        <v>235</v>
      </c>
      <c r="C14">
        <f t="shared" si="3"/>
        <v>199.91704866291661</v>
      </c>
      <c r="D14">
        <f t="shared" si="0"/>
        <v>35.082951337083387</v>
      </c>
      <c r="E14">
        <f t="shared" si="1"/>
        <v>32.638264022909055</v>
      </c>
      <c r="F14">
        <f t="shared" si="2"/>
        <v>52.791629243409105</v>
      </c>
      <c r="G14">
        <f t="shared" si="4"/>
        <v>0.48002652603480273</v>
      </c>
    </row>
    <row r="15" spans="1:8" x14ac:dyDescent="0.3">
      <c r="A15" t="s">
        <v>16</v>
      </c>
      <c r="C15">
        <f t="shared" si="3"/>
        <v>216.75779591630481</v>
      </c>
      <c r="G15">
        <f t="shared" si="4"/>
        <v>0.61824695488032999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E4F4-D348-47EB-9CFD-0C0773BE3628}">
  <dimension ref="A1:C14"/>
  <sheetViews>
    <sheetView workbookViewId="0">
      <selection activeCell="C5" sqref="C5"/>
    </sheetView>
  </sheetViews>
  <sheetFormatPr defaultRowHeight="14.4" x14ac:dyDescent="0.3"/>
  <sheetData>
    <row r="1" spans="1:3" x14ac:dyDescent="0.3">
      <c r="B1" t="s">
        <v>1</v>
      </c>
      <c r="C1">
        <v>0.9</v>
      </c>
    </row>
    <row r="2" spans="1:3" x14ac:dyDescent="0.3">
      <c r="A2" t="s">
        <v>3</v>
      </c>
      <c r="B2" t="s">
        <v>4</v>
      </c>
      <c r="C2" t="s">
        <v>19</v>
      </c>
    </row>
    <row r="3" spans="1:3" x14ac:dyDescent="0.3">
      <c r="A3" t="s">
        <v>5</v>
      </c>
      <c r="B3">
        <v>200</v>
      </c>
    </row>
    <row r="4" spans="1:3" x14ac:dyDescent="0.3">
      <c r="A4" t="s">
        <v>6</v>
      </c>
      <c r="B4">
        <v>135</v>
      </c>
      <c r="C4">
        <f>B3</f>
        <v>200</v>
      </c>
    </row>
    <row r="5" spans="1:3" x14ac:dyDescent="0.3">
      <c r="A5" t="s">
        <v>7</v>
      </c>
      <c r="B5">
        <v>195</v>
      </c>
      <c r="C5">
        <f t="shared" ref="C5:C14" si="0">$C$1 * B4 + (1-$C$1)*C4</f>
        <v>141.5</v>
      </c>
    </row>
    <row r="6" spans="1:3" x14ac:dyDescent="0.3">
      <c r="A6" t="s">
        <v>8</v>
      </c>
      <c r="B6">
        <v>197.5</v>
      </c>
      <c r="C6">
        <f t="shared" si="0"/>
        <v>189.65</v>
      </c>
    </row>
    <row r="7" spans="1:3" x14ac:dyDescent="0.3">
      <c r="A7" t="s">
        <v>9</v>
      </c>
      <c r="B7">
        <v>310</v>
      </c>
      <c r="C7">
        <f t="shared" si="0"/>
        <v>196.715</v>
      </c>
    </row>
    <row r="8" spans="1:3" x14ac:dyDescent="0.3">
      <c r="A8" t="s">
        <v>10</v>
      </c>
      <c r="B8">
        <v>175</v>
      </c>
      <c r="C8">
        <f t="shared" si="0"/>
        <v>298.67149999999998</v>
      </c>
    </row>
    <row r="9" spans="1:3" x14ac:dyDescent="0.3">
      <c r="A9" t="s">
        <v>11</v>
      </c>
      <c r="B9">
        <v>155</v>
      </c>
      <c r="C9">
        <f t="shared" si="0"/>
        <v>187.36714999999998</v>
      </c>
    </row>
    <row r="10" spans="1:3" x14ac:dyDescent="0.3">
      <c r="A10" t="s">
        <v>12</v>
      </c>
      <c r="B10">
        <v>130</v>
      </c>
      <c r="C10">
        <f t="shared" si="0"/>
        <v>158.236715</v>
      </c>
    </row>
    <row r="11" spans="1:3" x14ac:dyDescent="0.3">
      <c r="A11" t="s">
        <v>13</v>
      </c>
      <c r="B11">
        <v>220</v>
      </c>
      <c r="C11">
        <f t="shared" si="0"/>
        <v>132.82367149999999</v>
      </c>
    </row>
    <row r="12" spans="1:3" x14ac:dyDescent="0.3">
      <c r="A12" t="s">
        <v>14</v>
      </c>
      <c r="B12">
        <v>277.5</v>
      </c>
      <c r="C12">
        <f t="shared" si="0"/>
        <v>211.28236715</v>
      </c>
    </row>
    <row r="13" spans="1:3" x14ac:dyDescent="0.3">
      <c r="A13" t="s">
        <v>15</v>
      </c>
      <c r="B13">
        <v>235</v>
      </c>
      <c r="C13">
        <f t="shared" si="0"/>
        <v>270.87823671500001</v>
      </c>
    </row>
    <row r="14" spans="1:3" x14ac:dyDescent="0.3">
      <c r="A14" t="s">
        <v>16</v>
      </c>
      <c r="C14">
        <f t="shared" si="0"/>
        <v>238.58782367149999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497A-755F-4244-8877-5B0B9B1B5E3A}">
  <dimension ref="A1:F14"/>
  <sheetViews>
    <sheetView workbookViewId="0">
      <selection activeCell="C3" sqref="C3"/>
    </sheetView>
  </sheetViews>
  <sheetFormatPr defaultRowHeight="14.4" x14ac:dyDescent="0.3"/>
  <sheetData>
    <row r="1" spans="1:6" x14ac:dyDescent="0.3">
      <c r="B1" t="s">
        <v>1</v>
      </c>
      <c r="C1">
        <v>0.1</v>
      </c>
      <c r="D1">
        <v>0.2</v>
      </c>
      <c r="E1">
        <v>0.3</v>
      </c>
      <c r="F1">
        <v>0.4</v>
      </c>
    </row>
    <row r="2" spans="1:6" x14ac:dyDescent="0.3">
      <c r="A2" t="s">
        <v>3</v>
      </c>
      <c r="B2" t="s">
        <v>4</v>
      </c>
      <c r="C2" t="s">
        <v>19</v>
      </c>
    </row>
    <row r="3" spans="1:6" x14ac:dyDescent="0.3">
      <c r="A3" t="s">
        <v>5</v>
      </c>
      <c r="B3">
        <v>200</v>
      </c>
      <c r="C3">
        <f>B3</f>
        <v>200</v>
      </c>
    </row>
    <row r="4" spans="1:6" x14ac:dyDescent="0.3">
      <c r="A4" t="s">
        <v>6</v>
      </c>
      <c r="B4">
        <v>135</v>
      </c>
      <c r="C4">
        <f>B3</f>
        <v>200</v>
      </c>
    </row>
    <row r="5" spans="1:6" x14ac:dyDescent="0.3">
      <c r="A5" t="s">
        <v>7</v>
      </c>
      <c r="B5">
        <v>195</v>
      </c>
      <c r="C5">
        <f>($C$1*B4)+($D$1*C4)+($E$1*B3)+($F$1*C3)</f>
        <v>193.5</v>
      </c>
    </row>
    <row r="6" spans="1:6" x14ac:dyDescent="0.3">
      <c r="A6" t="s">
        <v>8</v>
      </c>
      <c r="B6">
        <v>197.5</v>
      </c>
      <c r="C6">
        <f t="shared" ref="C6:C14" si="0">($C$1*B5)+($D$1*C5)+($E$1*B4)+($F$1*C4)</f>
        <v>178.7</v>
      </c>
    </row>
    <row r="7" spans="1:6" x14ac:dyDescent="0.3">
      <c r="A7" t="s">
        <v>9</v>
      </c>
      <c r="B7">
        <v>310</v>
      </c>
      <c r="C7">
        <f t="shared" si="0"/>
        <v>191.39000000000001</v>
      </c>
    </row>
    <row r="8" spans="1:6" x14ac:dyDescent="0.3">
      <c r="A8" t="s">
        <v>10</v>
      </c>
      <c r="B8">
        <v>175</v>
      </c>
      <c r="C8">
        <f t="shared" si="0"/>
        <v>200.00800000000004</v>
      </c>
    </row>
    <row r="9" spans="1:6" x14ac:dyDescent="0.3">
      <c r="A9" t="s">
        <v>11</v>
      </c>
      <c r="B9">
        <v>155</v>
      </c>
      <c r="C9">
        <f t="shared" si="0"/>
        <v>227.05760000000001</v>
      </c>
    </row>
    <row r="10" spans="1:6" x14ac:dyDescent="0.3">
      <c r="A10" t="s">
        <v>12</v>
      </c>
      <c r="B10">
        <v>130</v>
      </c>
      <c r="C10">
        <f t="shared" si="0"/>
        <v>193.41472000000002</v>
      </c>
    </row>
    <row r="11" spans="1:6" x14ac:dyDescent="0.3">
      <c r="A11" t="s">
        <v>13</v>
      </c>
      <c r="B11">
        <v>220</v>
      </c>
      <c r="C11">
        <f t="shared" si="0"/>
        <v>189.00598400000001</v>
      </c>
    </row>
    <row r="12" spans="1:6" x14ac:dyDescent="0.3">
      <c r="A12" t="s">
        <v>14</v>
      </c>
      <c r="B12">
        <v>277.5</v>
      </c>
      <c r="C12">
        <f t="shared" si="0"/>
        <v>176.16708480000003</v>
      </c>
    </row>
    <row r="13" spans="1:6" x14ac:dyDescent="0.3">
      <c r="A13" t="s">
        <v>15</v>
      </c>
      <c r="B13">
        <v>235</v>
      </c>
      <c r="C13">
        <f t="shared" si="0"/>
        <v>204.58581056000003</v>
      </c>
    </row>
    <row r="14" spans="1:6" x14ac:dyDescent="0.3">
      <c r="A14" t="s">
        <v>16</v>
      </c>
      <c r="C14">
        <f t="shared" si="0"/>
        <v>218.13399603200003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7FD2-0030-46F8-B75E-87E9737AD106}">
  <dimension ref="A1:H28"/>
  <sheetViews>
    <sheetView workbookViewId="0">
      <selection activeCell="Q16" sqref="Q16"/>
    </sheetView>
  </sheetViews>
  <sheetFormatPr defaultRowHeight="14.4" x14ac:dyDescent="0.3"/>
  <sheetData>
    <row r="1" spans="1:8" x14ac:dyDescent="0.3">
      <c r="A1" t="s">
        <v>24</v>
      </c>
      <c r="B1" t="s">
        <v>25</v>
      </c>
      <c r="C1" t="s">
        <v>26</v>
      </c>
      <c r="D1" t="s">
        <v>27</v>
      </c>
      <c r="E1" t="s">
        <v>0</v>
      </c>
      <c r="F1" t="s">
        <v>28</v>
      </c>
      <c r="G1" t="s">
        <v>29</v>
      </c>
    </row>
    <row r="2" spans="1:8" x14ac:dyDescent="0.3">
      <c r="A2">
        <v>4</v>
      </c>
      <c r="B2">
        <v>0.6</v>
      </c>
      <c r="C2">
        <v>0.2</v>
      </c>
      <c r="D2">
        <v>0</v>
      </c>
      <c r="E2">
        <v>1</v>
      </c>
      <c r="F2">
        <f>AVERAGE(D5:D8)</f>
        <v>380</v>
      </c>
      <c r="G2">
        <f>(1/4)*((D9-D5)/4+(D10-D6)/4+(D11-D7)/4+(D12-D8)/4)</f>
        <v>9.75</v>
      </c>
    </row>
    <row r="4" spans="1:8" x14ac:dyDescent="0.3">
      <c r="A4" t="s">
        <v>20</v>
      </c>
      <c r="B4" t="s">
        <v>21</v>
      </c>
      <c r="C4" t="s">
        <v>22</v>
      </c>
      <c r="D4" t="s">
        <v>23</v>
      </c>
      <c r="E4" t="s">
        <v>30</v>
      </c>
      <c r="F4" t="s">
        <v>31</v>
      </c>
      <c r="G4" t="s">
        <v>32</v>
      </c>
      <c r="H4" t="s">
        <v>33</v>
      </c>
    </row>
    <row r="5" spans="1:8" x14ac:dyDescent="0.3">
      <c r="A5">
        <v>1</v>
      </c>
      <c r="B5">
        <v>1</v>
      </c>
      <c r="C5">
        <v>1</v>
      </c>
      <c r="D5">
        <v>362</v>
      </c>
      <c r="G5">
        <f>D5/$F$2</f>
        <v>0.95263157894736838</v>
      </c>
    </row>
    <row r="6" spans="1:8" x14ac:dyDescent="0.3">
      <c r="B6">
        <v>2</v>
      </c>
      <c r="C6">
        <v>2</v>
      </c>
      <c r="D6">
        <v>385</v>
      </c>
      <c r="G6">
        <f>D6/$F$2</f>
        <v>1.013157894736842</v>
      </c>
    </row>
    <row r="7" spans="1:8" x14ac:dyDescent="0.3">
      <c r="B7">
        <v>3</v>
      </c>
      <c r="C7">
        <v>3</v>
      </c>
      <c r="D7">
        <v>432</v>
      </c>
      <c r="G7">
        <f t="shared" ref="G7:G8" si="0">D7/$F$2</f>
        <v>1.1368421052631579</v>
      </c>
    </row>
    <row r="8" spans="1:8" x14ac:dyDescent="0.3">
      <c r="B8">
        <v>4</v>
      </c>
      <c r="C8">
        <v>4</v>
      </c>
      <c r="D8">
        <v>341</v>
      </c>
      <c r="E8">
        <f>F2</f>
        <v>380</v>
      </c>
      <c r="F8">
        <f>G2</f>
        <v>9.75</v>
      </c>
      <c r="G8">
        <f t="shared" si="0"/>
        <v>0.89736842105263159</v>
      </c>
    </row>
    <row r="9" spans="1:8" x14ac:dyDescent="0.3">
      <c r="A9">
        <v>2</v>
      </c>
      <c r="B9">
        <v>1</v>
      </c>
      <c r="C9">
        <v>5</v>
      </c>
      <c r="D9">
        <v>382</v>
      </c>
      <c r="E9">
        <f>$B$2*(D9/G5) + (1-$B$2)*(E8+F8)</f>
        <v>396.49668508287294</v>
      </c>
      <c r="F9">
        <f>$C$2*(E9-E8) + (1-$C$2)*F8</f>
        <v>11.099337016574589</v>
      </c>
      <c r="G9">
        <f>$D$2*(D9/E9) + (1-$D$2)*G5</f>
        <v>0.95263157894736838</v>
      </c>
      <c r="H9">
        <f>(E8+F8*$E$2)*G5</f>
        <v>371.28815789473686</v>
      </c>
    </row>
    <row r="10" spans="1:8" x14ac:dyDescent="0.3">
      <c r="B10">
        <v>2</v>
      </c>
      <c r="C10">
        <v>6</v>
      </c>
      <c r="D10">
        <v>409</v>
      </c>
      <c r="E10">
        <f t="shared" ref="E10:E28" si="1">$B$2*(D10/G6) + (1-$B$2)*(E9+F9)</f>
        <v>405.251395852766</v>
      </c>
      <c r="F10">
        <f t="shared" ref="F10:F28" si="2">$C$2*(E10-E9) + (1-$C$2)*F9</f>
        <v>10.630411767238282</v>
      </c>
      <c r="G10">
        <f t="shared" ref="G10:G28" si="3">$D$2*(D10/E10) + (1-$D$2)*G6</f>
        <v>1.013157894736842</v>
      </c>
      <c r="H10">
        <f t="shared" ref="H10:H28" si="4">(E9+F9*$E$2)*G6</f>
        <v>412.95912765338755</v>
      </c>
    </row>
    <row r="11" spans="1:8" x14ac:dyDescent="0.3">
      <c r="B11">
        <v>3</v>
      </c>
      <c r="C11">
        <v>7</v>
      </c>
      <c r="D11">
        <v>498</v>
      </c>
      <c r="E11">
        <f t="shared" si="1"/>
        <v>429.18605638133505</v>
      </c>
      <c r="F11">
        <f t="shared" si="2"/>
        <v>13.291261519504438</v>
      </c>
      <c r="G11">
        <f t="shared" si="3"/>
        <v>1.1368421052631579</v>
      </c>
      <c r="H11">
        <f t="shared" si="4"/>
        <v>472.79194971537328</v>
      </c>
    </row>
    <row r="12" spans="1:8" x14ac:dyDescent="0.3">
      <c r="B12">
        <v>4</v>
      </c>
      <c r="C12">
        <v>8</v>
      </c>
      <c r="D12">
        <v>387</v>
      </c>
      <c r="E12">
        <f t="shared" si="1"/>
        <v>435.74752540080499</v>
      </c>
      <c r="F12">
        <f t="shared" si="2"/>
        <v>11.945303019497539</v>
      </c>
      <c r="G12">
        <f t="shared" si="3"/>
        <v>0.89736842105263159</v>
      </c>
      <c r="H12">
        <f t="shared" si="4"/>
        <v>397.06517211627965</v>
      </c>
    </row>
    <row r="13" spans="1:8" x14ac:dyDescent="0.3">
      <c r="A13">
        <v>3</v>
      </c>
      <c r="B13">
        <v>1</v>
      </c>
      <c r="C13">
        <v>9</v>
      </c>
      <c r="D13">
        <v>473</v>
      </c>
      <c r="E13">
        <f t="shared" si="1"/>
        <v>476.98873357806576</v>
      </c>
      <c r="F13">
        <f t="shared" si="2"/>
        <v>17.804484051050188</v>
      </c>
      <c r="G13">
        <f t="shared" si="3"/>
        <v>0.95263157894736838</v>
      </c>
      <c r="H13">
        <f t="shared" si="4"/>
        <v>426.48632602144608</v>
      </c>
    </row>
    <row r="14" spans="1:8" x14ac:dyDescent="0.3">
      <c r="B14">
        <v>2</v>
      </c>
      <c r="C14">
        <v>10</v>
      </c>
      <c r="D14">
        <v>513</v>
      </c>
      <c r="E14">
        <f t="shared" si="1"/>
        <v>501.71988445424381</v>
      </c>
      <c r="F14">
        <f t="shared" si="2"/>
        <v>19.189817416075762</v>
      </c>
      <c r="G14">
        <f t="shared" si="3"/>
        <v>1.013157894736842</v>
      </c>
      <c r="H14">
        <f t="shared" si="4"/>
        <v>501.30365470318321</v>
      </c>
    </row>
    <row r="15" spans="1:8" x14ac:dyDescent="0.3">
      <c r="B15">
        <v>3</v>
      </c>
      <c r="C15">
        <v>11</v>
      </c>
      <c r="D15">
        <v>582</v>
      </c>
      <c r="E15">
        <f t="shared" si="1"/>
        <v>515.53054741479457</v>
      </c>
      <c r="F15">
        <f t="shared" si="2"/>
        <v>18.113986524970763</v>
      </c>
      <c r="G15">
        <f t="shared" si="3"/>
        <v>1.1368421052631579</v>
      </c>
      <c r="H15">
        <f t="shared" si="4"/>
        <v>592.19208212625813</v>
      </c>
    </row>
    <row r="16" spans="1:8" x14ac:dyDescent="0.3">
      <c r="B16">
        <v>4</v>
      </c>
      <c r="C16">
        <v>12</v>
      </c>
      <c r="D16">
        <v>474</v>
      </c>
      <c r="E16">
        <f t="shared" si="1"/>
        <v>530.38449979291499</v>
      </c>
      <c r="F16">
        <f t="shared" si="2"/>
        <v>17.461979695600697</v>
      </c>
      <c r="G16">
        <f t="shared" si="3"/>
        <v>0.89736842105263159</v>
      </c>
      <c r="H16">
        <f t="shared" si="4"/>
        <v>478.87575282489468</v>
      </c>
    </row>
    <row r="17" spans="1:8" x14ac:dyDescent="0.3">
      <c r="A17">
        <v>4</v>
      </c>
      <c r="B17">
        <v>1</v>
      </c>
      <c r="C17">
        <v>13</v>
      </c>
      <c r="D17">
        <v>544</v>
      </c>
      <c r="E17">
        <f t="shared" si="1"/>
        <v>561.76842604954993</v>
      </c>
      <c r="F17">
        <f t="shared" si="2"/>
        <v>20.246369007807544</v>
      </c>
      <c r="G17">
        <f t="shared" si="3"/>
        <v>0.95263157894736838</v>
      </c>
      <c r="H17">
        <f t="shared" si="4"/>
        <v>521.89585677590173</v>
      </c>
    </row>
    <row r="18" spans="1:8" x14ac:dyDescent="0.3">
      <c r="B18">
        <v>2</v>
      </c>
      <c r="C18">
        <v>14</v>
      </c>
      <c r="D18">
        <v>582</v>
      </c>
      <c r="E18">
        <f t="shared" si="1"/>
        <v>577.47085308787814</v>
      </c>
      <c r="F18">
        <f t="shared" si="2"/>
        <v>19.33758061391168</v>
      </c>
      <c r="G18">
        <f t="shared" si="3"/>
        <v>1.013157894736842</v>
      </c>
      <c r="H18">
        <f t="shared" si="4"/>
        <v>589.67288446600685</v>
      </c>
    </row>
    <row r="19" spans="1:8" x14ac:dyDescent="0.3">
      <c r="B19">
        <v>3</v>
      </c>
      <c r="C19">
        <v>15</v>
      </c>
      <c r="D19">
        <v>681</v>
      </c>
      <c r="E19">
        <f t="shared" si="1"/>
        <v>598.14004014738259</v>
      </c>
      <c r="F19">
        <f t="shared" si="2"/>
        <v>19.603901903030234</v>
      </c>
      <c r="G19">
        <f t="shared" si="3"/>
        <v>1.1368421052631579</v>
      </c>
      <c r="H19">
        <f t="shared" si="4"/>
        <v>678.47695620835054</v>
      </c>
    </row>
    <row r="20" spans="1:8" x14ac:dyDescent="0.3">
      <c r="B20">
        <v>4</v>
      </c>
      <c r="C20">
        <v>16</v>
      </c>
      <c r="D20">
        <v>557</v>
      </c>
      <c r="E20">
        <f t="shared" si="1"/>
        <v>619.51986421019444</v>
      </c>
      <c r="F20">
        <f t="shared" si="2"/>
        <v>19.959086334986559</v>
      </c>
      <c r="G20">
        <f t="shared" si="3"/>
        <v>0.89736842105263159</v>
      </c>
      <c r="H20">
        <f t="shared" si="4"/>
        <v>554.34390589260727</v>
      </c>
    </row>
    <row r="21" spans="1:8" x14ac:dyDescent="0.3">
      <c r="A21">
        <v>5</v>
      </c>
      <c r="B21">
        <v>1</v>
      </c>
      <c r="C21">
        <v>17</v>
      </c>
      <c r="D21">
        <v>628</v>
      </c>
      <c r="E21">
        <f t="shared" si="1"/>
        <v>651.32749182028238</v>
      </c>
      <c r="F21">
        <f t="shared" si="2"/>
        <v>22.328794590006837</v>
      </c>
      <c r="G21">
        <f t="shared" si="3"/>
        <v>0.95263157894736838</v>
      </c>
      <c r="H21">
        <f t="shared" si="4"/>
        <v>609.18784236146189</v>
      </c>
    </row>
    <row r="22" spans="1:8" x14ac:dyDescent="0.3">
      <c r="B22">
        <v>2</v>
      </c>
      <c r="C22">
        <v>18</v>
      </c>
      <c r="D22">
        <v>707</v>
      </c>
      <c r="E22">
        <f t="shared" si="1"/>
        <v>688.15342365502477</v>
      </c>
      <c r="F22">
        <f t="shared" si="2"/>
        <v>25.228222038953948</v>
      </c>
      <c r="G22">
        <f t="shared" si="3"/>
        <v>1.013157894736842</v>
      </c>
      <c r="H22">
        <f t="shared" si="4"/>
        <v>682.52018491568776</v>
      </c>
    </row>
    <row r="23" spans="1:8" x14ac:dyDescent="0.3">
      <c r="B23">
        <v>3</v>
      </c>
      <c r="C23">
        <v>19</v>
      </c>
      <c r="D23">
        <v>773</v>
      </c>
      <c r="E23">
        <f t="shared" si="1"/>
        <v>693.32488049981373</v>
      </c>
      <c r="F23">
        <f t="shared" si="2"/>
        <v>21.216869000120951</v>
      </c>
      <c r="G23">
        <f t="shared" si="3"/>
        <v>1.1368421052631579</v>
      </c>
      <c r="H23">
        <f t="shared" si="4"/>
        <v>811.00229194683891</v>
      </c>
    </row>
    <row r="24" spans="1:8" x14ac:dyDescent="0.3">
      <c r="B24">
        <v>4</v>
      </c>
      <c r="C24">
        <v>20</v>
      </c>
      <c r="D24">
        <v>592</v>
      </c>
      <c r="E24">
        <f t="shared" si="1"/>
        <v>681.64074672079505</v>
      </c>
      <c r="F24">
        <f t="shared" si="2"/>
        <v>14.636668444293024</v>
      </c>
      <c r="G24">
        <f t="shared" si="3"/>
        <v>0.89736842105263159</v>
      </c>
      <c r="H24">
        <f t="shared" si="4"/>
        <v>641.20720152494141</v>
      </c>
    </row>
    <row r="25" spans="1:8" x14ac:dyDescent="0.3">
      <c r="A25">
        <v>6</v>
      </c>
      <c r="B25">
        <v>1</v>
      </c>
      <c r="C25">
        <v>21</v>
      </c>
      <c r="D25">
        <v>627</v>
      </c>
      <c r="E25">
        <f t="shared" si="1"/>
        <v>673.4170434141015</v>
      </c>
      <c r="F25">
        <f t="shared" si="2"/>
        <v>10.064594094095709</v>
      </c>
      <c r="G25">
        <f t="shared" si="3"/>
        <v>0.95263157894736838</v>
      </c>
      <c r="H25">
        <f t="shared" si="4"/>
        <v>663.29585339411017</v>
      </c>
    </row>
    <row r="26" spans="1:8" x14ac:dyDescent="0.3">
      <c r="B26">
        <v>2</v>
      </c>
      <c r="C26">
        <v>22</v>
      </c>
      <c r="D26">
        <v>725</v>
      </c>
      <c r="E26">
        <f t="shared" si="1"/>
        <v>702.74330435392824</v>
      </c>
      <c r="F26">
        <f t="shared" si="2"/>
        <v>13.916927463241915</v>
      </c>
      <c r="G26">
        <f t="shared" si="3"/>
        <v>1.013157894736842</v>
      </c>
      <c r="H26">
        <f t="shared" si="4"/>
        <v>692.47481694909447</v>
      </c>
    </row>
    <row r="27" spans="1:8" x14ac:dyDescent="0.3">
      <c r="B27">
        <v>3</v>
      </c>
      <c r="C27">
        <v>23</v>
      </c>
      <c r="D27">
        <v>854</v>
      </c>
      <c r="E27">
        <f t="shared" si="1"/>
        <v>737.38631494909032</v>
      </c>
      <c r="F27">
        <f t="shared" si="2"/>
        <v>18.062144089625949</v>
      </c>
      <c r="G27">
        <f t="shared" si="3"/>
        <v>1.1368421052631579</v>
      </c>
      <c r="H27">
        <f t="shared" si="4"/>
        <v>814.72952669741449</v>
      </c>
    </row>
    <row r="28" spans="1:8" x14ac:dyDescent="0.3">
      <c r="B28">
        <v>4</v>
      </c>
      <c r="C28">
        <v>24</v>
      </c>
      <c r="D28">
        <v>661</v>
      </c>
      <c r="E28">
        <f t="shared" si="1"/>
        <v>744.13832789701144</v>
      </c>
      <c r="F28">
        <f t="shared" si="2"/>
        <v>15.800117861284985</v>
      </c>
      <c r="G28">
        <f t="shared" si="3"/>
        <v>0.89736842105263159</v>
      </c>
      <c r="H28">
        <f t="shared" si="4"/>
        <v>677.91559087421638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82F8-9198-4342-B14C-18E071987281}">
  <dimension ref="A1:X217"/>
  <sheetViews>
    <sheetView tabSelected="1" topLeftCell="B178" workbookViewId="0">
      <selection activeCell="D5" sqref="D5:D204"/>
    </sheetView>
  </sheetViews>
  <sheetFormatPr defaultRowHeight="14.4" x14ac:dyDescent="0.3"/>
  <cols>
    <col min="8" max="8" width="10" bestFit="1" customWidth="1"/>
    <col min="13" max="13" width="12" bestFit="1" customWidth="1"/>
  </cols>
  <sheetData>
    <row r="1" spans="1:24" x14ac:dyDescent="0.3">
      <c r="A1" t="s">
        <v>24</v>
      </c>
      <c r="B1" t="s">
        <v>25</v>
      </c>
      <c r="C1" t="s">
        <v>26</v>
      </c>
      <c r="D1" t="s">
        <v>27</v>
      </c>
      <c r="E1" t="s">
        <v>0</v>
      </c>
      <c r="F1" t="s">
        <v>42</v>
      </c>
      <c r="G1" t="s">
        <v>43</v>
      </c>
      <c r="U1" t="s">
        <v>37</v>
      </c>
      <c r="W1" t="s">
        <v>3</v>
      </c>
      <c r="X1" t="s">
        <v>38</v>
      </c>
    </row>
    <row r="2" spans="1:24" x14ac:dyDescent="0.3">
      <c r="A2">
        <v>4</v>
      </c>
      <c r="B2">
        <v>0.88200000000000001</v>
      </c>
      <c r="C2">
        <v>5.5E-2</v>
      </c>
      <c r="D2">
        <v>0</v>
      </c>
      <c r="E2">
        <v>1</v>
      </c>
      <c r="F2">
        <f>AVERAGE(C5:C16)</f>
        <v>6.5</v>
      </c>
      <c r="G2">
        <f>(1/12)*((D17-D5)/12 + (D18-D6)/12 + (D19-D7)/12 + (D20-D8)/12 + (D21-D9)/12 + (D22-D10)/12 + (D23-D11)/12 + (D24-D12)/12 + (D25-D13)/12 + (D26-D14)/12 + (D27-D15)/12 + (D28-D16)/12)</f>
        <v>33.208333333333336</v>
      </c>
      <c r="U2">
        <v>1</v>
      </c>
      <c r="W2" t="s">
        <v>5</v>
      </c>
    </row>
    <row r="3" spans="1:24" x14ac:dyDescent="0.3">
      <c r="U3">
        <v>2</v>
      </c>
      <c r="W3" t="s">
        <v>6</v>
      </c>
    </row>
    <row r="4" spans="1:24" x14ac:dyDescent="0.3">
      <c r="A4" t="s">
        <v>20</v>
      </c>
      <c r="B4" t="s">
        <v>21</v>
      </c>
      <c r="C4" t="s">
        <v>22</v>
      </c>
      <c r="D4" t="s">
        <v>23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44</v>
      </c>
      <c r="K4" t="s">
        <v>45</v>
      </c>
      <c r="L4" t="s">
        <v>46</v>
      </c>
      <c r="M4" t="s">
        <v>47</v>
      </c>
      <c r="N4" t="s">
        <v>51</v>
      </c>
      <c r="U4">
        <v>3</v>
      </c>
      <c r="W4" t="s">
        <v>7</v>
      </c>
    </row>
    <row r="5" spans="1:24" x14ac:dyDescent="0.3">
      <c r="A5">
        <v>1978</v>
      </c>
      <c r="B5">
        <v>1</v>
      </c>
      <c r="C5">
        <v>1</v>
      </c>
      <c r="D5">
        <v>6435</v>
      </c>
      <c r="G5">
        <f>D5/$F$2</f>
        <v>990</v>
      </c>
      <c r="U5">
        <v>4</v>
      </c>
      <c r="W5" t="s">
        <v>8</v>
      </c>
    </row>
    <row r="6" spans="1:24" x14ac:dyDescent="0.3">
      <c r="B6">
        <v>2</v>
      </c>
      <c r="C6">
        <v>2</v>
      </c>
      <c r="D6">
        <v>6176</v>
      </c>
      <c r="G6">
        <f t="shared" ref="G6:G16" si="0">D6/$F$2</f>
        <v>950.15384615384619</v>
      </c>
      <c r="U6">
        <v>5</v>
      </c>
      <c r="W6" t="s">
        <v>9</v>
      </c>
    </row>
    <row r="7" spans="1:24" x14ac:dyDescent="0.3">
      <c r="B7">
        <v>3</v>
      </c>
      <c r="C7">
        <v>3</v>
      </c>
      <c r="D7">
        <v>6138</v>
      </c>
      <c r="G7">
        <f t="shared" si="0"/>
        <v>944.30769230769226</v>
      </c>
      <c r="U7">
        <v>6</v>
      </c>
      <c r="W7" t="s">
        <v>39</v>
      </c>
    </row>
    <row r="8" spans="1:24" x14ac:dyDescent="0.3">
      <c r="B8">
        <v>4</v>
      </c>
      <c r="C8">
        <v>4</v>
      </c>
      <c r="D8">
        <v>6717</v>
      </c>
      <c r="G8">
        <f t="shared" si="0"/>
        <v>1033.3846153846155</v>
      </c>
      <c r="U8">
        <v>7</v>
      </c>
      <c r="W8" t="s">
        <v>40</v>
      </c>
    </row>
    <row r="9" spans="1:24" x14ac:dyDescent="0.3">
      <c r="B9">
        <v>5</v>
      </c>
      <c r="C9">
        <v>5</v>
      </c>
      <c r="D9">
        <v>6470</v>
      </c>
      <c r="G9">
        <f t="shared" si="0"/>
        <v>995.38461538461536</v>
      </c>
      <c r="U9">
        <v>8</v>
      </c>
      <c r="W9" t="s">
        <v>12</v>
      </c>
    </row>
    <row r="10" spans="1:24" x14ac:dyDescent="0.3">
      <c r="B10">
        <v>6</v>
      </c>
      <c r="C10">
        <v>6</v>
      </c>
      <c r="D10">
        <v>7312</v>
      </c>
      <c r="G10">
        <f t="shared" si="0"/>
        <v>1124.9230769230769</v>
      </c>
      <c r="U10">
        <v>9</v>
      </c>
      <c r="W10" t="s">
        <v>13</v>
      </c>
    </row>
    <row r="11" spans="1:24" x14ac:dyDescent="0.3">
      <c r="B11">
        <v>7</v>
      </c>
      <c r="C11">
        <v>7</v>
      </c>
      <c r="D11">
        <v>7763</v>
      </c>
      <c r="G11">
        <f t="shared" si="0"/>
        <v>1194.3076923076924</v>
      </c>
      <c r="U11">
        <v>10</v>
      </c>
      <c r="W11" t="s">
        <v>14</v>
      </c>
    </row>
    <row r="12" spans="1:24" x14ac:dyDescent="0.3">
      <c r="B12">
        <v>8</v>
      </c>
      <c r="C12">
        <v>8</v>
      </c>
      <c r="D12">
        <v>8171</v>
      </c>
      <c r="G12">
        <f t="shared" si="0"/>
        <v>1257.0769230769231</v>
      </c>
      <c r="U12">
        <v>11</v>
      </c>
      <c r="W12" t="s">
        <v>15</v>
      </c>
    </row>
    <row r="13" spans="1:24" x14ac:dyDescent="0.3">
      <c r="B13">
        <v>9</v>
      </c>
      <c r="C13">
        <v>9</v>
      </c>
      <c r="D13">
        <v>7788</v>
      </c>
      <c r="G13">
        <f t="shared" si="0"/>
        <v>1198.1538461538462</v>
      </c>
      <c r="U13">
        <v>12</v>
      </c>
      <c r="W13" t="s">
        <v>16</v>
      </c>
    </row>
    <row r="14" spans="1:24" x14ac:dyDescent="0.3">
      <c r="B14">
        <v>10</v>
      </c>
      <c r="C14">
        <v>10</v>
      </c>
      <c r="D14">
        <v>7311</v>
      </c>
      <c r="G14">
        <f t="shared" si="0"/>
        <v>1124.7692307692307</v>
      </c>
      <c r="U14">
        <v>13</v>
      </c>
      <c r="W14" t="s">
        <v>5</v>
      </c>
    </row>
    <row r="15" spans="1:24" x14ac:dyDescent="0.3">
      <c r="B15">
        <v>11</v>
      </c>
      <c r="C15">
        <v>11</v>
      </c>
      <c r="D15">
        <v>6679</v>
      </c>
      <c r="G15">
        <f t="shared" si="0"/>
        <v>1027.5384615384614</v>
      </c>
      <c r="U15">
        <v>14</v>
      </c>
      <c r="W15" t="s">
        <v>6</v>
      </c>
    </row>
    <row r="16" spans="1:24" x14ac:dyDescent="0.3">
      <c r="B16">
        <v>12</v>
      </c>
      <c r="C16">
        <v>12</v>
      </c>
      <c r="D16">
        <v>6704</v>
      </c>
      <c r="E16">
        <f>F2</f>
        <v>6.5</v>
      </c>
      <c r="F16">
        <f>G2</f>
        <v>33.208333333333336</v>
      </c>
      <c r="G16">
        <f t="shared" si="0"/>
        <v>1031.3846153846155</v>
      </c>
      <c r="H16">
        <f>E16+F16+G5</f>
        <v>1029.7083333333333</v>
      </c>
      <c r="I16">
        <f>(D16-H16)</f>
        <v>5674.291666666667</v>
      </c>
      <c r="J16">
        <f>ABS(I16)</f>
        <v>5674.291666666667</v>
      </c>
      <c r="K16">
        <f>H16*H16</f>
        <v>1060299.251736111</v>
      </c>
      <c r="N16">
        <f>J16/D16*100</f>
        <v>84.640388822593479</v>
      </c>
      <c r="U16">
        <v>15</v>
      </c>
      <c r="W16" t="s">
        <v>7</v>
      </c>
    </row>
    <row r="17" spans="1:23" x14ac:dyDescent="0.3">
      <c r="A17">
        <v>1978</v>
      </c>
      <c r="B17">
        <v>1</v>
      </c>
      <c r="C17">
        <v>13</v>
      </c>
      <c r="D17">
        <v>6724</v>
      </c>
      <c r="E17">
        <f>$B$2*(D17-G5) + (1-$B$2)*(E16+F16)</f>
        <v>5062.0735833333329</v>
      </c>
      <c r="F17">
        <f>$C$2*(E17-E16) + (1-$C$2)*F16</f>
        <v>309.43842208333331</v>
      </c>
      <c r="G17">
        <f>$D$2*(D17-E17) + (1-$D$2)*G5</f>
        <v>990</v>
      </c>
      <c r="H17">
        <f t="shared" ref="H17:H80" si="1">E17+F17+G6</f>
        <v>6321.665851570513</v>
      </c>
      <c r="I17">
        <f t="shared" ref="I17:I80" si="2">(D17-H17)</f>
        <v>402.33414842948696</v>
      </c>
      <c r="J17">
        <f t="shared" ref="J17:J80" si="3">ABS(I17)</f>
        <v>402.33414842948696</v>
      </c>
      <c r="K17">
        <f t="shared" ref="K17:K80" si="4">H17*H17</f>
        <v>39963459.138912737</v>
      </c>
      <c r="L17">
        <f>((H17-D17)/D16)^2</f>
        <v>3.6016854316412916E-3</v>
      </c>
      <c r="M17">
        <f>((D17-D16)/D16)^2</f>
        <v>8.9000404417837663E-6</v>
      </c>
      <c r="N17">
        <f t="shared" ref="N17:N80" si="5">J17/D17*100</f>
        <v>5.9835536649239582</v>
      </c>
      <c r="U17">
        <v>16</v>
      </c>
      <c r="W17" t="s">
        <v>8</v>
      </c>
    </row>
    <row r="18" spans="1:23" x14ac:dyDescent="0.3">
      <c r="B18">
        <v>2</v>
      </c>
      <c r="C18">
        <v>14</v>
      </c>
      <c r="D18">
        <v>6552</v>
      </c>
      <c r="E18">
        <f t="shared" ref="E18:E28" si="6">$B$2*(D18-G6) + (1-$B$2)*(E17+F17)</f>
        <v>5574.6667243314751</v>
      </c>
      <c r="F18">
        <f t="shared" ref="F18:F28" si="7">$C$2*(E18-E17) + (1-$C$2)*F17</f>
        <v>320.61193162364776</v>
      </c>
      <c r="G18">
        <f>$D$2*(D18-E18) + (1-$D$2)*G6</f>
        <v>950.15384615384619</v>
      </c>
      <c r="H18">
        <f t="shared" si="1"/>
        <v>6839.5863482628156</v>
      </c>
      <c r="I18">
        <f t="shared" si="2"/>
        <v>-287.58634826281559</v>
      </c>
      <c r="J18">
        <f t="shared" si="3"/>
        <v>287.58634826281559</v>
      </c>
      <c r="K18">
        <f t="shared" si="4"/>
        <v>46779941.415343076</v>
      </c>
      <c r="L18">
        <f t="shared" ref="L18:L81" si="8">((H18-D18)/D17)^2</f>
        <v>1.8292839457039506E-3</v>
      </c>
      <c r="M18">
        <f t="shared" ref="M18:M81" si="9">((D18-D17)/D17)^2</f>
        <v>6.5433700868544782E-4</v>
      </c>
      <c r="N18">
        <f t="shared" si="5"/>
        <v>4.3892910296522532</v>
      </c>
      <c r="U18">
        <v>17</v>
      </c>
      <c r="W18" t="s">
        <v>9</v>
      </c>
    </row>
    <row r="19" spans="1:23" x14ac:dyDescent="0.3">
      <c r="B19">
        <v>3</v>
      </c>
      <c r="C19">
        <v>15</v>
      </c>
      <c r="D19">
        <v>6427</v>
      </c>
      <c r="E19">
        <f t="shared" si="6"/>
        <v>5531.3774967873196</v>
      </c>
      <c r="F19">
        <f t="shared" si="7"/>
        <v>300.59736786941858</v>
      </c>
      <c r="G19">
        <f t="shared" ref="G19:G30" si="10">$D$2*(D19-E19) + (1-$D$2)*G7</f>
        <v>944.30769230769226</v>
      </c>
      <c r="H19">
        <f t="shared" si="1"/>
        <v>6865.3594800413539</v>
      </c>
      <c r="I19">
        <f t="shared" si="2"/>
        <v>-438.35948004135389</v>
      </c>
      <c r="J19">
        <f t="shared" si="3"/>
        <v>438.35948004135389</v>
      </c>
      <c r="K19">
        <f t="shared" si="4"/>
        <v>47133160.790193692</v>
      </c>
      <c r="L19">
        <f t="shared" si="8"/>
        <v>4.4762365465802591E-3</v>
      </c>
      <c r="M19">
        <f t="shared" si="9"/>
        <v>3.63975581466424E-4</v>
      </c>
      <c r="N19">
        <f t="shared" si="5"/>
        <v>6.820592501032424</v>
      </c>
      <c r="U19">
        <v>18</v>
      </c>
      <c r="W19" t="s">
        <v>39</v>
      </c>
    </row>
    <row r="20" spans="1:23" x14ac:dyDescent="0.3">
      <c r="B20">
        <v>4</v>
      </c>
      <c r="C20">
        <v>16</v>
      </c>
      <c r="D20">
        <v>7105</v>
      </c>
      <c r="E20">
        <f t="shared" si="6"/>
        <v>6043.337803260265</v>
      </c>
      <c r="F20">
        <f t="shared" si="7"/>
        <v>312.22232949261257</v>
      </c>
      <c r="G20">
        <f t="shared" si="10"/>
        <v>1033.3846153846155</v>
      </c>
      <c r="H20">
        <f t="shared" si="1"/>
        <v>7350.9447481374928</v>
      </c>
      <c r="I20">
        <f t="shared" si="2"/>
        <v>-245.94474813749275</v>
      </c>
      <c r="J20">
        <f t="shared" si="3"/>
        <v>245.94474813749275</v>
      </c>
      <c r="K20">
        <f t="shared" si="4"/>
        <v>54036388.690170184</v>
      </c>
      <c r="L20">
        <f t="shared" si="8"/>
        <v>1.4643959073781341E-3</v>
      </c>
      <c r="M20">
        <f t="shared" si="9"/>
        <v>1.112865778994788E-2</v>
      </c>
      <c r="N20">
        <f t="shared" si="5"/>
        <v>3.4615728098169285</v>
      </c>
      <c r="U20">
        <v>19</v>
      </c>
      <c r="W20" t="s">
        <v>40</v>
      </c>
    </row>
    <row r="21" spans="1:23" x14ac:dyDescent="0.3">
      <c r="B21">
        <v>5</v>
      </c>
      <c r="C21">
        <v>17</v>
      </c>
      <c r="D21">
        <v>6869</v>
      </c>
      <c r="E21">
        <f t="shared" si="6"/>
        <v>5930.4848648956086</v>
      </c>
      <c r="F21">
        <f t="shared" si="7"/>
        <v>288.84318976046274</v>
      </c>
      <c r="G21">
        <f t="shared" si="10"/>
        <v>995.38461538461536</v>
      </c>
      <c r="H21">
        <f t="shared" si="1"/>
        <v>7344.251131579148</v>
      </c>
      <c r="I21">
        <f t="shared" si="2"/>
        <v>-475.25113157914802</v>
      </c>
      <c r="J21">
        <f t="shared" si="3"/>
        <v>475.25113157914802</v>
      </c>
      <c r="K21">
        <f t="shared" si="4"/>
        <v>53938024.683701597</v>
      </c>
      <c r="L21">
        <f t="shared" si="8"/>
        <v>4.4742284465749387E-3</v>
      </c>
      <c r="M21">
        <f t="shared" si="9"/>
        <v>1.1033056480132882E-3</v>
      </c>
      <c r="N21">
        <f t="shared" si="5"/>
        <v>6.9187819417549576</v>
      </c>
      <c r="U21">
        <v>20</v>
      </c>
      <c r="W21" t="s">
        <v>12</v>
      </c>
    </row>
    <row r="22" spans="1:23" x14ac:dyDescent="0.3">
      <c r="B22">
        <v>6</v>
      </c>
      <c r="C22">
        <v>18</v>
      </c>
      <c r="D22">
        <v>7683</v>
      </c>
      <c r="E22">
        <f t="shared" si="6"/>
        <v>6518.1045566032626</v>
      </c>
      <c r="F22">
        <f t="shared" si="7"/>
        <v>305.27589736755823</v>
      </c>
      <c r="G22">
        <f t="shared" si="10"/>
        <v>1124.9230769230769</v>
      </c>
      <c r="H22">
        <f t="shared" si="1"/>
        <v>8017.6881462785132</v>
      </c>
      <c r="I22">
        <f t="shared" si="2"/>
        <v>-334.68814627851316</v>
      </c>
      <c r="J22">
        <f t="shared" si="3"/>
        <v>334.68814627851316</v>
      </c>
      <c r="K22">
        <f t="shared" si="4"/>
        <v>64283323.210974984</v>
      </c>
      <c r="L22">
        <f t="shared" si="8"/>
        <v>2.3740705981811481E-3</v>
      </c>
      <c r="M22">
        <f t="shared" si="9"/>
        <v>1.4043060828417154E-2</v>
      </c>
      <c r="N22">
        <f t="shared" si="5"/>
        <v>4.3562169240988302</v>
      </c>
      <c r="U22">
        <v>21</v>
      </c>
      <c r="W22" t="s">
        <v>13</v>
      </c>
    </row>
    <row r="23" spans="1:23" x14ac:dyDescent="0.3">
      <c r="B23">
        <v>7</v>
      </c>
      <c r="C23">
        <v>19</v>
      </c>
      <c r="D23">
        <v>8082</v>
      </c>
      <c r="E23">
        <f t="shared" si="6"/>
        <v>6880.1035089531724</v>
      </c>
      <c r="F23">
        <f t="shared" si="7"/>
        <v>308.39566539158756</v>
      </c>
      <c r="G23">
        <f t="shared" si="10"/>
        <v>1194.3076923076924</v>
      </c>
      <c r="H23">
        <f t="shared" si="1"/>
        <v>8445.5760974216828</v>
      </c>
      <c r="I23">
        <f t="shared" si="2"/>
        <v>-363.57609742168279</v>
      </c>
      <c r="J23">
        <f t="shared" si="3"/>
        <v>363.57609742168279</v>
      </c>
      <c r="K23">
        <f t="shared" si="4"/>
        <v>71327755.61734046</v>
      </c>
      <c r="L23">
        <f t="shared" si="8"/>
        <v>2.2393861143283028E-3</v>
      </c>
      <c r="M23">
        <f t="shared" si="9"/>
        <v>2.6970197390619294E-3</v>
      </c>
      <c r="N23">
        <f t="shared" si="5"/>
        <v>4.4985906634704627</v>
      </c>
      <c r="U23">
        <v>22</v>
      </c>
      <c r="W23" t="s">
        <v>14</v>
      </c>
    </row>
    <row r="24" spans="1:23" x14ac:dyDescent="0.3">
      <c r="B24">
        <v>8</v>
      </c>
      <c r="C24">
        <v>20</v>
      </c>
      <c r="D24">
        <v>8555</v>
      </c>
      <c r="E24">
        <f t="shared" si="6"/>
        <v>7285.0110564188353</v>
      </c>
      <c r="F24">
        <f t="shared" si="7"/>
        <v>313.70381890566171</v>
      </c>
      <c r="G24">
        <f t="shared" si="10"/>
        <v>1257.0769230769231</v>
      </c>
      <c r="H24">
        <f t="shared" si="1"/>
        <v>8796.868721478344</v>
      </c>
      <c r="I24">
        <f t="shared" si="2"/>
        <v>-241.86872147834401</v>
      </c>
      <c r="J24">
        <f t="shared" si="3"/>
        <v>241.86872147834401</v>
      </c>
      <c r="K24">
        <f t="shared" si="4"/>
        <v>77384899.302924037</v>
      </c>
      <c r="L24">
        <f t="shared" si="8"/>
        <v>8.9561575681681635E-4</v>
      </c>
      <c r="M24">
        <f t="shared" si="9"/>
        <v>3.4251893836750396E-3</v>
      </c>
      <c r="N24">
        <f t="shared" si="5"/>
        <v>2.827220590044933</v>
      </c>
      <c r="U24">
        <v>23</v>
      </c>
      <c r="W24" t="s">
        <v>15</v>
      </c>
    </row>
    <row r="25" spans="1:23" x14ac:dyDescent="0.3">
      <c r="B25">
        <v>9</v>
      </c>
      <c r="C25">
        <v>21</v>
      </c>
      <c r="D25">
        <v>8386</v>
      </c>
      <c r="E25">
        <f t="shared" si="6"/>
        <v>7236.3286629805989</v>
      </c>
      <c r="F25">
        <f t="shared" si="7"/>
        <v>293.77257722674733</v>
      </c>
      <c r="G25">
        <f t="shared" si="10"/>
        <v>1198.1538461538462</v>
      </c>
      <c r="H25">
        <f t="shared" si="1"/>
        <v>8654.8704709765771</v>
      </c>
      <c r="I25">
        <f t="shared" si="2"/>
        <v>-268.87047097657705</v>
      </c>
      <c r="J25">
        <f t="shared" si="3"/>
        <v>268.87047097657705</v>
      </c>
      <c r="K25">
        <f t="shared" si="4"/>
        <v>74906782.869382322</v>
      </c>
      <c r="L25">
        <f t="shared" si="8"/>
        <v>9.8774806620572655E-4</v>
      </c>
      <c r="M25">
        <f t="shared" si="9"/>
        <v>3.9024143635519606E-4</v>
      </c>
      <c r="N25">
        <f t="shared" si="5"/>
        <v>3.2061825778270574</v>
      </c>
      <c r="U25">
        <v>24</v>
      </c>
      <c r="W25" t="s">
        <v>16</v>
      </c>
    </row>
    <row r="26" spans="1:23" x14ac:dyDescent="0.3">
      <c r="B26">
        <v>10</v>
      </c>
      <c r="C26">
        <v>22</v>
      </c>
      <c r="D26">
        <v>7553</v>
      </c>
      <c r="E26">
        <f t="shared" si="6"/>
        <v>6558.2514848060055</v>
      </c>
      <c r="F26">
        <f t="shared" si="7"/>
        <v>240.32084067967358</v>
      </c>
      <c r="G26">
        <f t="shared" si="10"/>
        <v>1124.7692307692307</v>
      </c>
      <c r="H26">
        <f t="shared" si="1"/>
        <v>7826.1107870241412</v>
      </c>
      <c r="I26">
        <f t="shared" si="2"/>
        <v>-273.11078702414125</v>
      </c>
      <c r="J26">
        <f t="shared" si="3"/>
        <v>273.11078702414125</v>
      </c>
      <c r="K26">
        <f t="shared" si="4"/>
        <v>61248010.050775625</v>
      </c>
      <c r="L26">
        <f t="shared" si="8"/>
        <v>1.0606399748525524E-3</v>
      </c>
      <c r="M26">
        <f t="shared" si="9"/>
        <v>9.8668900030936379E-3</v>
      </c>
      <c r="N26">
        <f t="shared" si="5"/>
        <v>3.6159246262960574</v>
      </c>
      <c r="U26">
        <v>25</v>
      </c>
      <c r="W26" t="s">
        <v>5</v>
      </c>
    </row>
    <row r="27" spans="1:23" x14ac:dyDescent="0.3">
      <c r="B27">
        <v>11</v>
      </c>
      <c r="C27">
        <v>23</v>
      </c>
      <c r="D27">
        <v>7398</v>
      </c>
      <c r="E27">
        <f t="shared" si="6"/>
        <v>6420.978611330388</v>
      </c>
      <c r="F27">
        <f t="shared" si="7"/>
        <v>219.55318640113256</v>
      </c>
      <c r="G27">
        <f t="shared" si="10"/>
        <v>1027.5384615384614</v>
      </c>
      <c r="H27">
        <f t="shared" si="1"/>
        <v>7671.916413116136</v>
      </c>
      <c r="I27">
        <f t="shared" si="2"/>
        <v>-273.91641311613603</v>
      </c>
      <c r="J27">
        <f t="shared" si="3"/>
        <v>273.91641311613603</v>
      </c>
      <c r="K27">
        <f t="shared" si="4"/>
        <v>58858301.449840762</v>
      </c>
      <c r="L27">
        <f t="shared" si="8"/>
        <v>1.3152161790194205E-3</v>
      </c>
      <c r="M27">
        <f t="shared" si="9"/>
        <v>4.2113799672832301E-4</v>
      </c>
      <c r="N27">
        <f t="shared" si="5"/>
        <v>3.7025738458520681</v>
      </c>
      <c r="U27">
        <v>26</v>
      </c>
      <c r="W27" t="s">
        <v>6</v>
      </c>
    </row>
    <row r="28" spans="1:23" x14ac:dyDescent="0.3">
      <c r="B28">
        <v>12</v>
      </c>
      <c r="C28">
        <v>24</v>
      </c>
      <c r="D28">
        <v>7112</v>
      </c>
      <c r="E28">
        <f t="shared" si="6"/>
        <v>6146.6855213630897</v>
      </c>
      <c r="F28">
        <f t="shared" si="7"/>
        <v>192.39164120086886</v>
      </c>
      <c r="G28">
        <f t="shared" si="10"/>
        <v>1031.3846153846155</v>
      </c>
      <c r="H28">
        <f t="shared" si="1"/>
        <v>7329.0771625639582</v>
      </c>
      <c r="I28">
        <f t="shared" si="2"/>
        <v>-217.07716256395815</v>
      </c>
      <c r="J28">
        <f t="shared" si="3"/>
        <v>217.07716256395815</v>
      </c>
      <c r="K28">
        <f t="shared" si="4"/>
        <v>53715372.054816559</v>
      </c>
      <c r="L28">
        <f t="shared" si="8"/>
        <v>8.6099299590076321E-4</v>
      </c>
      <c r="M28">
        <f t="shared" si="9"/>
        <v>1.4945257849731935E-3</v>
      </c>
      <c r="N28">
        <f t="shared" si="5"/>
        <v>3.0522660652974993</v>
      </c>
      <c r="U28">
        <v>27</v>
      </c>
      <c r="W28" t="s">
        <v>7</v>
      </c>
    </row>
    <row r="29" spans="1:23" x14ac:dyDescent="0.3">
      <c r="A29">
        <v>1979</v>
      </c>
      <c r="B29">
        <v>1</v>
      </c>
      <c r="C29">
        <v>25</v>
      </c>
      <c r="D29">
        <v>6886</v>
      </c>
      <c r="E29">
        <f t="shared" ref="E29" si="11">$B$2*(D29-G17) + (1-$B$2)*(E28+F28)</f>
        <v>5948.2831051825469</v>
      </c>
      <c r="F29">
        <f t="shared" ref="F29" si="12">$C$2*(E29-E28) + (1-$C$2)*F28</f>
        <v>170.8979680448912</v>
      </c>
      <c r="G29">
        <f>$D$2*(D29-E29) + (1-$D$2)*G17</f>
        <v>990</v>
      </c>
      <c r="H29">
        <f t="shared" si="1"/>
        <v>7069.3349193812846</v>
      </c>
      <c r="I29">
        <f t="shared" si="2"/>
        <v>-183.33491938128464</v>
      </c>
      <c r="J29">
        <f t="shared" si="3"/>
        <v>183.33491938128464</v>
      </c>
      <c r="K29">
        <f t="shared" si="4"/>
        <v>49975496.202383593</v>
      </c>
      <c r="L29">
        <f t="shared" si="8"/>
        <v>6.6451821207265253E-4</v>
      </c>
      <c r="M29">
        <f t="shared" si="9"/>
        <v>1.0097953869377125E-3</v>
      </c>
      <c r="N29">
        <f t="shared" si="5"/>
        <v>2.6624298486971338</v>
      </c>
      <c r="U29">
        <v>28</v>
      </c>
      <c r="W29" t="s">
        <v>8</v>
      </c>
    </row>
    <row r="30" spans="1:23" x14ac:dyDescent="0.3">
      <c r="B30">
        <v>2</v>
      </c>
      <c r="C30">
        <f>C29+1</f>
        <v>26</v>
      </c>
      <c r="D30">
        <v>7077</v>
      </c>
      <c r="E30">
        <f t="shared" ref="E30:E93" si="13">$B$2*(D30-G18) + (1-$B$2)*(E29+F29)</f>
        <v>6125.9416743331458</v>
      </c>
      <c r="F30">
        <f t="shared" ref="F30:F93" si="14">$C$2*(E30-E29) + (1-$C$2)*F29</f>
        <v>171.26980110570511</v>
      </c>
      <c r="G30">
        <f t="shared" ref="G30:G93" si="15">$D$2*(D30-E30) + (1-$D$2)*G18</f>
        <v>950.15384615384619</v>
      </c>
      <c r="H30">
        <f t="shared" si="1"/>
        <v>7241.5191677465436</v>
      </c>
      <c r="I30">
        <f t="shared" si="2"/>
        <v>-164.51916774654364</v>
      </c>
      <c r="J30">
        <f t="shared" si="3"/>
        <v>164.51916774654364</v>
      </c>
      <c r="K30">
        <f t="shared" si="4"/>
        <v>52439599.856840596</v>
      </c>
      <c r="L30">
        <f t="shared" si="8"/>
        <v>5.7081972371289319E-4</v>
      </c>
      <c r="M30">
        <f t="shared" si="9"/>
        <v>7.6936548236838963E-4</v>
      </c>
      <c r="N30">
        <f t="shared" si="5"/>
        <v>2.3247021018304883</v>
      </c>
      <c r="U30">
        <v>29</v>
      </c>
      <c r="W30" t="s">
        <v>9</v>
      </c>
    </row>
    <row r="31" spans="1:23" x14ac:dyDescent="0.3">
      <c r="B31">
        <v>3</v>
      </c>
      <c r="C31">
        <f t="shared" ref="C31:C94" si="16">C30+1</f>
        <v>27</v>
      </c>
      <c r="D31">
        <v>6820</v>
      </c>
      <c r="E31">
        <f t="shared" si="13"/>
        <v>5925.4315694863999</v>
      </c>
      <c r="F31">
        <f t="shared" si="14"/>
        <v>150.82190627832031</v>
      </c>
      <c r="G31">
        <f t="shared" si="15"/>
        <v>944.30769230769226</v>
      </c>
      <c r="H31">
        <f t="shared" si="1"/>
        <v>7109.6380911493352</v>
      </c>
      <c r="I31">
        <f t="shared" si="2"/>
        <v>-289.6380911493352</v>
      </c>
      <c r="J31">
        <f t="shared" si="3"/>
        <v>289.6380911493352</v>
      </c>
      <c r="K31">
        <f t="shared" si="4"/>
        <v>50546953.787121564</v>
      </c>
      <c r="L31">
        <f t="shared" si="8"/>
        <v>1.6749928673653101E-3</v>
      </c>
      <c r="M31">
        <f t="shared" si="9"/>
        <v>1.3187663451882938E-3</v>
      </c>
      <c r="N31">
        <f t="shared" si="5"/>
        <v>4.2468928321016888</v>
      </c>
      <c r="U31">
        <v>30</v>
      </c>
      <c r="W31" t="s">
        <v>39</v>
      </c>
    </row>
    <row r="32" spans="1:23" x14ac:dyDescent="0.3">
      <c r="B32">
        <v>4</v>
      </c>
      <c r="C32">
        <f t="shared" si="16"/>
        <v>28</v>
      </c>
      <c r="D32">
        <v>7426</v>
      </c>
      <c r="E32">
        <f t="shared" si="13"/>
        <v>6355.284679371006</v>
      </c>
      <c r="F32">
        <f t="shared" si="14"/>
        <v>166.168622476666</v>
      </c>
      <c r="G32">
        <f t="shared" si="15"/>
        <v>1033.3846153846155</v>
      </c>
      <c r="H32">
        <f t="shared" si="1"/>
        <v>7516.8379172322875</v>
      </c>
      <c r="I32">
        <f t="shared" si="2"/>
        <v>-90.837917232287509</v>
      </c>
      <c r="J32">
        <f t="shared" si="3"/>
        <v>90.837917232287509</v>
      </c>
      <c r="K32">
        <f t="shared" si="4"/>
        <v>56502852.273941033</v>
      </c>
      <c r="L32">
        <f t="shared" si="8"/>
        <v>1.7740489003147366E-4</v>
      </c>
      <c r="M32">
        <f t="shared" si="9"/>
        <v>7.895442935647267E-3</v>
      </c>
      <c r="N32">
        <f t="shared" si="5"/>
        <v>1.2232415463545314</v>
      </c>
      <c r="U32">
        <v>31</v>
      </c>
      <c r="W32" t="s">
        <v>40</v>
      </c>
    </row>
    <row r="33" spans="1:23" x14ac:dyDescent="0.3">
      <c r="B33">
        <v>5</v>
      </c>
      <c r="C33">
        <f t="shared" si="16"/>
        <v>29</v>
      </c>
      <c r="D33">
        <v>7143</v>
      </c>
      <c r="E33">
        <f t="shared" si="13"/>
        <v>6191.7282588487942</v>
      </c>
      <c r="F33">
        <f t="shared" si="14"/>
        <v>148.03374511172771</v>
      </c>
      <c r="G33">
        <f t="shared" si="15"/>
        <v>995.38461538461536</v>
      </c>
      <c r="H33">
        <f t="shared" si="1"/>
        <v>7464.6850808835989</v>
      </c>
      <c r="I33">
        <f t="shared" si="2"/>
        <v>-321.68508088359886</v>
      </c>
      <c r="J33">
        <f t="shared" si="3"/>
        <v>321.68508088359886</v>
      </c>
      <c r="K33">
        <f t="shared" si="4"/>
        <v>55721523.356766179</v>
      </c>
      <c r="L33">
        <f t="shared" si="8"/>
        <v>1.8765146077093895E-3</v>
      </c>
      <c r="M33">
        <f t="shared" si="9"/>
        <v>1.4523222176919827E-3</v>
      </c>
      <c r="N33">
        <f t="shared" si="5"/>
        <v>4.5035010623491374</v>
      </c>
      <c r="U33">
        <v>32</v>
      </c>
      <c r="W33" t="s">
        <v>12</v>
      </c>
    </row>
    <row r="34" spans="1:23" x14ac:dyDescent="0.3">
      <c r="B34">
        <v>6</v>
      </c>
      <c r="C34">
        <f t="shared" si="16"/>
        <v>30</v>
      </c>
      <c r="D34">
        <v>8261</v>
      </c>
      <c r="E34">
        <f t="shared" si="13"/>
        <v>7042.1117626211872</v>
      </c>
      <c r="F34">
        <f t="shared" si="14"/>
        <v>186.6629818380643</v>
      </c>
      <c r="G34">
        <f t="shared" si="15"/>
        <v>1124.9230769230769</v>
      </c>
      <c r="H34">
        <f t="shared" si="1"/>
        <v>8423.0824367669447</v>
      </c>
      <c r="I34">
        <f t="shared" si="2"/>
        <v>-162.08243676694474</v>
      </c>
      <c r="J34">
        <f t="shared" si="3"/>
        <v>162.08243676694474</v>
      </c>
      <c r="K34">
        <f t="shared" si="4"/>
        <v>70948317.736571774</v>
      </c>
      <c r="L34">
        <f t="shared" si="8"/>
        <v>5.1488544401917362E-4</v>
      </c>
      <c r="M34">
        <f t="shared" si="9"/>
        <v>2.4497530488981428E-2</v>
      </c>
      <c r="N34">
        <f t="shared" si="5"/>
        <v>1.9620195710803139</v>
      </c>
      <c r="U34">
        <v>33</v>
      </c>
      <c r="W34" t="s">
        <v>13</v>
      </c>
    </row>
    <row r="35" spans="1:23" x14ac:dyDescent="0.3">
      <c r="B35">
        <v>7</v>
      </c>
      <c r="C35">
        <f t="shared" si="16"/>
        <v>31</v>
      </c>
      <c r="D35">
        <v>8240</v>
      </c>
      <c r="E35">
        <f t="shared" si="13"/>
        <v>7067.2960352308073</v>
      </c>
      <c r="F35">
        <f t="shared" si="14"/>
        <v>177.78165283049987</v>
      </c>
      <c r="G35">
        <f t="shared" si="15"/>
        <v>1194.3076923076924</v>
      </c>
      <c r="H35">
        <f t="shared" si="1"/>
        <v>8502.1546111382304</v>
      </c>
      <c r="I35">
        <f t="shared" si="2"/>
        <v>-262.15461113823039</v>
      </c>
      <c r="J35">
        <f t="shared" si="3"/>
        <v>262.15461113823039</v>
      </c>
      <c r="K35">
        <f t="shared" si="4"/>
        <v>72286633.031699076</v>
      </c>
      <c r="L35">
        <f t="shared" si="8"/>
        <v>1.0070470413273663E-3</v>
      </c>
      <c r="M35">
        <f t="shared" si="9"/>
        <v>6.462095101202929E-6</v>
      </c>
      <c r="N35">
        <f t="shared" si="5"/>
        <v>3.1814879992503688</v>
      </c>
      <c r="U35">
        <v>34</v>
      </c>
      <c r="W35" t="s">
        <v>14</v>
      </c>
    </row>
    <row r="36" spans="1:23" x14ac:dyDescent="0.3">
      <c r="B36">
        <v>8</v>
      </c>
      <c r="C36">
        <f t="shared" si="16"/>
        <v>32</v>
      </c>
      <c r="D36">
        <v>8977</v>
      </c>
      <c r="E36">
        <f t="shared" si="13"/>
        <v>7663.8913210373885</v>
      </c>
      <c r="F36">
        <f t="shared" si="14"/>
        <v>200.81640264418431</v>
      </c>
      <c r="G36">
        <f t="shared" si="15"/>
        <v>1257.0769230769231</v>
      </c>
      <c r="H36">
        <f t="shared" si="1"/>
        <v>9062.8615698354188</v>
      </c>
      <c r="I36">
        <f t="shared" si="2"/>
        <v>-85.861569835418777</v>
      </c>
      <c r="J36">
        <f t="shared" si="3"/>
        <v>85.861569835418777</v>
      </c>
      <c r="K36">
        <f t="shared" si="4"/>
        <v>82135459.833999708</v>
      </c>
      <c r="L36">
        <f t="shared" si="8"/>
        <v>1.0857834701966633E-4</v>
      </c>
      <c r="M36">
        <f t="shared" si="9"/>
        <v>7.999826208879254E-3</v>
      </c>
      <c r="N36">
        <f t="shared" si="5"/>
        <v>0.95646173371303089</v>
      </c>
      <c r="U36">
        <v>35</v>
      </c>
      <c r="W36" t="s">
        <v>15</v>
      </c>
    </row>
    <row r="37" spans="1:23" x14ac:dyDescent="0.3">
      <c r="B37">
        <v>9</v>
      </c>
      <c r="C37">
        <f t="shared" si="16"/>
        <v>33</v>
      </c>
      <c r="D37">
        <v>8991</v>
      </c>
      <c r="E37">
        <f t="shared" si="13"/>
        <v>7801.3258190867346</v>
      </c>
      <c r="F37">
        <f t="shared" si="14"/>
        <v>197.33039789146821</v>
      </c>
      <c r="G37">
        <f t="shared" si="15"/>
        <v>1198.1538461538462</v>
      </c>
      <c r="H37">
        <f t="shared" si="1"/>
        <v>9123.4254477474333</v>
      </c>
      <c r="I37">
        <f t="shared" si="2"/>
        <v>-132.42544774743328</v>
      </c>
      <c r="J37">
        <f t="shared" si="3"/>
        <v>132.42544774743328</v>
      </c>
      <c r="K37">
        <f t="shared" si="4"/>
        <v>83236891.900605455</v>
      </c>
      <c r="L37">
        <f t="shared" si="8"/>
        <v>2.1761080206231717E-4</v>
      </c>
      <c r="M37">
        <f t="shared" si="9"/>
        <v>2.432168284602505E-6</v>
      </c>
      <c r="N37">
        <f t="shared" si="5"/>
        <v>1.4728667305909608</v>
      </c>
      <c r="U37">
        <v>36</v>
      </c>
      <c r="W37" t="s">
        <v>16</v>
      </c>
    </row>
    <row r="38" spans="1:23" x14ac:dyDescent="0.3">
      <c r="B38">
        <v>10</v>
      </c>
      <c r="C38">
        <f t="shared" si="16"/>
        <v>34</v>
      </c>
      <c r="D38">
        <v>8026</v>
      </c>
      <c r="E38">
        <f t="shared" si="13"/>
        <v>7030.7269720649665</v>
      </c>
      <c r="F38">
        <f t="shared" si="14"/>
        <v>144.09428942124021</v>
      </c>
      <c r="G38">
        <f t="shared" si="15"/>
        <v>1124.7692307692307</v>
      </c>
      <c r="H38">
        <f t="shared" si="1"/>
        <v>8202.3597230246687</v>
      </c>
      <c r="I38">
        <f t="shared" si="2"/>
        <v>-176.35972302466871</v>
      </c>
      <c r="J38">
        <f t="shared" si="3"/>
        <v>176.35972302466871</v>
      </c>
      <c r="K38">
        <f t="shared" si="4"/>
        <v>67278705.025897324</v>
      </c>
      <c r="L38">
        <f t="shared" si="8"/>
        <v>3.8475371409840692E-4</v>
      </c>
      <c r="M38">
        <f t="shared" si="9"/>
        <v>1.1519632684006936E-2</v>
      </c>
      <c r="N38">
        <f t="shared" si="5"/>
        <v>2.1973551336240806</v>
      </c>
      <c r="U38">
        <v>37</v>
      </c>
      <c r="W38" t="s">
        <v>5</v>
      </c>
    </row>
    <row r="39" spans="1:23" x14ac:dyDescent="0.3">
      <c r="B39">
        <v>11</v>
      </c>
      <c r="C39">
        <f t="shared" si="16"/>
        <v>35</v>
      </c>
      <c r="D39">
        <v>7911</v>
      </c>
      <c r="E39">
        <f t="shared" si="13"/>
        <v>6917.8419857784493</v>
      </c>
      <c r="F39">
        <f t="shared" si="14"/>
        <v>129.96042925731354</v>
      </c>
      <c r="G39">
        <f t="shared" si="15"/>
        <v>1027.5384615384614</v>
      </c>
      <c r="H39">
        <f t="shared" si="1"/>
        <v>8079.1870304203785</v>
      </c>
      <c r="I39">
        <f t="shared" si="2"/>
        <v>-168.18703042037851</v>
      </c>
      <c r="J39">
        <f t="shared" si="3"/>
        <v>168.18703042037851</v>
      </c>
      <c r="K39">
        <f t="shared" si="4"/>
        <v>65273263.072512858</v>
      </c>
      <c r="L39">
        <f t="shared" si="8"/>
        <v>4.391235151845668E-4</v>
      </c>
      <c r="M39">
        <f t="shared" si="9"/>
        <v>2.0530398060278677E-4</v>
      </c>
      <c r="N39">
        <f t="shared" si="5"/>
        <v>2.1259895135934586</v>
      </c>
      <c r="U39">
        <v>38</v>
      </c>
      <c r="W39" t="s">
        <v>6</v>
      </c>
    </row>
    <row r="40" spans="1:23" x14ac:dyDescent="0.3">
      <c r="B40">
        <v>12</v>
      </c>
      <c r="C40">
        <f t="shared" si="16"/>
        <v>36</v>
      </c>
      <c r="D40">
        <v>7510</v>
      </c>
      <c r="E40">
        <f t="shared" si="13"/>
        <v>6545.7794542049887</v>
      </c>
      <c r="F40">
        <f t="shared" si="14"/>
        <v>102.34916641162096</v>
      </c>
      <c r="G40">
        <f t="shared" si="15"/>
        <v>1031.3846153846155</v>
      </c>
      <c r="H40">
        <f t="shared" si="1"/>
        <v>7638.1286206166096</v>
      </c>
      <c r="I40">
        <f t="shared" si="2"/>
        <v>-128.12862061660962</v>
      </c>
      <c r="J40">
        <f t="shared" si="3"/>
        <v>128.12862061660962</v>
      </c>
      <c r="K40">
        <f t="shared" si="4"/>
        <v>58341008.825082593</v>
      </c>
      <c r="L40">
        <f t="shared" si="8"/>
        <v>2.6231886974795133E-4</v>
      </c>
      <c r="M40">
        <f t="shared" si="9"/>
        <v>2.5693660197481077E-3</v>
      </c>
      <c r="N40">
        <f t="shared" si="5"/>
        <v>1.7061067991559205</v>
      </c>
      <c r="U40">
        <v>39</v>
      </c>
      <c r="W40" t="s">
        <v>7</v>
      </c>
    </row>
    <row r="41" spans="1:23" x14ac:dyDescent="0.3">
      <c r="A41">
        <v>1980</v>
      </c>
      <c r="B41">
        <v>1</v>
      </c>
      <c r="C41">
        <f t="shared" si="16"/>
        <v>37</v>
      </c>
      <c r="D41">
        <v>7381</v>
      </c>
      <c r="E41">
        <f t="shared" si="13"/>
        <v>6421.3411772327599</v>
      </c>
      <c r="F41">
        <f t="shared" si="14"/>
        <v>89.87585702550922</v>
      </c>
      <c r="G41">
        <f t="shared" si="15"/>
        <v>990</v>
      </c>
      <c r="H41">
        <f t="shared" si="1"/>
        <v>7461.3708804121161</v>
      </c>
      <c r="I41">
        <f t="shared" si="2"/>
        <v>-80.370880412116094</v>
      </c>
      <c r="J41">
        <f t="shared" si="3"/>
        <v>80.370880412116094</v>
      </c>
      <c r="K41">
        <f t="shared" si="4"/>
        <v>55672055.415061876</v>
      </c>
      <c r="L41">
        <f t="shared" si="8"/>
        <v>1.1452955612168536E-4</v>
      </c>
      <c r="M41">
        <f t="shared" si="9"/>
        <v>2.9505266834633272E-4</v>
      </c>
      <c r="N41">
        <f t="shared" si="5"/>
        <v>1.0888887740430306</v>
      </c>
      <c r="U41">
        <v>40</v>
      </c>
      <c r="W41" t="s">
        <v>8</v>
      </c>
    </row>
    <row r="42" spans="1:23" x14ac:dyDescent="0.3">
      <c r="B42">
        <v>2</v>
      </c>
      <c r="C42">
        <f t="shared" si="16"/>
        <v>38</v>
      </c>
      <c r="D42">
        <v>7366</v>
      </c>
      <c r="E42">
        <f t="shared" si="13"/>
        <v>6427.099917734784</v>
      </c>
      <c r="F42">
        <f t="shared" si="14"/>
        <v>85.249415616717528</v>
      </c>
      <c r="G42">
        <f t="shared" si="15"/>
        <v>950.15384615384619</v>
      </c>
      <c r="H42">
        <f t="shared" si="1"/>
        <v>7456.657025659194</v>
      </c>
      <c r="I42">
        <f t="shared" si="2"/>
        <v>-90.657025659194005</v>
      </c>
      <c r="J42">
        <f t="shared" si="3"/>
        <v>90.657025659194005</v>
      </c>
      <c r="K42">
        <f t="shared" si="4"/>
        <v>55601733.998312615</v>
      </c>
      <c r="L42">
        <f t="shared" si="8"/>
        <v>1.5085945066906886E-4</v>
      </c>
      <c r="M42">
        <f t="shared" si="9"/>
        <v>4.1300195500440993E-6</v>
      </c>
      <c r="N42">
        <f t="shared" si="5"/>
        <v>1.2307497374313603</v>
      </c>
      <c r="U42">
        <v>41</v>
      </c>
      <c r="W42" t="s">
        <v>9</v>
      </c>
    </row>
    <row r="43" spans="1:23" x14ac:dyDescent="0.3">
      <c r="B43">
        <v>3</v>
      </c>
      <c r="C43">
        <f t="shared" si="16"/>
        <v>39</v>
      </c>
      <c r="D43">
        <v>7414</v>
      </c>
      <c r="E43">
        <f t="shared" si="13"/>
        <v>6474.725836720092</v>
      </c>
      <c r="F43">
        <f t="shared" si="14"/>
        <v>83.180123301989994</v>
      </c>
      <c r="G43">
        <f t="shared" si="15"/>
        <v>944.30769230769226</v>
      </c>
      <c r="H43">
        <f t="shared" si="1"/>
        <v>7591.2905754066969</v>
      </c>
      <c r="I43">
        <f t="shared" si="2"/>
        <v>-177.29057540669692</v>
      </c>
      <c r="J43">
        <f t="shared" si="3"/>
        <v>177.29057540669692</v>
      </c>
      <c r="K43">
        <f t="shared" si="4"/>
        <v>57627692.600258537</v>
      </c>
      <c r="L43">
        <f t="shared" si="8"/>
        <v>5.7930579117351354E-4</v>
      </c>
      <c r="M43">
        <f t="shared" si="9"/>
        <v>4.2463818578053326E-5</v>
      </c>
      <c r="N43">
        <f t="shared" si="5"/>
        <v>2.3912945158712828</v>
      </c>
      <c r="U43">
        <v>42</v>
      </c>
      <c r="W43" t="s">
        <v>39</v>
      </c>
    </row>
    <row r="44" spans="1:23" x14ac:dyDescent="0.3">
      <c r="B44">
        <v>4</v>
      </c>
      <c r="C44">
        <f t="shared" si="16"/>
        <v>40</v>
      </c>
      <c r="D44">
        <v>7824</v>
      </c>
      <c r="E44">
        <f t="shared" si="13"/>
        <v>6763.1556725133751</v>
      </c>
      <c r="F44">
        <f t="shared" si="14"/>
        <v>94.4688574890111</v>
      </c>
      <c r="G44">
        <f t="shared" si="15"/>
        <v>1033.3846153846155</v>
      </c>
      <c r="H44">
        <f t="shared" si="1"/>
        <v>7853.0091453870018</v>
      </c>
      <c r="I44">
        <f t="shared" si="2"/>
        <v>-29.009145387001809</v>
      </c>
      <c r="J44">
        <f t="shared" si="3"/>
        <v>29.009145387001809</v>
      </c>
      <c r="K44">
        <f t="shared" si="4"/>
        <v>61669752.637531891</v>
      </c>
      <c r="L44">
        <f t="shared" si="8"/>
        <v>1.5309630386787985E-5</v>
      </c>
      <c r="M44">
        <f t="shared" si="9"/>
        <v>3.0581765234067122E-3</v>
      </c>
      <c r="N44">
        <f t="shared" si="5"/>
        <v>0.37077128562118877</v>
      </c>
      <c r="U44">
        <v>43</v>
      </c>
      <c r="W44" t="s">
        <v>40</v>
      </c>
    </row>
    <row r="45" spans="1:23" x14ac:dyDescent="0.3">
      <c r="B45">
        <v>5</v>
      </c>
      <c r="C45">
        <f t="shared" si="16"/>
        <v>41</v>
      </c>
      <c r="D45">
        <v>7524</v>
      </c>
      <c r="E45">
        <f t="shared" si="13"/>
        <v>6567.4384637710509</v>
      </c>
      <c r="F45">
        <f t="shared" si="14"/>
        <v>78.508623846287662</v>
      </c>
      <c r="G45">
        <f t="shared" si="15"/>
        <v>995.38461538461536</v>
      </c>
      <c r="H45">
        <f t="shared" si="1"/>
        <v>7770.8701645404153</v>
      </c>
      <c r="I45">
        <f t="shared" si="2"/>
        <v>-246.87016454041532</v>
      </c>
      <c r="J45">
        <f t="shared" si="3"/>
        <v>246.87016454041532</v>
      </c>
      <c r="K45">
        <f t="shared" si="4"/>
        <v>60386423.114144385</v>
      </c>
      <c r="L45">
        <f t="shared" si="8"/>
        <v>9.955877159898215E-4</v>
      </c>
      <c r="M45">
        <f t="shared" si="9"/>
        <v>1.470228461741127E-3</v>
      </c>
      <c r="N45">
        <f t="shared" si="5"/>
        <v>3.2811026653431066</v>
      </c>
      <c r="U45">
        <v>44</v>
      </c>
      <c r="W45" t="s">
        <v>12</v>
      </c>
    </row>
    <row r="46" spans="1:23" x14ac:dyDescent="0.3">
      <c r="B46">
        <v>6</v>
      </c>
      <c r="C46">
        <f t="shared" si="16"/>
        <v>42</v>
      </c>
      <c r="D46">
        <v>8279</v>
      </c>
      <c r="E46">
        <f t="shared" si="13"/>
        <v>7094.1176024926917</v>
      </c>
      <c r="F46">
        <f t="shared" si="14"/>
        <v>103.15800216443208</v>
      </c>
      <c r="G46">
        <f t="shared" si="15"/>
        <v>1124.9230769230769</v>
      </c>
      <c r="H46">
        <f t="shared" si="1"/>
        <v>8391.5832969648163</v>
      </c>
      <c r="I46">
        <f t="shared" si="2"/>
        <v>-112.58329696481633</v>
      </c>
      <c r="J46">
        <f t="shared" si="3"/>
        <v>112.58329696481633</v>
      </c>
      <c r="K46">
        <f t="shared" si="4"/>
        <v>70418670.2298989</v>
      </c>
      <c r="L46">
        <f t="shared" si="8"/>
        <v>2.2389807083870729E-4</v>
      </c>
      <c r="M46">
        <f t="shared" si="9"/>
        <v>1.0069231586691502E-2</v>
      </c>
      <c r="N46">
        <f t="shared" si="5"/>
        <v>1.3598658891752184</v>
      </c>
      <c r="U46">
        <v>45</v>
      </c>
      <c r="W46" t="s">
        <v>13</v>
      </c>
    </row>
    <row r="47" spans="1:23" x14ac:dyDescent="0.3">
      <c r="B47">
        <v>7</v>
      </c>
      <c r="C47">
        <f t="shared" si="16"/>
        <v>43</v>
      </c>
      <c r="D47">
        <v>8707</v>
      </c>
      <c r="E47">
        <f t="shared" si="13"/>
        <v>7475.4731367341565</v>
      </c>
      <c r="F47">
        <f t="shared" si="14"/>
        <v>118.45886642866887</v>
      </c>
      <c r="G47">
        <f t="shared" si="15"/>
        <v>1194.3076923076924</v>
      </c>
      <c r="H47">
        <f t="shared" si="1"/>
        <v>8851.0089262397487</v>
      </c>
      <c r="I47">
        <f t="shared" si="2"/>
        <v>-144.00892623974869</v>
      </c>
      <c r="J47">
        <f t="shared" si="3"/>
        <v>144.00892623974869</v>
      </c>
      <c r="K47">
        <f t="shared" si="4"/>
        <v>78340359.012375712</v>
      </c>
      <c r="L47">
        <f t="shared" si="8"/>
        <v>3.0256804506790792E-4</v>
      </c>
      <c r="M47">
        <f t="shared" si="9"/>
        <v>2.6725865154395255E-3</v>
      </c>
      <c r="N47">
        <f t="shared" si="5"/>
        <v>1.6539442545049809</v>
      </c>
      <c r="U47">
        <v>46</v>
      </c>
      <c r="W47" t="s">
        <v>14</v>
      </c>
    </row>
    <row r="48" spans="1:23" x14ac:dyDescent="0.3">
      <c r="B48">
        <v>8</v>
      </c>
      <c r="C48">
        <f t="shared" si="16"/>
        <v>44</v>
      </c>
      <c r="D48">
        <v>9486</v>
      </c>
      <c r="E48">
        <f t="shared" si="13"/>
        <v>8153.9941302193674</v>
      </c>
      <c r="F48">
        <f t="shared" si="14"/>
        <v>149.2622834167787</v>
      </c>
      <c r="G48">
        <f t="shared" si="15"/>
        <v>1257.0769230769231</v>
      </c>
      <c r="H48">
        <f t="shared" si="1"/>
        <v>9501.4102597899928</v>
      </c>
      <c r="I48">
        <f t="shared" si="2"/>
        <v>-15.410259789992779</v>
      </c>
      <c r="J48">
        <f t="shared" si="3"/>
        <v>15.410259789992779</v>
      </c>
      <c r="K48">
        <f t="shared" si="4"/>
        <v>90276796.924842536</v>
      </c>
      <c r="L48">
        <f t="shared" si="8"/>
        <v>3.1324405080143642E-6</v>
      </c>
      <c r="M48">
        <f t="shared" si="9"/>
        <v>8.0045666740036908E-3</v>
      </c>
      <c r="N48">
        <f t="shared" si="5"/>
        <v>0.16245266487447585</v>
      </c>
      <c r="U48">
        <v>47</v>
      </c>
      <c r="W48" t="s">
        <v>15</v>
      </c>
    </row>
    <row r="49" spans="1:23" x14ac:dyDescent="0.3">
      <c r="B49">
        <v>9</v>
      </c>
      <c r="C49">
        <f t="shared" si="16"/>
        <v>45</v>
      </c>
      <c r="D49">
        <v>8973</v>
      </c>
      <c r="E49">
        <f t="shared" si="13"/>
        <v>7837.1985645013738</v>
      </c>
      <c r="F49">
        <f t="shared" si="14"/>
        <v>123.62910171436623</v>
      </c>
      <c r="G49">
        <f t="shared" si="15"/>
        <v>1198.1538461538462</v>
      </c>
      <c r="H49">
        <f t="shared" si="1"/>
        <v>9085.596896984971</v>
      </c>
      <c r="I49">
        <f t="shared" si="2"/>
        <v>-112.59689698497095</v>
      </c>
      <c r="J49">
        <f t="shared" si="3"/>
        <v>112.59689698497095</v>
      </c>
      <c r="K49">
        <f t="shared" si="4"/>
        <v>82548070.974502936</v>
      </c>
      <c r="L49">
        <f t="shared" si="8"/>
        <v>1.408920874354888E-4</v>
      </c>
      <c r="M49">
        <f t="shared" si="9"/>
        <v>2.9246135621415117E-3</v>
      </c>
      <c r="N49">
        <f t="shared" si="5"/>
        <v>1.2548411566362527</v>
      </c>
      <c r="U49">
        <v>48</v>
      </c>
      <c r="W49" t="s">
        <v>16</v>
      </c>
    </row>
    <row r="50" spans="1:23" x14ac:dyDescent="0.3">
      <c r="B50">
        <v>10</v>
      </c>
      <c r="C50">
        <f t="shared" si="16"/>
        <v>46</v>
      </c>
      <c r="D50">
        <v>8231</v>
      </c>
      <c r="E50">
        <f t="shared" si="13"/>
        <v>7207.0732030749959</v>
      </c>
      <c r="F50">
        <f t="shared" si="14"/>
        <v>82.172606241625289</v>
      </c>
      <c r="G50">
        <f t="shared" si="15"/>
        <v>1124.7692307692307</v>
      </c>
      <c r="H50">
        <f t="shared" si="1"/>
        <v>8316.7842708550834</v>
      </c>
      <c r="I50">
        <f t="shared" si="2"/>
        <v>-85.784270855083378</v>
      </c>
      <c r="J50">
        <f t="shared" si="3"/>
        <v>85.784270855083378</v>
      </c>
      <c r="K50">
        <f t="shared" si="4"/>
        <v>69168900.607942522</v>
      </c>
      <c r="L50">
        <f t="shared" si="8"/>
        <v>9.1398694593362016E-5</v>
      </c>
      <c r="M50">
        <f t="shared" si="9"/>
        <v>6.8380531964530372E-3</v>
      </c>
      <c r="N50">
        <f t="shared" si="5"/>
        <v>1.0422095839519303</v>
      </c>
      <c r="U50">
        <v>49</v>
      </c>
      <c r="W50" t="s">
        <v>5</v>
      </c>
    </row>
    <row r="51" spans="1:23" x14ac:dyDescent="0.3">
      <c r="B51">
        <v>11</v>
      </c>
      <c r="C51">
        <f t="shared" si="16"/>
        <v>47</v>
      </c>
      <c r="D51">
        <v>8206</v>
      </c>
      <c r="E51">
        <f t="shared" si="13"/>
        <v>7191.5340824224386</v>
      </c>
      <c r="F51">
        <f t="shared" si="14"/>
        <v>76.79846126244523</v>
      </c>
      <c r="G51">
        <f t="shared" si="15"/>
        <v>1027.5384615384614</v>
      </c>
      <c r="H51">
        <f t="shared" si="1"/>
        <v>8299.7171590694998</v>
      </c>
      <c r="I51">
        <f t="shared" si="2"/>
        <v>-93.717159069499758</v>
      </c>
      <c r="J51">
        <f t="shared" si="3"/>
        <v>93.717159069499758</v>
      </c>
      <c r="K51">
        <f t="shared" si="4"/>
        <v>68885304.920552686</v>
      </c>
      <c r="L51">
        <f t="shared" si="8"/>
        <v>1.2963821022692629E-4</v>
      </c>
      <c r="M51">
        <f t="shared" si="9"/>
        <v>9.2251792603623225E-6</v>
      </c>
      <c r="N51">
        <f t="shared" si="5"/>
        <v>1.1420565326529339</v>
      </c>
      <c r="U51">
        <v>50</v>
      </c>
      <c r="W51" t="s">
        <v>6</v>
      </c>
    </row>
    <row r="52" spans="1:23" x14ac:dyDescent="0.3">
      <c r="B52">
        <v>12</v>
      </c>
      <c r="C52">
        <f t="shared" si="16"/>
        <v>48</v>
      </c>
      <c r="D52">
        <v>7927</v>
      </c>
      <c r="E52">
        <f t="shared" si="13"/>
        <v>6939.5960093855856</v>
      </c>
      <c r="F52">
        <f t="shared" si="14"/>
        <v>58.717951875983822</v>
      </c>
      <c r="G52">
        <f t="shared" si="15"/>
        <v>1031.3846153846155</v>
      </c>
      <c r="H52">
        <f t="shared" si="1"/>
        <v>7988.3139612615696</v>
      </c>
      <c r="I52">
        <f t="shared" si="2"/>
        <v>-61.313961261569602</v>
      </c>
      <c r="J52">
        <f t="shared" si="3"/>
        <v>61.313961261569602</v>
      </c>
      <c r="K52">
        <f t="shared" si="4"/>
        <v>63813159.943686508</v>
      </c>
      <c r="L52">
        <f t="shared" si="8"/>
        <v>5.5828469873955155E-5</v>
      </c>
      <c r="M52">
        <f t="shared" si="9"/>
        <v>1.1559668537594191E-3</v>
      </c>
      <c r="N52">
        <f t="shared" si="5"/>
        <v>0.77348254398346916</v>
      </c>
      <c r="U52">
        <v>51</v>
      </c>
      <c r="W52" t="s">
        <v>7</v>
      </c>
    </row>
    <row r="53" spans="1:23" x14ac:dyDescent="0.3">
      <c r="A53">
        <v>1981</v>
      </c>
      <c r="B53">
        <v>1</v>
      </c>
      <c r="C53">
        <f t="shared" si="16"/>
        <v>49</v>
      </c>
      <c r="D53">
        <v>7999</v>
      </c>
      <c r="E53">
        <f t="shared" si="13"/>
        <v>7007.739047428865</v>
      </c>
      <c r="F53">
        <f t="shared" si="14"/>
        <v>59.23633161518508</v>
      </c>
      <c r="G53">
        <f t="shared" si="15"/>
        <v>990</v>
      </c>
      <c r="H53">
        <f t="shared" si="1"/>
        <v>8017.1292251978957</v>
      </c>
      <c r="I53">
        <f t="shared" si="2"/>
        <v>-18.129225197895721</v>
      </c>
      <c r="J53">
        <f t="shared" si="3"/>
        <v>18.129225197895721</v>
      </c>
      <c r="K53">
        <f t="shared" si="4"/>
        <v>64274361.013522215</v>
      </c>
      <c r="L53">
        <f t="shared" si="8"/>
        <v>5.2304706693694313E-6</v>
      </c>
      <c r="M53">
        <f t="shared" si="9"/>
        <v>8.2498732560704489E-5</v>
      </c>
      <c r="N53">
        <f t="shared" si="5"/>
        <v>0.22664364542937521</v>
      </c>
      <c r="U53">
        <v>52</v>
      </c>
      <c r="W53" t="s">
        <v>8</v>
      </c>
    </row>
    <row r="54" spans="1:23" x14ac:dyDescent="0.3">
      <c r="B54">
        <v>2</v>
      </c>
      <c r="C54">
        <f t="shared" si="16"/>
        <v>50</v>
      </c>
      <c r="D54">
        <v>7834</v>
      </c>
      <c r="E54">
        <f t="shared" si="13"/>
        <v>6905.4554024195058</v>
      </c>
      <c r="F54">
        <f t="shared" si="14"/>
        <v>50.352732900835143</v>
      </c>
      <c r="G54">
        <f t="shared" si="15"/>
        <v>950.15384615384619</v>
      </c>
      <c r="H54">
        <f t="shared" si="1"/>
        <v>7900.115827628033</v>
      </c>
      <c r="I54">
        <f t="shared" si="2"/>
        <v>-66.115827628033003</v>
      </c>
      <c r="J54">
        <f t="shared" si="3"/>
        <v>66.115827628033003</v>
      </c>
      <c r="K54">
        <f t="shared" si="4"/>
        <v>62411830.089938961</v>
      </c>
      <c r="L54">
        <f t="shared" si="8"/>
        <v>6.8318682711632431E-5</v>
      </c>
      <c r="M54">
        <f t="shared" si="9"/>
        <v>4.2549699259975936E-4</v>
      </c>
      <c r="N54">
        <f t="shared" si="5"/>
        <v>0.84396001567568302</v>
      </c>
      <c r="U54">
        <v>53</v>
      </c>
      <c r="W54" t="s">
        <v>9</v>
      </c>
    </row>
    <row r="55" spans="1:23" x14ac:dyDescent="0.3">
      <c r="B55">
        <v>3</v>
      </c>
      <c r="C55">
        <f t="shared" si="16"/>
        <v>51</v>
      </c>
      <c r="D55">
        <v>7521</v>
      </c>
      <c r="E55">
        <f t="shared" si="13"/>
        <v>6621.4279753524152</v>
      </c>
      <c r="F55">
        <f t="shared" si="14"/>
        <v>31.961824102599216</v>
      </c>
      <c r="G55">
        <f t="shared" si="15"/>
        <v>944.30769230769226</v>
      </c>
      <c r="H55">
        <f t="shared" si="1"/>
        <v>7686.7744148396296</v>
      </c>
      <c r="I55">
        <f t="shared" si="2"/>
        <v>-165.77441483962957</v>
      </c>
      <c r="J55">
        <f t="shared" si="3"/>
        <v>165.77441483962957</v>
      </c>
      <c r="K55">
        <f t="shared" si="4"/>
        <v>59086500.904633127</v>
      </c>
      <c r="L55">
        <f t="shared" si="8"/>
        <v>4.4778327952808616E-4</v>
      </c>
      <c r="M55">
        <f t="shared" si="9"/>
        <v>1.5963258288579159E-3</v>
      </c>
      <c r="N55">
        <f t="shared" si="5"/>
        <v>2.2041539002742931</v>
      </c>
      <c r="U55">
        <v>54</v>
      </c>
      <c r="W55" t="s">
        <v>39</v>
      </c>
    </row>
    <row r="56" spans="1:23" x14ac:dyDescent="0.3">
      <c r="B56">
        <v>4</v>
      </c>
      <c r="C56">
        <f t="shared" si="16"/>
        <v>52</v>
      </c>
      <c r="D56">
        <v>8284</v>
      </c>
      <c r="E56">
        <f t="shared" si="13"/>
        <v>7180.1427655664611</v>
      </c>
      <c r="F56">
        <f t="shared" si="14"/>
        <v>60.933237238728786</v>
      </c>
      <c r="G56">
        <f t="shared" si="15"/>
        <v>1033.3846153846155</v>
      </c>
      <c r="H56">
        <f t="shared" si="1"/>
        <v>8236.4606181898052</v>
      </c>
      <c r="I56">
        <f t="shared" si="2"/>
        <v>47.539381810194755</v>
      </c>
      <c r="J56">
        <f t="shared" si="3"/>
        <v>47.539381810194755</v>
      </c>
      <c r="K56">
        <f t="shared" si="4"/>
        <v>67839283.514991581</v>
      </c>
      <c r="L56">
        <f t="shared" si="8"/>
        <v>3.9953596806493143E-5</v>
      </c>
      <c r="M56">
        <f t="shared" si="9"/>
        <v>1.0291955471539594E-2</v>
      </c>
      <c r="N56">
        <f t="shared" si="5"/>
        <v>0.57386989147989809</v>
      </c>
      <c r="U56">
        <v>55</v>
      </c>
      <c r="W56" t="s">
        <v>40</v>
      </c>
    </row>
    <row r="57" spans="1:23" x14ac:dyDescent="0.3">
      <c r="B57">
        <v>5</v>
      </c>
      <c r="C57">
        <f t="shared" si="16"/>
        <v>53</v>
      </c>
      <c r="D57">
        <v>7999</v>
      </c>
      <c r="E57">
        <f t="shared" si="13"/>
        <v>7031.6357375617818</v>
      </c>
      <c r="F57">
        <f t="shared" si="14"/>
        <v>49.414022650341337</v>
      </c>
      <c r="G57">
        <f t="shared" si="15"/>
        <v>995.38461538461536</v>
      </c>
      <c r="H57">
        <f t="shared" si="1"/>
        <v>8205.9728371351994</v>
      </c>
      <c r="I57">
        <f t="shared" si="2"/>
        <v>-206.97283713519937</v>
      </c>
      <c r="J57">
        <f t="shared" si="3"/>
        <v>206.97283713519937</v>
      </c>
      <c r="K57">
        <f t="shared" si="4"/>
        <v>67337990.203800708</v>
      </c>
      <c r="L57">
        <f t="shared" si="8"/>
        <v>6.2423271472273419E-4</v>
      </c>
      <c r="M57">
        <f t="shared" si="9"/>
        <v>1.1836124905311002E-3</v>
      </c>
      <c r="N57">
        <f t="shared" si="5"/>
        <v>2.5874838996774518</v>
      </c>
      <c r="U57">
        <v>56</v>
      </c>
      <c r="W57" t="s">
        <v>12</v>
      </c>
    </row>
    <row r="58" spans="1:23" x14ac:dyDescent="0.3">
      <c r="B58">
        <v>6</v>
      </c>
      <c r="C58">
        <f t="shared" si="16"/>
        <v>54</v>
      </c>
      <c r="D58">
        <v>8940</v>
      </c>
      <c r="E58">
        <f t="shared" si="13"/>
        <v>7728.4617178588769</v>
      </c>
      <c r="F58">
        <f t="shared" si="14"/>
        <v>85.021680320912793</v>
      </c>
      <c r="G58">
        <f t="shared" si="15"/>
        <v>1124.9230769230769</v>
      </c>
      <c r="H58">
        <f t="shared" si="1"/>
        <v>9007.7910904874825</v>
      </c>
      <c r="I58">
        <f t="shared" si="2"/>
        <v>-67.791090487482506</v>
      </c>
      <c r="J58">
        <f t="shared" si="3"/>
        <v>67.791090487482506</v>
      </c>
      <c r="K58">
        <f t="shared" si="4"/>
        <v>81140300.329865664</v>
      </c>
      <c r="L58">
        <f t="shared" si="8"/>
        <v>7.182470426446201E-5</v>
      </c>
      <c r="M58">
        <f t="shared" si="9"/>
        <v>1.3839100183810011E-2</v>
      </c>
      <c r="N58">
        <f t="shared" si="5"/>
        <v>0.75828960276826063</v>
      </c>
      <c r="U58">
        <v>57</v>
      </c>
      <c r="W58" t="s">
        <v>13</v>
      </c>
    </row>
    <row r="59" spans="1:23" x14ac:dyDescent="0.3">
      <c r="B59">
        <v>7</v>
      </c>
      <c r="C59">
        <f t="shared" si="16"/>
        <v>55</v>
      </c>
      <c r="D59">
        <v>9381</v>
      </c>
      <c r="E59">
        <f t="shared" si="13"/>
        <v>8142.653656369831</v>
      </c>
      <c r="F59">
        <f t="shared" si="14"/>
        <v>103.12604452136506</v>
      </c>
      <c r="G59">
        <f t="shared" si="15"/>
        <v>1194.3076923076924</v>
      </c>
      <c r="H59">
        <f t="shared" si="1"/>
        <v>9502.8566239681204</v>
      </c>
      <c r="I59">
        <f t="shared" si="2"/>
        <v>-121.8566239681204</v>
      </c>
      <c r="J59">
        <f t="shared" si="3"/>
        <v>121.8566239681204</v>
      </c>
      <c r="K59">
        <f t="shared" si="4"/>
        <v>90304284.015694782</v>
      </c>
      <c r="L59">
        <f t="shared" si="8"/>
        <v>1.8579038988368764E-4</v>
      </c>
      <c r="M59">
        <f t="shared" si="9"/>
        <v>2.4333363362010721E-3</v>
      </c>
      <c r="N59">
        <f t="shared" si="5"/>
        <v>1.2989726464995246</v>
      </c>
      <c r="U59">
        <v>58</v>
      </c>
      <c r="W59" t="s">
        <v>14</v>
      </c>
    </row>
    <row r="60" spans="1:23" x14ac:dyDescent="0.3">
      <c r="B60">
        <v>8</v>
      </c>
      <c r="C60">
        <f t="shared" si="16"/>
        <v>56</v>
      </c>
      <c r="D60">
        <v>10078</v>
      </c>
      <c r="E60">
        <f t="shared" si="13"/>
        <v>8753.0561585513133</v>
      </c>
      <c r="F60">
        <f t="shared" si="14"/>
        <v>131.02624969267151</v>
      </c>
      <c r="G60">
        <f t="shared" si="15"/>
        <v>1257.0769230769231</v>
      </c>
      <c r="H60">
        <f t="shared" si="1"/>
        <v>10082.236254397831</v>
      </c>
      <c r="I60">
        <f t="shared" si="2"/>
        <v>-4.2362543978306348</v>
      </c>
      <c r="J60">
        <f t="shared" si="3"/>
        <v>4.2362543978306348</v>
      </c>
      <c r="K60">
        <f t="shared" si="4"/>
        <v>101651487.889494</v>
      </c>
      <c r="L60">
        <f t="shared" si="8"/>
        <v>2.0392280367223851E-7</v>
      </c>
      <c r="M60">
        <f t="shared" si="9"/>
        <v>5.5203585243943686E-3</v>
      </c>
      <c r="N60">
        <f t="shared" si="5"/>
        <v>4.2034673524812813E-2</v>
      </c>
      <c r="U60">
        <v>59</v>
      </c>
      <c r="W60" t="s">
        <v>15</v>
      </c>
    </row>
    <row r="61" spans="1:23" x14ac:dyDescent="0.3">
      <c r="B61">
        <v>9</v>
      </c>
      <c r="C61">
        <f t="shared" si="16"/>
        <v>57</v>
      </c>
      <c r="D61">
        <v>9796</v>
      </c>
      <c r="E61">
        <f t="shared" si="13"/>
        <v>8631.6220318650976</v>
      </c>
      <c r="F61">
        <f t="shared" si="14"/>
        <v>117.14092899183272</v>
      </c>
      <c r="G61">
        <f t="shared" si="15"/>
        <v>1198.1538461538462</v>
      </c>
      <c r="H61">
        <f t="shared" si="1"/>
        <v>9873.5321916261601</v>
      </c>
      <c r="I61">
        <f t="shared" si="2"/>
        <v>-77.532191626160056</v>
      </c>
      <c r="J61">
        <f t="shared" si="3"/>
        <v>77.532191626160056</v>
      </c>
      <c r="K61">
        <f t="shared" si="4"/>
        <v>97486637.939078078</v>
      </c>
      <c r="L61">
        <f t="shared" si="8"/>
        <v>5.9185512541328291E-5</v>
      </c>
      <c r="M61">
        <f t="shared" si="9"/>
        <v>7.8297790825527928E-4</v>
      </c>
      <c r="N61">
        <f t="shared" si="5"/>
        <v>0.79146786061821217</v>
      </c>
      <c r="U61">
        <v>60</v>
      </c>
      <c r="W61" t="s">
        <v>16</v>
      </c>
    </row>
    <row r="62" spans="1:23" x14ac:dyDescent="0.3">
      <c r="B62">
        <v>10</v>
      </c>
      <c r="C62">
        <f t="shared" si="16"/>
        <v>58</v>
      </c>
      <c r="D62">
        <v>8471</v>
      </c>
      <c r="E62">
        <f t="shared" si="13"/>
        <v>7511.7295678426563</v>
      </c>
      <c r="F62">
        <f t="shared" si="14"/>
        <v>49.104092376047646</v>
      </c>
      <c r="G62">
        <f t="shared" si="15"/>
        <v>1124.7692307692307</v>
      </c>
      <c r="H62">
        <f t="shared" si="1"/>
        <v>8588.3721217571656</v>
      </c>
      <c r="I62">
        <f t="shared" si="2"/>
        <v>-117.37212175716559</v>
      </c>
      <c r="J62">
        <f t="shared" si="3"/>
        <v>117.37212175716559</v>
      </c>
      <c r="K62">
        <f t="shared" si="4"/>
        <v>73760135.701775685</v>
      </c>
      <c r="L62">
        <f t="shared" si="8"/>
        <v>1.4355963915591941E-4</v>
      </c>
      <c r="M62">
        <f t="shared" si="9"/>
        <v>1.8295075397646493E-2</v>
      </c>
      <c r="N62">
        <f t="shared" si="5"/>
        <v>1.3855757497009278</v>
      </c>
      <c r="U62">
        <v>61</v>
      </c>
      <c r="W62" t="s">
        <v>5</v>
      </c>
    </row>
    <row r="63" spans="1:23" x14ac:dyDescent="0.3">
      <c r="B63">
        <v>11</v>
      </c>
      <c r="C63">
        <f t="shared" si="16"/>
        <v>59</v>
      </c>
      <c r="D63">
        <v>8572</v>
      </c>
      <c r="E63">
        <f t="shared" si="13"/>
        <v>7546.3934488288842</v>
      </c>
      <c r="F63">
        <f t="shared" si="14"/>
        <v>48.309880749607558</v>
      </c>
      <c r="G63">
        <f t="shared" si="15"/>
        <v>1027.5384615384614</v>
      </c>
      <c r="H63">
        <f t="shared" si="1"/>
        <v>8626.0879449631066</v>
      </c>
      <c r="I63">
        <f t="shared" si="2"/>
        <v>-54.087944963106565</v>
      </c>
      <c r="J63">
        <f t="shared" si="3"/>
        <v>54.087944963106565</v>
      </c>
      <c r="K63">
        <f t="shared" si="4"/>
        <v>74409393.234237835</v>
      </c>
      <c r="L63">
        <f t="shared" si="8"/>
        <v>4.0769144522227819E-5</v>
      </c>
      <c r="M63">
        <f t="shared" si="9"/>
        <v>1.4215868061024856E-4</v>
      </c>
      <c r="N63">
        <f t="shared" si="5"/>
        <v>0.63098395897231174</v>
      </c>
      <c r="U63">
        <v>62</v>
      </c>
      <c r="W63" t="s">
        <v>6</v>
      </c>
    </row>
    <row r="64" spans="1:23" x14ac:dyDescent="0.3">
      <c r="B64">
        <v>12</v>
      </c>
      <c r="C64">
        <f t="shared" si="16"/>
        <v>60</v>
      </c>
      <c r="D64">
        <v>8150</v>
      </c>
      <c r="E64">
        <f t="shared" si="13"/>
        <v>7174.7937621210312</v>
      </c>
      <c r="F64">
        <f t="shared" si="14"/>
        <v>25.214854539447231</v>
      </c>
      <c r="G64">
        <f t="shared" si="15"/>
        <v>1031.3846153846155</v>
      </c>
      <c r="H64">
        <f t="shared" si="1"/>
        <v>8190.0086166604788</v>
      </c>
      <c r="I64">
        <f t="shared" si="2"/>
        <v>-40.008616660478765</v>
      </c>
      <c r="J64">
        <f t="shared" si="3"/>
        <v>40.008616660478765</v>
      </c>
      <c r="K64">
        <f t="shared" si="4"/>
        <v>67076241.14097289</v>
      </c>
      <c r="L64">
        <f t="shared" si="8"/>
        <v>2.1784256709834166E-5</v>
      </c>
      <c r="M64">
        <f t="shared" si="9"/>
        <v>2.423597953945705E-3</v>
      </c>
      <c r="N64">
        <f t="shared" si="5"/>
        <v>0.49090327190771493</v>
      </c>
      <c r="U64">
        <v>63</v>
      </c>
      <c r="W64" t="s">
        <v>7</v>
      </c>
    </row>
    <row r="65" spans="1:23" x14ac:dyDescent="0.3">
      <c r="A65">
        <v>1982</v>
      </c>
      <c r="B65">
        <v>1</v>
      </c>
      <c r="C65">
        <f t="shared" si="16"/>
        <v>61</v>
      </c>
      <c r="D65">
        <v>8168</v>
      </c>
      <c r="E65">
        <f t="shared" si="13"/>
        <v>7180.5970167659361</v>
      </c>
      <c r="F65">
        <f t="shared" si="14"/>
        <v>24.147216545247399</v>
      </c>
      <c r="G65">
        <f t="shared" si="15"/>
        <v>990</v>
      </c>
      <c r="H65">
        <f t="shared" si="1"/>
        <v>8154.8980794650306</v>
      </c>
      <c r="I65">
        <f t="shared" si="2"/>
        <v>13.101920534969395</v>
      </c>
      <c r="J65">
        <f t="shared" si="3"/>
        <v>13.101920534969395</v>
      </c>
      <c r="K65">
        <f t="shared" si="4"/>
        <v>66502362.686462447</v>
      </c>
      <c r="L65">
        <f t="shared" si="8"/>
        <v>2.5843700809914216E-6</v>
      </c>
      <c r="M65">
        <f t="shared" si="9"/>
        <v>4.8778651812262409E-6</v>
      </c>
      <c r="N65">
        <f t="shared" si="5"/>
        <v>0.16040549136838142</v>
      </c>
      <c r="U65">
        <v>64</v>
      </c>
      <c r="W65" t="s">
        <v>8</v>
      </c>
    </row>
    <row r="66" spans="1:23" x14ac:dyDescent="0.3">
      <c r="B66">
        <v>2</v>
      </c>
      <c r="C66">
        <f t="shared" si="16"/>
        <v>62</v>
      </c>
      <c r="D66">
        <v>8166</v>
      </c>
      <c r="E66">
        <f t="shared" si="13"/>
        <v>7214.5361272230275</v>
      </c>
      <c r="F66">
        <f t="shared" si="14"/>
        <v>24.685770710398817</v>
      </c>
      <c r="G66">
        <f t="shared" si="15"/>
        <v>950.15384615384619</v>
      </c>
      <c r="H66">
        <f t="shared" si="1"/>
        <v>8183.529590241119</v>
      </c>
      <c r="I66">
        <f t="shared" si="2"/>
        <v>-17.529590241118967</v>
      </c>
      <c r="J66">
        <f t="shared" si="3"/>
        <v>17.529590241118967</v>
      </c>
      <c r="K66">
        <f t="shared" si="4"/>
        <v>66970156.554351978</v>
      </c>
      <c r="L66">
        <f t="shared" si="8"/>
        <v>4.6058741876868411E-6</v>
      </c>
      <c r="M66">
        <f t="shared" si="9"/>
        <v>5.9955431530417549E-8</v>
      </c>
      <c r="N66">
        <f t="shared" si="5"/>
        <v>0.21466556748859869</v>
      </c>
      <c r="U66">
        <v>65</v>
      </c>
      <c r="W66" t="s">
        <v>9</v>
      </c>
    </row>
    <row r="67" spans="1:23" x14ac:dyDescent="0.3">
      <c r="B67">
        <v>3</v>
      </c>
      <c r="C67">
        <f t="shared" si="16"/>
        <v>63</v>
      </c>
      <c r="D67">
        <v>7903</v>
      </c>
      <c r="E67">
        <f t="shared" si="13"/>
        <v>6991.7947993407597</v>
      </c>
      <c r="F67">
        <f t="shared" si="14"/>
        <v>11.077280287802152</v>
      </c>
      <c r="G67">
        <f t="shared" si="15"/>
        <v>944.30769230769226</v>
      </c>
      <c r="H67">
        <f t="shared" si="1"/>
        <v>8036.2566950131768</v>
      </c>
      <c r="I67">
        <f t="shared" si="2"/>
        <v>-133.2566950131768</v>
      </c>
      <c r="J67">
        <f t="shared" si="3"/>
        <v>133.2566950131768</v>
      </c>
      <c r="K67">
        <f t="shared" si="4"/>
        <v>64581421.668144107</v>
      </c>
      <c r="L67">
        <f t="shared" si="8"/>
        <v>2.6629273888505308E-4</v>
      </c>
      <c r="M67">
        <f t="shared" si="9"/>
        <v>1.0372722174564295E-3</v>
      </c>
      <c r="N67">
        <f t="shared" si="5"/>
        <v>1.6861532963833581</v>
      </c>
      <c r="U67">
        <v>66</v>
      </c>
      <c r="W67" t="s">
        <v>39</v>
      </c>
    </row>
    <row r="68" spans="1:23" x14ac:dyDescent="0.3">
      <c r="B68">
        <v>4</v>
      </c>
      <c r="C68">
        <f t="shared" si="16"/>
        <v>64</v>
      </c>
      <c r="D68">
        <v>8606</v>
      </c>
      <c r="E68">
        <f t="shared" si="13"/>
        <v>7505.3856746269394</v>
      </c>
      <c r="F68">
        <f t="shared" si="14"/>
        <v>38.715528012712916</v>
      </c>
      <c r="G68">
        <f t="shared" si="15"/>
        <v>1033.3846153846155</v>
      </c>
      <c r="H68">
        <f t="shared" si="1"/>
        <v>8539.4858180242682</v>
      </c>
      <c r="I68">
        <f t="shared" si="2"/>
        <v>66.514181975731844</v>
      </c>
      <c r="J68">
        <f t="shared" si="3"/>
        <v>66.514181975731844</v>
      </c>
      <c r="K68">
        <f t="shared" si="4"/>
        <v>72922818.036237597</v>
      </c>
      <c r="L68">
        <f t="shared" si="8"/>
        <v>7.0834453025433254E-5</v>
      </c>
      <c r="M68">
        <f t="shared" si="9"/>
        <v>7.9127361815473345E-3</v>
      </c>
      <c r="N68">
        <f t="shared" si="5"/>
        <v>0.77288150099618691</v>
      </c>
      <c r="U68">
        <v>67</v>
      </c>
      <c r="W68" t="s">
        <v>40</v>
      </c>
    </row>
    <row r="69" spans="1:23" x14ac:dyDescent="0.3">
      <c r="B69">
        <v>5</v>
      </c>
      <c r="C69">
        <f t="shared" si="16"/>
        <v>65</v>
      </c>
      <c r="D69">
        <v>8071</v>
      </c>
      <c r="E69">
        <f t="shared" si="13"/>
        <v>7130.896711142248</v>
      </c>
      <c r="F69">
        <f t="shared" si="14"/>
        <v>15.98928098035568</v>
      </c>
      <c r="G69">
        <f t="shared" si="15"/>
        <v>995.38461538461536</v>
      </c>
      <c r="H69">
        <f t="shared" si="1"/>
        <v>8271.8090690456811</v>
      </c>
      <c r="I69">
        <f t="shared" si="2"/>
        <v>-200.8090690456811</v>
      </c>
      <c r="J69">
        <f t="shared" si="3"/>
        <v>200.8090690456811</v>
      </c>
      <c r="K69">
        <f t="shared" si="4"/>
        <v>68422825.274746373</v>
      </c>
      <c r="L69">
        <f t="shared" si="8"/>
        <v>5.4445747159890666E-4</v>
      </c>
      <c r="M69">
        <f t="shared" si="9"/>
        <v>3.86460294551537E-3</v>
      </c>
      <c r="N69">
        <f t="shared" si="5"/>
        <v>2.4880320783754319</v>
      </c>
      <c r="U69">
        <v>68</v>
      </c>
      <c r="W69" t="s">
        <v>12</v>
      </c>
    </row>
    <row r="70" spans="1:23" x14ac:dyDescent="0.3">
      <c r="B70">
        <v>6</v>
      </c>
      <c r="C70">
        <f t="shared" si="16"/>
        <v>66</v>
      </c>
      <c r="D70">
        <v>9178</v>
      </c>
      <c r="E70">
        <f t="shared" si="13"/>
        <v>7946.1463932243132</v>
      </c>
      <c r="F70">
        <f t="shared" si="14"/>
        <v>59.948603040949706</v>
      </c>
      <c r="G70">
        <f t="shared" si="15"/>
        <v>1124.9230769230769</v>
      </c>
      <c r="H70">
        <f t="shared" si="1"/>
        <v>9200.4026885729545</v>
      </c>
      <c r="I70">
        <f t="shared" si="2"/>
        <v>-22.402688572954503</v>
      </c>
      <c r="J70">
        <f t="shared" si="3"/>
        <v>22.402688572954503</v>
      </c>
      <c r="K70">
        <f t="shared" si="4"/>
        <v>84647409.631900445</v>
      </c>
      <c r="L70">
        <f t="shared" si="8"/>
        <v>7.7045200321067367E-6</v>
      </c>
      <c r="M70">
        <f t="shared" si="9"/>
        <v>1.8812241579007006E-2</v>
      </c>
      <c r="N70">
        <f t="shared" si="5"/>
        <v>0.24409118079052627</v>
      </c>
      <c r="U70">
        <v>69</v>
      </c>
      <c r="W70" t="s">
        <v>13</v>
      </c>
    </row>
    <row r="71" spans="1:23" x14ac:dyDescent="0.3">
      <c r="B71">
        <v>7</v>
      </c>
      <c r="C71">
        <f t="shared" si="16"/>
        <v>67</v>
      </c>
      <c r="D71">
        <v>9873</v>
      </c>
      <c r="E71">
        <f t="shared" si="13"/>
        <v>8599.3258249439168</v>
      </c>
      <c r="F71">
        <f t="shared" si="14"/>
        <v>92.576298618275672</v>
      </c>
      <c r="G71">
        <f t="shared" si="15"/>
        <v>1194.3076923076924</v>
      </c>
      <c r="H71">
        <f t="shared" si="1"/>
        <v>9948.9790466391169</v>
      </c>
      <c r="I71">
        <f t="shared" si="2"/>
        <v>-75.979046639116859</v>
      </c>
      <c r="J71">
        <f t="shared" si="3"/>
        <v>75.979046639116859</v>
      </c>
      <c r="K71">
        <f t="shared" si="4"/>
        <v>98982184.070464194</v>
      </c>
      <c r="L71">
        <f t="shared" si="8"/>
        <v>6.8531710719997176E-5</v>
      </c>
      <c r="M71">
        <f t="shared" si="9"/>
        <v>5.7342087944581774E-3</v>
      </c>
      <c r="N71">
        <f t="shared" si="5"/>
        <v>0.76956392828032871</v>
      </c>
      <c r="U71">
        <v>70</v>
      </c>
      <c r="W71" t="s">
        <v>14</v>
      </c>
    </row>
    <row r="72" spans="1:23" x14ac:dyDescent="0.3">
      <c r="B72">
        <v>8</v>
      </c>
      <c r="C72">
        <f t="shared" si="16"/>
        <v>68</v>
      </c>
      <c r="D72">
        <v>10476</v>
      </c>
      <c r="E72">
        <f t="shared" si="13"/>
        <v>9156.7346044264923</v>
      </c>
      <c r="F72">
        <f t="shared" si="14"/>
        <v>118.14208506581215</v>
      </c>
      <c r="G72">
        <f t="shared" si="15"/>
        <v>1257.0769230769231</v>
      </c>
      <c r="H72">
        <f t="shared" si="1"/>
        <v>10473.03053564615</v>
      </c>
      <c r="I72">
        <f t="shared" si="2"/>
        <v>2.9694643538496166</v>
      </c>
      <c r="J72">
        <f t="shared" si="3"/>
        <v>2.9694643538496166</v>
      </c>
      <c r="K72">
        <f t="shared" si="4"/>
        <v>109684368.6005767</v>
      </c>
      <c r="L72">
        <f t="shared" si="8"/>
        <v>9.0460286423392141E-8</v>
      </c>
      <c r="M72">
        <f t="shared" si="9"/>
        <v>3.7302363535589309E-3</v>
      </c>
      <c r="N72">
        <f t="shared" si="5"/>
        <v>2.8345402384971522E-2</v>
      </c>
      <c r="U72">
        <v>71</v>
      </c>
      <c r="W72" t="s">
        <v>15</v>
      </c>
    </row>
    <row r="73" spans="1:23" x14ac:dyDescent="0.3">
      <c r="B73">
        <v>9</v>
      </c>
      <c r="C73">
        <f t="shared" si="16"/>
        <v>69</v>
      </c>
      <c r="D73">
        <v>9296</v>
      </c>
      <c r="E73">
        <f t="shared" si="13"/>
        <v>8236.7357570524</v>
      </c>
      <c r="F73">
        <f t="shared" si="14"/>
        <v>61.044333781617404</v>
      </c>
      <c r="G73">
        <f t="shared" si="15"/>
        <v>1198.1538461538462</v>
      </c>
      <c r="H73">
        <f t="shared" si="1"/>
        <v>9422.5493216032482</v>
      </c>
      <c r="I73">
        <f t="shared" si="2"/>
        <v>-126.54932160324825</v>
      </c>
      <c r="J73">
        <f t="shared" si="3"/>
        <v>126.54932160324825</v>
      </c>
      <c r="K73">
        <f t="shared" si="4"/>
        <v>88784435.718045831</v>
      </c>
      <c r="L73">
        <f t="shared" si="8"/>
        <v>1.459246509726404E-4</v>
      </c>
      <c r="M73">
        <f t="shared" si="9"/>
        <v>1.2687411769456937E-2</v>
      </c>
      <c r="N73">
        <f t="shared" si="5"/>
        <v>1.3613309122552522</v>
      </c>
      <c r="U73">
        <v>72</v>
      </c>
      <c r="W73" t="s">
        <v>16</v>
      </c>
    </row>
    <row r="74" spans="1:23" x14ac:dyDescent="0.3">
      <c r="B74">
        <v>10</v>
      </c>
      <c r="C74">
        <f t="shared" si="16"/>
        <v>70</v>
      </c>
      <c r="D74">
        <v>8818</v>
      </c>
      <c r="E74">
        <f t="shared" si="13"/>
        <v>7764.5675891799528</v>
      </c>
      <c r="F74">
        <f t="shared" si="14"/>
        <v>31.717646190643848</v>
      </c>
      <c r="G74">
        <f t="shared" si="15"/>
        <v>1124.7692307692307</v>
      </c>
      <c r="H74">
        <f t="shared" si="1"/>
        <v>8823.8236969090576</v>
      </c>
      <c r="I74">
        <f t="shared" si="2"/>
        <v>-5.8236969090576167</v>
      </c>
      <c r="J74">
        <f t="shared" si="3"/>
        <v>5.8236969090576167</v>
      </c>
      <c r="K74">
        <f t="shared" si="4"/>
        <v>77859864.634133831</v>
      </c>
      <c r="L74">
        <f t="shared" si="8"/>
        <v>3.9246894552678123E-7</v>
      </c>
      <c r="M74">
        <f t="shared" si="9"/>
        <v>2.6440128598979149E-3</v>
      </c>
      <c r="N74">
        <f t="shared" si="5"/>
        <v>6.6043285428187992E-2</v>
      </c>
      <c r="U74">
        <v>73</v>
      </c>
      <c r="W74" t="s">
        <v>5</v>
      </c>
    </row>
    <row r="75" spans="1:23" x14ac:dyDescent="0.3">
      <c r="B75">
        <v>11</v>
      </c>
      <c r="C75">
        <f t="shared" si="16"/>
        <v>71</v>
      </c>
      <c r="D75">
        <v>8697</v>
      </c>
      <c r="E75">
        <f t="shared" si="13"/>
        <v>7684.4267346968081</v>
      </c>
      <c r="F75">
        <f t="shared" si="14"/>
        <v>25.565428653585474</v>
      </c>
      <c r="G75">
        <f t="shared" si="15"/>
        <v>1027.5384615384614</v>
      </c>
      <c r="H75">
        <f t="shared" si="1"/>
        <v>8741.3767787350098</v>
      </c>
      <c r="I75">
        <f t="shared" si="2"/>
        <v>-44.376778735009793</v>
      </c>
      <c r="J75">
        <f t="shared" si="3"/>
        <v>44.376778735009793</v>
      </c>
      <c r="K75">
        <f t="shared" si="4"/>
        <v>76411667.987807661</v>
      </c>
      <c r="L75">
        <f t="shared" si="8"/>
        <v>2.5326277382584486E-5</v>
      </c>
      <c r="M75">
        <f t="shared" si="9"/>
        <v>1.8829142909143607E-4</v>
      </c>
      <c r="N75">
        <f t="shared" si="5"/>
        <v>0.51025386610336665</v>
      </c>
      <c r="U75">
        <v>74</v>
      </c>
      <c r="W75" t="s">
        <v>6</v>
      </c>
    </row>
    <row r="76" spans="1:23" x14ac:dyDescent="0.3">
      <c r="B76">
        <v>12</v>
      </c>
      <c r="C76">
        <f t="shared" si="16"/>
        <v>72</v>
      </c>
      <c r="D76">
        <v>8381</v>
      </c>
      <c r="E76">
        <f t="shared" si="13"/>
        <v>7392.1398445061159</v>
      </c>
      <c r="F76">
        <f t="shared" si="14"/>
        <v>8.0835511171502006</v>
      </c>
      <c r="G76">
        <f t="shared" si="15"/>
        <v>1031.3846153846155</v>
      </c>
      <c r="H76">
        <f t="shared" si="1"/>
        <v>8390.2233956232667</v>
      </c>
      <c r="I76">
        <f t="shared" si="2"/>
        <v>-9.2233956232666969</v>
      </c>
      <c r="J76">
        <f t="shared" si="3"/>
        <v>9.2233956232666969</v>
      </c>
      <c r="K76">
        <f t="shared" si="4"/>
        <v>70395848.628464013</v>
      </c>
      <c r="L76">
        <f t="shared" si="8"/>
        <v>1.1247156408681173E-6</v>
      </c>
      <c r="M76">
        <f t="shared" si="9"/>
        <v>1.3201863105262606E-3</v>
      </c>
      <c r="N76">
        <f t="shared" si="5"/>
        <v>0.11005125430457818</v>
      </c>
      <c r="U76">
        <v>75</v>
      </c>
      <c r="W76" t="s">
        <v>7</v>
      </c>
    </row>
    <row r="77" spans="1:23" x14ac:dyDescent="0.3">
      <c r="A77">
        <v>1983</v>
      </c>
      <c r="B77">
        <v>1</v>
      </c>
      <c r="C77">
        <f t="shared" si="16"/>
        <v>73</v>
      </c>
      <c r="D77">
        <v>8293</v>
      </c>
      <c r="E77">
        <f t="shared" si="13"/>
        <v>7314.472360683545</v>
      </c>
      <c r="F77">
        <f t="shared" si="14"/>
        <v>3.3672441954655437</v>
      </c>
      <c r="G77">
        <f t="shared" si="15"/>
        <v>990</v>
      </c>
      <c r="H77">
        <f t="shared" si="1"/>
        <v>8267.9934510328567</v>
      </c>
      <c r="I77">
        <f t="shared" si="2"/>
        <v>25.006548967143317</v>
      </c>
      <c r="J77">
        <f t="shared" si="3"/>
        <v>25.006548967143317</v>
      </c>
      <c r="K77">
        <f t="shared" si="4"/>
        <v>68359715.706322208</v>
      </c>
      <c r="L77">
        <f t="shared" si="8"/>
        <v>8.9025790909995983E-6</v>
      </c>
      <c r="M77">
        <f t="shared" si="9"/>
        <v>1.1024874716976843E-4</v>
      </c>
      <c r="N77">
        <f t="shared" si="5"/>
        <v>0.30153803167904641</v>
      </c>
      <c r="U77">
        <v>76</v>
      </c>
      <c r="W77" t="s">
        <v>8</v>
      </c>
    </row>
    <row r="78" spans="1:23" x14ac:dyDescent="0.3">
      <c r="B78">
        <v>2</v>
      </c>
      <c r="C78">
        <f t="shared" si="16"/>
        <v>74</v>
      </c>
      <c r="D78">
        <v>7942</v>
      </c>
      <c r="E78">
        <f t="shared" si="13"/>
        <v>7030.313381068032</v>
      </c>
      <c r="F78">
        <f t="shared" si="14"/>
        <v>-12.446698114138281</v>
      </c>
      <c r="G78">
        <f t="shared" si="15"/>
        <v>950.15384615384619</v>
      </c>
      <c r="H78">
        <f t="shared" si="1"/>
        <v>7962.1743752615857</v>
      </c>
      <c r="I78">
        <f t="shared" si="2"/>
        <v>-20.174375261585737</v>
      </c>
      <c r="J78">
        <f t="shared" si="3"/>
        <v>20.174375261585737</v>
      </c>
      <c r="K78">
        <f t="shared" si="4"/>
        <v>63396220.782072224</v>
      </c>
      <c r="L78">
        <f t="shared" si="8"/>
        <v>5.9180258646754314E-6</v>
      </c>
      <c r="M78">
        <f t="shared" si="9"/>
        <v>1.7913931209521223E-3</v>
      </c>
      <c r="N78">
        <f t="shared" si="5"/>
        <v>0.2540213455248771</v>
      </c>
      <c r="U78">
        <v>77</v>
      </c>
      <c r="W78" t="s">
        <v>9</v>
      </c>
    </row>
    <row r="79" spans="1:23" x14ac:dyDescent="0.3">
      <c r="B79">
        <v>3</v>
      </c>
      <c r="C79">
        <f t="shared" si="16"/>
        <v>75</v>
      </c>
      <c r="D79">
        <v>8001</v>
      </c>
      <c r="E79">
        <f t="shared" si="13"/>
        <v>7052.1108839731751</v>
      </c>
      <c r="F79">
        <f t="shared" si="14"/>
        <v>-10.563267058077802</v>
      </c>
      <c r="G79">
        <f t="shared" si="15"/>
        <v>944.30769230769226</v>
      </c>
      <c r="H79">
        <f t="shared" si="1"/>
        <v>8074.9322322997123</v>
      </c>
      <c r="I79">
        <f t="shared" si="2"/>
        <v>-73.932232299712268</v>
      </c>
      <c r="J79">
        <f t="shared" si="3"/>
        <v>73.932232299712268</v>
      </c>
      <c r="K79">
        <f t="shared" si="4"/>
        <v>65204530.556232817</v>
      </c>
      <c r="L79">
        <f t="shared" si="8"/>
        <v>8.6657842716827087E-5</v>
      </c>
      <c r="M79">
        <f t="shared" si="9"/>
        <v>5.518794945043836E-5</v>
      </c>
      <c r="N79">
        <f t="shared" si="5"/>
        <v>0.92403739907151938</v>
      </c>
      <c r="U79">
        <v>78</v>
      </c>
      <c r="W79" t="s">
        <v>39</v>
      </c>
    </row>
    <row r="80" spans="1:23" x14ac:dyDescent="0.3">
      <c r="B80">
        <v>4</v>
      </c>
      <c r="C80">
        <f t="shared" si="16"/>
        <v>76</v>
      </c>
      <c r="D80">
        <v>8744</v>
      </c>
      <c r="E80">
        <f t="shared" si="13"/>
        <v>7631.6653880267513</v>
      </c>
      <c r="F80">
        <f t="shared" si="14"/>
        <v>21.893210353063171</v>
      </c>
      <c r="G80">
        <f t="shared" si="15"/>
        <v>1033.3846153846155</v>
      </c>
      <c r="H80">
        <f t="shared" si="1"/>
        <v>8648.9432137644308</v>
      </c>
      <c r="I80">
        <f t="shared" si="2"/>
        <v>95.056786235569234</v>
      </c>
      <c r="J80">
        <f t="shared" si="3"/>
        <v>95.056786235569234</v>
      </c>
      <c r="K80">
        <f t="shared" si="4"/>
        <v>74804218.714921802</v>
      </c>
      <c r="L80">
        <f t="shared" si="8"/>
        <v>1.4114897007444599E-4</v>
      </c>
      <c r="M80">
        <f t="shared" si="9"/>
        <v>8.6236095878591337E-3</v>
      </c>
      <c r="N80">
        <f t="shared" si="5"/>
        <v>1.0871087172411853</v>
      </c>
      <c r="U80">
        <v>79</v>
      </c>
      <c r="W80" t="s">
        <v>40</v>
      </c>
    </row>
    <row r="81" spans="1:23" x14ac:dyDescent="0.3">
      <c r="B81">
        <v>5</v>
      </c>
      <c r="C81">
        <f t="shared" si="16"/>
        <v>77</v>
      </c>
      <c r="D81">
        <v>8397</v>
      </c>
      <c r="E81">
        <f t="shared" si="13"/>
        <v>7431.3446838395876</v>
      </c>
      <c r="F81">
        <f t="shared" si="14"/>
        <v>9.6714450533506913</v>
      </c>
      <c r="G81">
        <f t="shared" si="15"/>
        <v>995.38461538461536</v>
      </c>
      <c r="H81">
        <f t="shared" ref="H81:H144" si="17">E81+F81+G70</f>
        <v>8565.9392058160156</v>
      </c>
      <c r="I81">
        <f t="shared" ref="I81:I144" si="18">(D81-H81)</f>
        <v>-168.9392058160156</v>
      </c>
      <c r="J81">
        <f t="shared" ref="J81:J144" si="19">ABS(I81)</f>
        <v>168.9392058160156</v>
      </c>
      <c r="K81">
        <f t="shared" ref="K81:K144" si="20">H81*H81</f>
        <v>73375314.477735907</v>
      </c>
      <c r="L81">
        <f t="shared" si="8"/>
        <v>3.7328505147937383E-4</v>
      </c>
      <c r="M81">
        <f t="shared" si="9"/>
        <v>1.5748480306767927E-3</v>
      </c>
      <c r="N81">
        <f t="shared" ref="N81:N144" si="21">J81/D81*100</f>
        <v>2.0118995571753673</v>
      </c>
      <c r="U81">
        <v>80</v>
      </c>
      <c r="W81" t="s">
        <v>12</v>
      </c>
    </row>
    <row r="82" spans="1:23" x14ac:dyDescent="0.3">
      <c r="B82">
        <v>6</v>
      </c>
      <c r="C82">
        <f t="shared" si="16"/>
        <v>78</v>
      </c>
      <c r="D82">
        <v>9115</v>
      </c>
      <c r="E82">
        <f t="shared" si="13"/>
        <v>7925.2877493632122</v>
      </c>
      <c r="F82">
        <f t="shared" si="14"/>
        <v>36.306384179215762</v>
      </c>
      <c r="G82">
        <f t="shared" si="15"/>
        <v>1124.9230769230769</v>
      </c>
      <c r="H82">
        <f t="shared" si="17"/>
        <v>9155.9018258501201</v>
      </c>
      <c r="I82">
        <f t="shared" si="18"/>
        <v>-40.901825850120076</v>
      </c>
      <c r="J82">
        <f t="shared" si="19"/>
        <v>40.901825850120076</v>
      </c>
      <c r="K82">
        <f t="shared" si="20"/>
        <v>83830538.244605556</v>
      </c>
      <c r="L82">
        <f t="shared" ref="L82:L145" si="22">((H82-D82)/D81)^2</f>
        <v>2.3726686073008165E-5</v>
      </c>
      <c r="M82">
        <f t="shared" ref="M82:M145" si="23">((D82-D81)/D81)^2</f>
        <v>7.3114006347702199E-3</v>
      </c>
      <c r="N82">
        <f t="shared" si="21"/>
        <v>0.44873094734086749</v>
      </c>
      <c r="U82">
        <v>81</v>
      </c>
      <c r="W82" t="s">
        <v>13</v>
      </c>
    </row>
    <row r="83" spans="1:23" x14ac:dyDescent="0.3">
      <c r="B83">
        <v>7</v>
      </c>
      <c r="C83">
        <f t="shared" si="16"/>
        <v>79</v>
      </c>
      <c r="D83">
        <v>9773</v>
      </c>
      <c r="E83">
        <f t="shared" si="13"/>
        <v>8505.8747231426223</v>
      </c>
      <c r="F83">
        <f t="shared" si="14"/>
        <v>66.24181660722644</v>
      </c>
      <c r="G83">
        <f t="shared" si="15"/>
        <v>1194.3076923076924</v>
      </c>
      <c r="H83">
        <f t="shared" si="17"/>
        <v>9829.1934628267718</v>
      </c>
      <c r="I83">
        <f t="shared" si="18"/>
        <v>-56.193462826771793</v>
      </c>
      <c r="J83">
        <f t="shared" si="19"/>
        <v>56.193462826771793</v>
      </c>
      <c r="K83">
        <f t="shared" si="20"/>
        <v>96613044.129676551</v>
      </c>
      <c r="L83">
        <f t="shared" si="22"/>
        <v>3.8006532178593018E-5</v>
      </c>
      <c r="M83">
        <f t="shared" si="23"/>
        <v>5.2112083997702301E-3</v>
      </c>
      <c r="N83">
        <f t="shared" si="21"/>
        <v>0.57498682929266132</v>
      </c>
      <c r="U83">
        <v>82</v>
      </c>
      <c r="W83" t="s">
        <v>14</v>
      </c>
    </row>
    <row r="84" spans="1:23" x14ac:dyDescent="0.3">
      <c r="B84">
        <v>8</v>
      </c>
      <c r="C84">
        <f t="shared" si="16"/>
        <v>80</v>
      </c>
      <c r="D84">
        <v>10358</v>
      </c>
      <c r="E84">
        <f t="shared" si="13"/>
        <v>9038.5239055366346</v>
      </c>
      <c r="F84">
        <f t="shared" si="14"/>
        <v>91.894221725499662</v>
      </c>
      <c r="G84">
        <f t="shared" si="15"/>
        <v>1257.0769230769231</v>
      </c>
      <c r="H84">
        <f t="shared" si="17"/>
        <v>10328.571973415979</v>
      </c>
      <c r="I84">
        <f t="shared" si="18"/>
        <v>29.428026584020699</v>
      </c>
      <c r="J84">
        <f t="shared" si="19"/>
        <v>29.428026584020699</v>
      </c>
      <c r="K84">
        <f t="shared" si="20"/>
        <v>106679399.01003405</v>
      </c>
      <c r="L84">
        <f t="shared" si="22"/>
        <v>9.0670598376645082E-6</v>
      </c>
      <c r="M84">
        <f t="shared" si="23"/>
        <v>3.5830752955488755E-3</v>
      </c>
      <c r="N84">
        <f t="shared" si="21"/>
        <v>0.28410915798436664</v>
      </c>
      <c r="U84">
        <v>83</v>
      </c>
      <c r="W84" t="s">
        <v>15</v>
      </c>
    </row>
    <row r="85" spans="1:23" x14ac:dyDescent="0.3">
      <c r="B85">
        <v>9</v>
      </c>
      <c r="C85">
        <f t="shared" si="16"/>
        <v>81</v>
      </c>
      <c r="D85">
        <v>9849</v>
      </c>
      <c r="E85">
        <f t="shared" si="13"/>
        <v>8707.4356467092402</v>
      </c>
      <c r="F85">
        <f t="shared" si="14"/>
        <v>68.630185295090484</v>
      </c>
      <c r="G85">
        <f t="shared" si="15"/>
        <v>1198.1538461538462</v>
      </c>
      <c r="H85">
        <f t="shared" si="17"/>
        <v>9900.8350627735617</v>
      </c>
      <c r="I85">
        <f t="shared" si="18"/>
        <v>-51.835062773561731</v>
      </c>
      <c r="J85">
        <f t="shared" si="19"/>
        <v>51.835062773561731</v>
      </c>
      <c r="K85">
        <f t="shared" si="20"/>
        <v>98026534.940246359</v>
      </c>
      <c r="L85">
        <f t="shared" si="22"/>
        <v>2.5043524211478588E-5</v>
      </c>
      <c r="M85">
        <f t="shared" si="23"/>
        <v>2.4148143685262429E-3</v>
      </c>
      <c r="N85">
        <f t="shared" si="21"/>
        <v>0.52629772335832803</v>
      </c>
      <c r="U85">
        <v>84</v>
      </c>
      <c r="W85" t="s">
        <v>16</v>
      </c>
    </row>
    <row r="86" spans="1:23" x14ac:dyDescent="0.3">
      <c r="B86">
        <v>10</v>
      </c>
      <c r="C86">
        <f t="shared" si="16"/>
        <v>82</v>
      </c>
      <c r="D86">
        <v>9083</v>
      </c>
      <c r="E86">
        <f t="shared" si="13"/>
        <v>8054.7353066380492</v>
      </c>
      <c r="F86">
        <f t="shared" si="14"/>
        <v>28.957006399944994</v>
      </c>
      <c r="G86">
        <f t="shared" si="15"/>
        <v>1124.7692307692307</v>
      </c>
      <c r="H86">
        <f t="shared" si="17"/>
        <v>9111.2307745764556</v>
      </c>
      <c r="I86">
        <f t="shared" si="18"/>
        <v>-28.230774576455588</v>
      </c>
      <c r="J86">
        <f t="shared" si="19"/>
        <v>28.230774576455588</v>
      </c>
      <c r="K86">
        <f t="shared" si="20"/>
        <v>83014526.227589086</v>
      </c>
      <c r="L86">
        <f t="shared" si="22"/>
        <v>8.2160167023079164E-6</v>
      </c>
      <c r="M86">
        <f t="shared" si="23"/>
        <v>6.0488562593156454E-3</v>
      </c>
      <c r="N86">
        <f t="shared" si="21"/>
        <v>0.31080892410498284</v>
      </c>
      <c r="U86">
        <v>85</v>
      </c>
      <c r="W86" t="s">
        <v>5</v>
      </c>
    </row>
    <row r="87" spans="1:23" x14ac:dyDescent="0.3">
      <c r="B87">
        <v>11</v>
      </c>
      <c r="C87">
        <f t="shared" si="16"/>
        <v>83</v>
      </c>
      <c r="D87">
        <v>9143</v>
      </c>
      <c r="E87">
        <f t="shared" si="13"/>
        <v>8111.7127698615614</v>
      </c>
      <c r="F87">
        <f t="shared" si="14"/>
        <v>30.498131525241185</v>
      </c>
      <c r="G87">
        <f t="shared" si="15"/>
        <v>1027.5384615384614</v>
      </c>
      <c r="H87">
        <f t="shared" si="17"/>
        <v>9173.5955167714183</v>
      </c>
      <c r="I87">
        <f t="shared" si="18"/>
        <v>-30.595516771418261</v>
      </c>
      <c r="J87">
        <f t="shared" si="19"/>
        <v>30.595516771418261</v>
      </c>
      <c r="K87">
        <f t="shared" si="20"/>
        <v>84154854.705328658</v>
      </c>
      <c r="L87">
        <f t="shared" si="22"/>
        <v>1.1346370419234344E-5</v>
      </c>
      <c r="M87">
        <f t="shared" si="23"/>
        <v>4.363589342655447E-5</v>
      </c>
      <c r="N87">
        <f t="shared" si="21"/>
        <v>0.33463323604307404</v>
      </c>
      <c r="U87">
        <v>86</v>
      </c>
      <c r="W87" t="s">
        <v>6</v>
      </c>
    </row>
    <row r="88" spans="1:23" x14ac:dyDescent="0.3">
      <c r="B88">
        <v>12</v>
      </c>
      <c r="C88">
        <f t="shared" si="16"/>
        <v>84</v>
      </c>
      <c r="D88">
        <v>8800</v>
      </c>
      <c r="E88">
        <f t="shared" si="13"/>
        <v>7812.6996555944124</v>
      </c>
      <c r="F88">
        <f t="shared" si="14"/>
        <v>12.375013006659724</v>
      </c>
      <c r="G88">
        <f t="shared" si="15"/>
        <v>1031.3846153846155</v>
      </c>
      <c r="H88">
        <f t="shared" si="17"/>
        <v>8815.0746686010716</v>
      </c>
      <c r="I88">
        <f t="shared" si="18"/>
        <v>-15.074668601071608</v>
      </c>
      <c r="J88">
        <f t="shared" si="19"/>
        <v>15.074668601071608</v>
      </c>
      <c r="K88">
        <f t="shared" si="20"/>
        <v>77705541.413012296</v>
      </c>
      <c r="L88">
        <f t="shared" si="22"/>
        <v>2.7184297061654684E-6</v>
      </c>
      <c r="M88">
        <f t="shared" si="23"/>
        <v>1.4073781382302069E-3</v>
      </c>
      <c r="N88">
        <f t="shared" si="21"/>
        <v>0.17130305228490464</v>
      </c>
      <c r="U88">
        <v>87</v>
      </c>
      <c r="W88" t="s">
        <v>7</v>
      </c>
    </row>
    <row r="89" spans="1:23" x14ac:dyDescent="0.3">
      <c r="A89">
        <v>1984</v>
      </c>
      <c r="B89">
        <v>1</v>
      </c>
      <c r="C89">
        <f t="shared" si="16"/>
        <v>85</v>
      </c>
      <c r="D89">
        <v>8741</v>
      </c>
      <c r="E89">
        <f t="shared" si="13"/>
        <v>7759.7408108949257</v>
      </c>
      <c r="F89">
        <f t="shared" si="14"/>
        <v>8.7816508328216702</v>
      </c>
      <c r="G89">
        <f t="shared" si="15"/>
        <v>990</v>
      </c>
      <c r="H89">
        <f t="shared" si="17"/>
        <v>8718.6763078815929</v>
      </c>
      <c r="I89">
        <f t="shared" si="18"/>
        <v>22.323692118407052</v>
      </c>
      <c r="J89">
        <f t="shared" si="19"/>
        <v>22.323692118407052</v>
      </c>
      <c r="K89">
        <f t="shared" si="20"/>
        <v>76015316.56161581</v>
      </c>
      <c r="L89">
        <f t="shared" si="22"/>
        <v>6.4352689798221736E-6</v>
      </c>
      <c r="M89">
        <f t="shared" si="23"/>
        <v>4.495092975206611E-5</v>
      </c>
      <c r="N89">
        <f t="shared" si="21"/>
        <v>0.25539059739625958</v>
      </c>
      <c r="U89">
        <v>88</v>
      </c>
      <c r="W89" t="s">
        <v>8</v>
      </c>
    </row>
    <row r="90" spans="1:23" x14ac:dyDescent="0.3">
      <c r="B90">
        <v>2</v>
      </c>
      <c r="C90">
        <f t="shared" si="16"/>
        <v>86</v>
      </c>
      <c r="D90">
        <v>8492</v>
      </c>
      <c r="E90">
        <f t="shared" si="13"/>
        <v>7568.5939581761822</v>
      </c>
      <c r="F90">
        <f t="shared" si="14"/>
        <v>-2.2144168625144136</v>
      </c>
      <c r="G90">
        <f t="shared" si="15"/>
        <v>950.15384615384619</v>
      </c>
      <c r="H90">
        <f t="shared" si="17"/>
        <v>8510.6872336213601</v>
      </c>
      <c r="I90">
        <f t="shared" si="18"/>
        <v>-18.687233621360065</v>
      </c>
      <c r="J90">
        <f t="shared" si="19"/>
        <v>18.687233621360065</v>
      </c>
      <c r="K90">
        <f t="shared" si="20"/>
        <v>72431797.188525602</v>
      </c>
      <c r="L90">
        <f t="shared" si="22"/>
        <v>4.5705428990944979E-6</v>
      </c>
      <c r="M90">
        <f t="shared" si="23"/>
        <v>8.1147744611382579E-4</v>
      </c>
      <c r="N90">
        <f t="shared" si="21"/>
        <v>0.220056919705135</v>
      </c>
      <c r="U90">
        <v>89</v>
      </c>
      <c r="W90" t="s">
        <v>9</v>
      </c>
    </row>
    <row r="91" spans="1:23" x14ac:dyDescent="0.3">
      <c r="B91">
        <v>3</v>
      </c>
      <c r="C91">
        <f t="shared" si="16"/>
        <v>87</v>
      </c>
      <c r="D91">
        <v>8795</v>
      </c>
      <c r="E91">
        <f t="shared" si="13"/>
        <v>7817.1434012596283</v>
      </c>
      <c r="F91">
        <f t="shared" si="14"/>
        <v>11.577595434513411</v>
      </c>
      <c r="G91">
        <f t="shared" si="15"/>
        <v>944.30769230769226</v>
      </c>
      <c r="H91">
        <f t="shared" si="17"/>
        <v>8862.105612078758</v>
      </c>
      <c r="I91">
        <f t="shared" si="18"/>
        <v>-67.105612078757986</v>
      </c>
      <c r="J91">
        <f t="shared" si="19"/>
        <v>67.105612078757986</v>
      </c>
      <c r="K91">
        <f t="shared" si="20"/>
        <v>78536915.879637823</v>
      </c>
      <c r="L91">
        <f t="shared" si="22"/>
        <v>6.2445006184435115E-5</v>
      </c>
      <c r="M91">
        <f t="shared" si="23"/>
        <v>1.2731081138347715E-3</v>
      </c>
      <c r="N91">
        <f t="shared" si="21"/>
        <v>0.76299729481248424</v>
      </c>
      <c r="U91">
        <v>90</v>
      </c>
      <c r="W91" t="s">
        <v>39</v>
      </c>
    </row>
    <row r="92" spans="1:23" x14ac:dyDescent="0.3">
      <c r="B92">
        <v>4</v>
      </c>
      <c r="C92">
        <f t="shared" si="16"/>
        <v>88</v>
      </c>
      <c r="D92">
        <v>9354</v>
      </c>
      <c r="E92">
        <f t="shared" si="13"/>
        <v>8262.5718468406776</v>
      </c>
      <c r="F92">
        <f t="shared" si="14"/>
        <v>35.439392192572882</v>
      </c>
      <c r="G92">
        <f t="shared" si="15"/>
        <v>1033.3846153846155</v>
      </c>
      <c r="H92">
        <f t="shared" si="17"/>
        <v>9293.3958544178658</v>
      </c>
      <c r="I92">
        <f t="shared" si="18"/>
        <v>60.604145582134151</v>
      </c>
      <c r="J92">
        <f t="shared" si="19"/>
        <v>60.604145582134151</v>
      </c>
      <c r="K92">
        <f t="shared" si="20"/>
        <v>86367206.506911173</v>
      </c>
      <c r="L92">
        <f t="shared" si="22"/>
        <v>4.7482434515974339E-5</v>
      </c>
      <c r="M92">
        <f t="shared" si="23"/>
        <v>4.0397261739430861E-3</v>
      </c>
      <c r="N92">
        <f t="shared" si="21"/>
        <v>0.64789550547502828</v>
      </c>
      <c r="U92">
        <v>91</v>
      </c>
      <c r="W92" t="s">
        <v>40</v>
      </c>
    </row>
    <row r="93" spans="1:23" x14ac:dyDescent="0.3">
      <c r="B93">
        <v>5</v>
      </c>
      <c r="C93">
        <f t="shared" si="16"/>
        <v>89</v>
      </c>
      <c r="D93">
        <v>8796</v>
      </c>
      <c r="E93">
        <f t="shared" si="13"/>
        <v>7859.3080954366933</v>
      </c>
      <c r="F93">
        <f t="shared" si="14"/>
        <v>11.310719294762237</v>
      </c>
      <c r="G93">
        <f t="shared" si="15"/>
        <v>995.38461538461536</v>
      </c>
      <c r="H93">
        <f t="shared" si="17"/>
        <v>8995.5418916545314</v>
      </c>
      <c r="I93">
        <f t="shared" si="18"/>
        <v>-199.54189165453136</v>
      </c>
      <c r="J93">
        <f t="shared" si="19"/>
        <v>199.54189165453136</v>
      </c>
      <c r="K93">
        <f t="shared" si="20"/>
        <v>80919773.924511582</v>
      </c>
      <c r="L93">
        <f t="shared" si="22"/>
        <v>4.550650047947611E-4</v>
      </c>
      <c r="M93">
        <f t="shared" si="23"/>
        <v>3.5585548704145397E-3</v>
      </c>
      <c r="N93">
        <f t="shared" si="21"/>
        <v>2.2685526563725711</v>
      </c>
      <c r="U93">
        <v>92</v>
      </c>
      <c r="W93" t="s">
        <v>12</v>
      </c>
    </row>
    <row r="94" spans="1:23" x14ac:dyDescent="0.3">
      <c r="B94">
        <v>6</v>
      </c>
      <c r="C94">
        <f t="shared" si="16"/>
        <v>90</v>
      </c>
      <c r="D94">
        <v>10072</v>
      </c>
      <c r="E94">
        <f t="shared" ref="E94:E157" si="24">$B$2*(D94-G82) + (1-$B$2)*(E93+F93)</f>
        <v>8820.0548662921592</v>
      </c>
      <c r="F94">
        <f t="shared" ref="F94:F157" si="25">$C$2*(E94-E93) + (1-$C$2)*F93</f>
        <v>63.529702130600938</v>
      </c>
      <c r="G94">
        <f t="shared" ref="G94:G157" si="26">$D$2*(D94-E94) + (1-$D$2)*G82</f>
        <v>1124.9230769230769</v>
      </c>
      <c r="H94">
        <f t="shared" si="17"/>
        <v>10077.892260730452</v>
      </c>
      <c r="I94">
        <f t="shared" si="18"/>
        <v>-5.892260730452108</v>
      </c>
      <c r="J94">
        <f t="shared" si="19"/>
        <v>5.892260730452108</v>
      </c>
      <c r="K94">
        <f t="shared" si="20"/>
        <v>101563912.41889074</v>
      </c>
      <c r="L94">
        <f t="shared" si="22"/>
        <v>4.4873864328896252E-7</v>
      </c>
      <c r="M94">
        <f t="shared" si="23"/>
        <v>2.1044126676291117E-2</v>
      </c>
      <c r="N94">
        <f t="shared" si="21"/>
        <v>5.8501397244361673E-2</v>
      </c>
      <c r="U94">
        <v>93</v>
      </c>
      <c r="W94" t="s">
        <v>13</v>
      </c>
    </row>
    <row r="95" spans="1:23" x14ac:dyDescent="0.3">
      <c r="B95">
        <v>7</v>
      </c>
      <c r="C95">
        <f t="shared" ref="C95:C158" si="27">C94+1</f>
        <v>91</v>
      </c>
      <c r="D95">
        <v>10174</v>
      </c>
      <c r="E95">
        <f t="shared" si="24"/>
        <v>8968.3515944585015</v>
      </c>
      <c r="F95">
        <f t="shared" si="25"/>
        <v>68.191888562566717</v>
      </c>
      <c r="G95">
        <f t="shared" si="26"/>
        <v>1194.3076923076924</v>
      </c>
      <c r="H95">
        <f t="shared" si="17"/>
        <v>10293.620406097993</v>
      </c>
      <c r="I95">
        <f t="shared" si="18"/>
        <v>-119.6204060979926</v>
      </c>
      <c r="J95">
        <f t="shared" si="19"/>
        <v>119.6204060979926</v>
      </c>
      <c r="K95">
        <f t="shared" si="20"/>
        <v>105958621.06483701</v>
      </c>
      <c r="L95">
        <f t="shared" si="22"/>
        <v>1.4105195526136228E-4</v>
      </c>
      <c r="M95">
        <f t="shared" si="23"/>
        <v>1.0255785035591242E-4</v>
      </c>
      <c r="N95">
        <f t="shared" si="21"/>
        <v>1.1757460792018144</v>
      </c>
      <c r="U95">
        <v>94</v>
      </c>
      <c r="W95" t="s">
        <v>14</v>
      </c>
    </row>
    <row r="96" spans="1:23" x14ac:dyDescent="0.3">
      <c r="B96">
        <v>8</v>
      </c>
      <c r="C96">
        <f t="shared" si="27"/>
        <v>92</v>
      </c>
      <c r="D96">
        <v>11326</v>
      </c>
      <c r="E96">
        <f t="shared" si="24"/>
        <v>9947.1022848426401</v>
      </c>
      <c r="F96">
        <f t="shared" si="25"/>
        <v>118.27262266275316</v>
      </c>
      <c r="G96">
        <f t="shared" si="26"/>
        <v>1257.0769230769231</v>
      </c>
      <c r="H96">
        <f t="shared" si="17"/>
        <v>11263.528753659239</v>
      </c>
      <c r="I96">
        <f t="shared" si="18"/>
        <v>62.471246340761354</v>
      </c>
      <c r="J96">
        <f t="shared" si="19"/>
        <v>62.471246340761354</v>
      </c>
      <c r="K96">
        <f t="shared" si="20"/>
        <v>126867079.98450844</v>
      </c>
      <c r="L96">
        <f t="shared" si="22"/>
        <v>3.7703083888676795E-5</v>
      </c>
      <c r="M96">
        <f t="shared" si="23"/>
        <v>1.2820987937468159E-2</v>
      </c>
      <c r="N96">
        <f t="shared" si="21"/>
        <v>0.55157378015858516</v>
      </c>
      <c r="U96">
        <v>95</v>
      </c>
      <c r="W96" t="s">
        <v>15</v>
      </c>
    </row>
    <row r="97" spans="1:23" x14ac:dyDescent="0.3">
      <c r="B97">
        <v>9</v>
      </c>
      <c r="C97">
        <f t="shared" si="27"/>
        <v>93</v>
      </c>
      <c r="D97">
        <v>10744</v>
      </c>
      <c r="E97">
        <f t="shared" si="24"/>
        <v>9607.1505467779443</v>
      </c>
      <c r="F97">
        <f t="shared" si="25"/>
        <v>93.070282822743465</v>
      </c>
      <c r="G97">
        <f t="shared" si="26"/>
        <v>1198.1538461538462</v>
      </c>
      <c r="H97">
        <f t="shared" si="17"/>
        <v>10824.990060369919</v>
      </c>
      <c r="I97">
        <f t="shared" si="18"/>
        <v>-80.990060369918865</v>
      </c>
      <c r="J97">
        <f t="shared" si="19"/>
        <v>80.990060369918865</v>
      </c>
      <c r="K97">
        <f t="shared" si="20"/>
        <v>117180409.80710754</v>
      </c>
      <c r="L97">
        <f t="shared" si="22"/>
        <v>5.1134066369297802E-5</v>
      </c>
      <c r="M97">
        <f t="shared" si="23"/>
        <v>2.6405406321488136E-3</v>
      </c>
      <c r="N97">
        <f t="shared" si="21"/>
        <v>0.75381664528963943</v>
      </c>
      <c r="U97">
        <v>96</v>
      </c>
      <c r="W97" t="s">
        <v>16</v>
      </c>
    </row>
    <row r="98" spans="1:23" x14ac:dyDescent="0.3">
      <c r="B98">
        <v>10</v>
      </c>
      <c r="C98">
        <f t="shared" si="27"/>
        <v>94</v>
      </c>
      <c r="D98">
        <v>9806</v>
      </c>
      <c r="E98">
        <f t="shared" si="24"/>
        <v>8801.4715963544204</v>
      </c>
      <c r="F98">
        <f t="shared" si="25"/>
        <v>43.639074994198758</v>
      </c>
      <c r="G98">
        <f t="shared" si="26"/>
        <v>1124.7692307692307</v>
      </c>
      <c r="H98">
        <f t="shared" si="17"/>
        <v>9872.6491328870798</v>
      </c>
      <c r="I98">
        <f t="shared" si="18"/>
        <v>-66.649132887079759</v>
      </c>
      <c r="J98">
        <f t="shared" si="19"/>
        <v>66.649132887079759</v>
      </c>
      <c r="K98">
        <f t="shared" si="20"/>
        <v>97469200.901096001</v>
      </c>
      <c r="L98">
        <f t="shared" si="22"/>
        <v>3.8481944403051265E-5</v>
      </c>
      <c r="M98">
        <f t="shared" si="23"/>
        <v>7.6220830660510995E-3</v>
      </c>
      <c r="N98">
        <f t="shared" si="21"/>
        <v>0.67967706391066451</v>
      </c>
      <c r="U98">
        <v>97</v>
      </c>
      <c r="W98" t="s">
        <v>5</v>
      </c>
    </row>
    <row r="99" spans="1:23" x14ac:dyDescent="0.3">
      <c r="B99">
        <v>11</v>
      </c>
      <c r="C99">
        <f t="shared" si="27"/>
        <v>95</v>
      </c>
      <c r="D99">
        <v>9740</v>
      </c>
      <c r="E99">
        <f t="shared" si="24"/>
        <v>8728.1141361422142</v>
      </c>
      <c r="F99">
        <f t="shared" si="25"/>
        <v>37.204265557846483</v>
      </c>
      <c r="G99">
        <f t="shared" si="26"/>
        <v>1027.5384615384614</v>
      </c>
      <c r="H99">
        <f t="shared" si="17"/>
        <v>9796.7030170846756</v>
      </c>
      <c r="I99">
        <f t="shared" si="18"/>
        <v>-56.703017084675594</v>
      </c>
      <c r="J99">
        <f t="shared" si="19"/>
        <v>56.703017084675594</v>
      </c>
      <c r="K99">
        <f t="shared" si="20"/>
        <v>95975390.004955992</v>
      </c>
      <c r="L99">
        <f t="shared" si="22"/>
        <v>3.3437096420558975E-5</v>
      </c>
      <c r="M99">
        <f t="shared" si="23"/>
        <v>4.5300614503459717E-5</v>
      </c>
      <c r="N99">
        <f t="shared" si="21"/>
        <v>0.58216649984266522</v>
      </c>
      <c r="U99">
        <v>98</v>
      </c>
      <c r="W99" t="s">
        <v>6</v>
      </c>
    </row>
    <row r="100" spans="1:23" x14ac:dyDescent="0.3">
      <c r="B100">
        <v>12</v>
      </c>
      <c r="C100">
        <f t="shared" si="27"/>
        <v>96</v>
      </c>
      <c r="D100">
        <v>9373</v>
      </c>
      <c r="E100">
        <f t="shared" si="24"/>
        <v>8391.6123406313764</v>
      </c>
      <c r="F100">
        <f t="shared" si="25"/>
        <v>16.650432199068842</v>
      </c>
      <c r="G100">
        <f t="shared" si="26"/>
        <v>1031.3846153846155</v>
      </c>
      <c r="H100">
        <f t="shared" si="17"/>
        <v>9398.2627728304451</v>
      </c>
      <c r="I100">
        <f t="shared" si="18"/>
        <v>-25.262772830445101</v>
      </c>
      <c r="J100">
        <f t="shared" si="19"/>
        <v>25.262772830445101</v>
      </c>
      <c r="K100">
        <f t="shared" si="20"/>
        <v>88327343.147170603</v>
      </c>
      <c r="L100">
        <f t="shared" si="22"/>
        <v>6.727351499170161E-6</v>
      </c>
      <c r="M100">
        <f t="shared" si="23"/>
        <v>1.4197576411757017E-3</v>
      </c>
      <c r="N100">
        <f t="shared" si="21"/>
        <v>0.26952707596762082</v>
      </c>
      <c r="U100">
        <v>99</v>
      </c>
      <c r="W100" t="s">
        <v>7</v>
      </c>
    </row>
    <row r="101" spans="1:23" x14ac:dyDescent="0.3">
      <c r="A101">
        <v>1985</v>
      </c>
      <c r="B101">
        <v>1</v>
      </c>
      <c r="C101">
        <f t="shared" si="27"/>
        <v>97</v>
      </c>
      <c r="D101">
        <v>9244</v>
      </c>
      <c r="E101">
        <f t="shared" si="24"/>
        <v>8272.2030071939935</v>
      </c>
      <c r="F101">
        <f t="shared" si="25"/>
        <v>9.1671450890639967</v>
      </c>
      <c r="G101">
        <f t="shared" si="26"/>
        <v>990</v>
      </c>
      <c r="H101">
        <f t="shared" si="17"/>
        <v>9231.5239984369036</v>
      </c>
      <c r="I101">
        <f t="shared" si="18"/>
        <v>12.476001563096361</v>
      </c>
      <c r="J101">
        <f t="shared" si="19"/>
        <v>12.476001563096361</v>
      </c>
      <c r="K101">
        <f t="shared" si="20"/>
        <v>85221035.333716482</v>
      </c>
      <c r="L101">
        <f t="shared" si="22"/>
        <v>1.7717139591281131E-6</v>
      </c>
      <c r="M101">
        <f t="shared" si="23"/>
        <v>1.8941840990091541E-4</v>
      </c>
      <c r="N101">
        <f t="shared" si="21"/>
        <v>0.13496323629485463</v>
      </c>
      <c r="U101">
        <v>100</v>
      </c>
      <c r="W101" t="s">
        <v>8</v>
      </c>
    </row>
    <row r="102" spans="1:23" x14ac:dyDescent="0.3">
      <c r="B102">
        <v>2</v>
      </c>
      <c r="C102">
        <f t="shared" si="27"/>
        <v>98</v>
      </c>
      <c r="D102">
        <v>9407</v>
      </c>
      <c r="E102">
        <f t="shared" si="24"/>
        <v>8436.1399856617081</v>
      </c>
      <c r="F102">
        <f t="shared" si="25"/>
        <v>17.679485924889782</v>
      </c>
      <c r="G102">
        <f t="shared" si="26"/>
        <v>950.15384615384619</v>
      </c>
      <c r="H102">
        <f t="shared" si="17"/>
        <v>9398.127163894289</v>
      </c>
      <c r="I102">
        <f t="shared" si="18"/>
        <v>8.8728361057110305</v>
      </c>
      <c r="J102">
        <f t="shared" si="19"/>
        <v>8.8728361057110305</v>
      </c>
      <c r="K102">
        <f t="shared" si="20"/>
        <v>88324794.188727707</v>
      </c>
      <c r="L102">
        <f t="shared" si="22"/>
        <v>9.2130843100127866E-7</v>
      </c>
      <c r="M102">
        <f t="shared" si="23"/>
        <v>3.1092477963181377E-4</v>
      </c>
      <c r="N102">
        <f t="shared" si="21"/>
        <v>9.4321633950367065E-2</v>
      </c>
      <c r="U102">
        <v>101</v>
      </c>
      <c r="W102" t="s">
        <v>9</v>
      </c>
    </row>
    <row r="103" spans="1:23" x14ac:dyDescent="0.3">
      <c r="B103">
        <v>3</v>
      </c>
      <c r="C103">
        <f t="shared" si="27"/>
        <v>99</v>
      </c>
      <c r="D103">
        <v>8827</v>
      </c>
      <c r="E103">
        <f t="shared" si="24"/>
        <v>7950.0853130318346</v>
      </c>
      <c r="F103">
        <f t="shared" si="25"/>
        <v>-10.025892795622198</v>
      </c>
      <c r="G103">
        <f t="shared" si="26"/>
        <v>944.30769230769226</v>
      </c>
      <c r="H103">
        <f t="shared" si="17"/>
        <v>8973.4440356208288</v>
      </c>
      <c r="I103">
        <f t="shared" si="18"/>
        <v>-146.4440356208288</v>
      </c>
      <c r="J103">
        <f t="shared" si="19"/>
        <v>146.4440356208288</v>
      </c>
      <c r="K103">
        <f t="shared" si="20"/>
        <v>80522697.86041902</v>
      </c>
      <c r="L103">
        <f t="shared" si="22"/>
        <v>2.4234892005362647E-4</v>
      </c>
      <c r="M103">
        <f t="shared" si="23"/>
        <v>3.8014886579862467E-3</v>
      </c>
      <c r="N103">
        <f t="shared" si="21"/>
        <v>1.6590465120746436</v>
      </c>
      <c r="U103">
        <v>102</v>
      </c>
      <c r="W103" t="s">
        <v>39</v>
      </c>
    </row>
    <row r="104" spans="1:23" x14ac:dyDescent="0.3">
      <c r="B104">
        <v>4</v>
      </c>
      <c r="C104">
        <f t="shared" si="27"/>
        <v>100</v>
      </c>
      <c r="D104">
        <v>9880</v>
      </c>
      <c r="E104">
        <f t="shared" si="24"/>
        <v>8739.6417808186416</v>
      </c>
      <c r="F104">
        <f t="shared" si="25"/>
        <v>33.95113703641141</v>
      </c>
      <c r="G104">
        <f t="shared" si="26"/>
        <v>1033.3846153846155</v>
      </c>
      <c r="H104">
        <f t="shared" si="17"/>
        <v>9768.9775332396675</v>
      </c>
      <c r="I104">
        <f t="shared" si="18"/>
        <v>111.02246676033246</v>
      </c>
      <c r="J104">
        <f t="shared" si="19"/>
        <v>111.02246676033246</v>
      </c>
      <c r="K104">
        <f t="shared" si="20"/>
        <v>95432922.044941381</v>
      </c>
      <c r="L104">
        <f t="shared" si="22"/>
        <v>1.5819599770862166E-4</v>
      </c>
      <c r="M104">
        <f t="shared" si="23"/>
        <v>1.4230838472066477E-2</v>
      </c>
      <c r="N104">
        <f t="shared" si="21"/>
        <v>1.1237091777361585</v>
      </c>
      <c r="U104">
        <v>103</v>
      </c>
      <c r="W104" t="s">
        <v>40</v>
      </c>
    </row>
    <row r="105" spans="1:23" x14ac:dyDescent="0.3">
      <c r="B105">
        <v>5</v>
      </c>
      <c r="C105">
        <f t="shared" si="27"/>
        <v>101</v>
      </c>
      <c r="D105">
        <v>9364</v>
      </c>
      <c r="E105">
        <f t="shared" si="24"/>
        <v>8416.402733537665</v>
      </c>
      <c r="F105">
        <f t="shared" si="25"/>
        <v>14.305676898955063</v>
      </c>
      <c r="G105">
        <f t="shared" si="26"/>
        <v>995.38461538461536</v>
      </c>
      <c r="H105">
        <f t="shared" si="17"/>
        <v>9555.6314873596966</v>
      </c>
      <c r="I105">
        <f t="shared" si="18"/>
        <v>-191.63148735969662</v>
      </c>
      <c r="J105">
        <f t="shared" si="19"/>
        <v>191.63148735969662</v>
      </c>
      <c r="K105">
        <f t="shared" si="20"/>
        <v>91310093.122220084</v>
      </c>
      <c r="L105">
        <f t="shared" si="22"/>
        <v>3.7620091859079776E-4</v>
      </c>
      <c r="M105">
        <f t="shared" si="23"/>
        <v>2.7276303496205473E-3</v>
      </c>
      <c r="N105">
        <f t="shared" si="21"/>
        <v>2.0464703904281998</v>
      </c>
      <c r="U105">
        <v>104</v>
      </c>
      <c r="W105" t="s">
        <v>12</v>
      </c>
    </row>
    <row r="106" spans="1:23" x14ac:dyDescent="0.3">
      <c r="B106">
        <v>6</v>
      </c>
      <c r="C106">
        <f t="shared" si="27"/>
        <v>102</v>
      </c>
      <c r="D106">
        <v>10580</v>
      </c>
      <c r="E106">
        <f t="shared" si="24"/>
        <v>9334.201438585369</v>
      </c>
      <c r="F106">
        <f t="shared" si="25"/>
        <v>63.99779344713626</v>
      </c>
      <c r="G106">
        <f t="shared" si="26"/>
        <v>1124.9230769230769</v>
      </c>
      <c r="H106">
        <f t="shared" si="17"/>
        <v>10592.506924340199</v>
      </c>
      <c r="I106">
        <f t="shared" si="18"/>
        <v>-12.506924340199475</v>
      </c>
      <c r="J106">
        <f t="shared" si="19"/>
        <v>12.506924340199475</v>
      </c>
      <c r="K106">
        <f t="shared" si="20"/>
        <v>112201202.94219507</v>
      </c>
      <c r="L106">
        <f t="shared" si="22"/>
        <v>1.7839317506195631E-6</v>
      </c>
      <c r="M106">
        <f t="shared" si="23"/>
        <v>1.6863368867399316E-2</v>
      </c>
      <c r="N106">
        <f t="shared" si="21"/>
        <v>0.11821289546502341</v>
      </c>
      <c r="U106">
        <v>105</v>
      </c>
      <c r="W106" t="s">
        <v>13</v>
      </c>
    </row>
    <row r="107" spans="1:23" x14ac:dyDescent="0.3">
      <c r="B107">
        <v>7</v>
      </c>
      <c r="C107">
        <f t="shared" si="27"/>
        <v>103</v>
      </c>
      <c r="D107">
        <v>10899</v>
      </c>
      <c r="E107">
        <f t="shared" si="24"/>
        <v>9668.5261247644521</v>
      </c>
      <c r="F107">
        <f t="shared" si="25"/>
        <v>78.865772547393334</v>
      </c>
      <c r="G107">
        <f t="shared" si="26"/>
        <v>1194.3076923076924</v>
      </c>
      <c r="H107">
        <f t="shared" si="17"/>
        <v>11004.468820388769</v>
      </c>
      <c r="I107">
        <f t="shared" si="18"/>
        <v>-105.46882038876902</v>
      </c>
      <c r="J107">
        <f t="shared" si="19"/>
        <v>105.46882038876902</v>
      </c>
      <c r="K107">
        <f t="shared" si="20"/>
        <v>121098334.01890859</v>
      </c>
      <c r="L107">
        <f t="shared" si="22"/>
        <v>9.93749314271177E-5</v>
      </c>
      <c r="M107">
        <f t="shared" si="23"/>
        <v>9.090965941373852E-4</v>
      </c>
      <c r="N107">
        <f t="shared" si="21"/>
        <v>0.96769263591860744</v>
      </c>
      <c r="U107">
        <v>106</v>
      </c>
      <c r="W107" t="s">
        <v>14</v>
      </c>
    </row>
    <row r="108" spans="1:23" x14ac:dyDescent="0.3">
      <c r="B108">
        <v>8</v>
      </c>
      <c r="C108">
        <f t="shared" si="27"/>
        <v>104</v>
      </c>
      <c r="D108">
        <v>11687</v>
      </c>
      <c r="E108">
        <f t="shared" si="24"/>
        <v>10349.384397728951</v>
      </c>
      <c r="F108">
        <f t="shared" si="25"/>
        <v>111.97536007033412</v>
      </c>
      <c r="G108">
        <f t="shared" si="26"/>
        <v>1257.0769230769231</v>
      </c>
      <c r="H108">
        <f t="shared" si="17"/>
        <v>11659.51360395313</v>
      </c>
      <c r="I108">
        <f t="shared" si="18"/>
        <v>27.486396046870141</v>
      </c>
      <c r="J108">
        <f t="shared" si="19"/>
        <v>27.486396046870141</v>
      </c>
      <c r="K108">
        <f t="shared" si="20"/>
        <v>135944257.48076811</v>
      </c>
      <c r="L108">
        <f t="shared" si="22"/>
        <v>6.3600758432682926E-6</v>
      </c>
      <c r="M108">
        <f t="shared" si="23"/>
        <v>5.2273205147706555E-3</v>
      </c>
      <c r="N108">
        <f t="shared" si="21"/>
        <v>0.23518778169650162</v>
      </c>
      <c r="U108">
        <v>107</v>
      </c>
      <c r="W108" t="s">
        <v>15</v>
      </c>
    </row>
    <row r="109" spans="1:23" x14ac:dyDescent="0.3">
      <c r="B109">
        <v>9</v>
      </c>
      <c r="C109">
        <f t="shared" si="27"/>
        <v>105</v>
      </c>
      <c r="D109">
        <v>11280</v>
      </c>
      <c r="E109">
        <f t="shared" si="24"/>
        <v>10126.628759112624</v>
      </c>
      <c r="F109">
        <f t="shared" si="25"/>
        <v>93.565155142567761</v>
      </c>
      <c r="G109">
        <f t="shared" si="26"/>
        <v>1198.1538461538462</v>
      </c>
      <c r="H109">
        <f t="shared" si="17"/>
        <v>11344.963145024421</v>
      </c>
      <c r="I109">
        <f t="shared" si="18"/>
        <v>-64.963145024421465</v>
      </c>
      <c r="J109">
        <f t="shared" si="19"/>
        <v>64.963145024421465</v>
      </c>
      <c r="K109">
        <f t="shared" si="20"/>
        <v>128708188.76196241</v>
      </c>
      <c r="L109">
        <f t="shared" si="22"/>
        <v>3.0897831178135249E-5</v>
      </c>
      <c r="M109">
        <f t="shared" si="23"/>
        <v>1.2127819659133508E-3</v>
      </c>
      <c r="N109">
        <f t="shared" si="21"/>
        <v>0.57591440624487111</v>
      </c>
      <c r="U109">
        <v>108</v>
      </c>
      <c r="W109" t="s">
        <v>16</v>
      </c>
    </row>
    <row r="110" spans="1:23" x14ac:dyDescent="0.3">
      <c r="B110">
        <v>10</v>
      </c>
      <c r="C110">
        <f t="shared" si="27"/>
        <v>106</v>
      </c>
      <c r="D110">
        <v>10208</v>
      </c>
      <c r="E110">
        <f t="shared" si="24"/>
        <v>9217.3924203436509</v>
      </c>
      <c r="F110">
        <f t="shared" si="25"/>
        <v>38.411072977433015</v>
      </c>
      <c r="G110">
        <f t="shared" si="26"/>
        <v>1124.7692307692307</v>
      </c>
      <c r="H110">
        <f t="shared" si="17"/>
        <v>10283.341954859545</v>
      </c>
      <c r="I110">
        <f t="shared" si="18"/>
        <v>-75.341954859544785</v>
      </c>
      <c r="J110">
        <f t="shared" si="19"/>
        <v>75.341954859544785</v>
      </c>
      <c r="K110">
        <f t="shared" si="20"/>
        <v>105747121.76057452</v>
      </c>
      <c r="L110">
        <f t="shared" si="22"/>
        <v>4.4612398160128422E-5</v>
      </c>
      <c r="M110">
        <f t="shared" si="23"/>
        <v>9.0317388461345002E-3</v>
      </c>
      <c r="N110">
        <f t="shared" si="21"/>
        <v>0.73806773961152805</v>
      </c>
      <c r="U110">
        <v>109</v>
      </c>
      <c r="W110" t="s">
        <v>5</v>
      </c>
    </row>
    <row r="111" spans="1:23" x14ac:dyDescent="0.3">
      <c r="B111">
        <v>11</v>
      </c>
      <c r="C111">
        <f t="shared" si="27"/>
        <v>107</v>
      </c>
      <c r="D111">
        <v>10212</v>
      </c>
      <c r="E111">
        <f t="shared" si="24"/>
        <v>9192.8798891349652</v>
      </c>
      <c r="F111">
        <f t="shared" si="25"/>
        <v>34.950274747196481</v>
      </c>
      <c r="G111">
        <f t="shared" si="26"/>
        <v>1027.5384615384614</v>
      </c>
      <c r="H111">
        <f t="shared" si="17"/>
        <v>10259.214779266777</v>
      </c>
      <c r="I111">
        <f t="shared" si="18"/>
        <v>-47.214779266776532</v>
      </c>
      <c r="J111">
        <f t="shared" si="19"/>
        <v>47.214779266776532</v>
      </c>
      <c r="K111">
        <f t="shared" si="20"/>
        <v>105251487.88712585</v>
      </c>
      <c r="L111">
        <f t="shared" si="22"/>
        <v>2.1393143512380104E-5</v>
      </c>
      <c r="M111">
        <f t="shared" si="23"/>
        <v>1.535460539892493E-7</v>
      </c>
      <c r="N111">
        <f t="shared" si="21"/>
        <v>0.46234605627474079</v>
      </c>
      <c r="U111">
        <v>110</v>
      </c>
      <c r="W111" t="s">
        <v>6</v>
      </c>
    </row>
    <row r="112" spans="1:23" x14ac:dyDescent="0.3">
      <c r="B112">
        <v>12</v>
      </c>
      <c r="C112">
        <f t="shared" si="27"/>
        <v>108</v>
      </c>
      <c r="D112">
        <v>9725</v>
      </c>
      <c r="E112">
        <f t="shared" si="24"/>
        <v>8756.6527285688644</v>
      </c>
      <c r="F112">
        <f t="shared" si="25"/>
        <v>9.0355158049651259</v>
      </c>
      <c r="G112">
        <f t="shared" si="26"/>
        <v>1031.3846153846155</v>
      </c>
      <c r="H112">
        <f t="shared" si="17"/>
        <v>9755.6882443738286</v>
      </c>
      <c r="I112">
        <f t="shared" si="18"/>
        <v>-30.688244373828638</v>
      </c>
      <c r="J112">
        <f t="shared" si="19"/>
        <v>30.688244373828638</v>
      </c>
      <c r="K112">
        <f t="shared" si="20"/>
        <v>95173453.121413708</v>
      </c>
      <c r="L112">
        <f t="shared" si="22"/>
        <v>9.0307220450521137E-6</v>
      </c>
      <c r="M112">
        <f t="shared" si="23"/>
        <v>2.2742400858938947E-3</v>
      </c>
      <c r="N112">
        <f t="shared" si="21"/>
        <v>0.31556035345839217</v>
      </c>
      <c r="U112">
        <v>111</v>
      </c>
      <c r="W112" t="s">
        <v>7</v>
      </c>
    </row>
    <row r="113" spans="1:23" x14ac:dyDescent="0.3">
      <c r="A113">
        <v>1986</v>
      </c>
      <c r="B113">
        <v>1</v>
      </c>
      <c r="C113">
        <f t="shared" si="27"/>
        <v>109</v>
      </c>
      <c r="D113">
        <v>9721</v>
      </c>
      <c r="E113">
        <f t="shared" si="24"/>
        <v>8735.0932128361128</v>
      </c>
      <c r="F113">
        <f t="shared" si="25"/>
        <v>7.3527890703907044</v>
      </c>
      <c r="G113">
        <f t="shared" si="26"/>
        <v>990</v>
      </c>
      <c r="H113">
        <f t="shared" si="17"/>
        <v>9692.5998480603484</v>
      </c>
      <c r="I113">
        <f t="shared" si="18"/>
        <v>28.40015193965155</v>
      </c>
      <c r="J113">
        <f t="shared" si="19"/>
        <v>28.40015193965155</v>
      </c>
      <c r="K113">
        <f t="shared" si="20"/>
        <v>93946491.814619496</v>
      </c>
      <c r="L113">
        <f t="shared" si="22"/>
        <v>8.5282928893707413E-6</v>
      </c>
      <c r="M113">
        <f t="shared" si="23"/>
        <v>1.6917678312990268E-7</v>
      </c>
      <c r="N113">
        <f t="shared" si="21"/>
        <v>0.29215257627457619</v>
      </c>
      <c r="U113">
        <v>112</v>
      </c>
      <c r="W113" t="s">
        <v>8</v>
      </c>
    </row>
    <row r="114" spans="1:23" x14ac:dyDescent="0.3">
      <c r="B114">
        <v>2</v>
      </c>
      <c r="C114">
        <f t="shared" si="27"/>
        <v>110</v>
      </c>
      <c r="D114">
        <v>9846</v>
      </c>
      <c r="E114">
        <f t="shared" si="24"/>
        <v>8877.7449359172751</v>
      </c>
      <c r="F114">
        <f t="shared" si="25"/>
        <v>14.794230440983144</v>
      </c>
      <c r="G114">
        <f t="shared" si="26"/>
        <v>950.15384615384619</v>
      </c>
      <c r="H114">
        <f t="shared" si="17"/>
        <v>9836.8468586659492</v>
      </c>
      <c r="I114">
        <f t="shared" si="18"/>
        <v>9.1531413340508152</v>
      </c>
      <c r="J114">
        <f t="shared" si="19"/>
        <v>9.1531413340508152</v>
      </c>
      <c r="K114">
        <f t="shared" si="20"/>
        <v>96763556.120846152</v>
      </c>
      <c r="L114">
        <f t="shared" si="22"/>
        <v>8.8658106253569892E-7</v>
      </c>
      <c r="M114">
        <f t="shared" si="23"/>
        <v>1.6534769297004361E-4</v>
      </c>
      <c r="N114">
        <f t="shared" si="21"/>
        <v>9.2963044221519547E-2</v>
      </c>
      <c r="U114">
        <v>113</v>
      </c>
      <c r="W114" t="s">
        <v>9</v>
      </c>
    </row>
    <row r="115" spans="1:23" x14ac:dyDescent="0.3">
      <c r="B115">
        <v>3</v>
      </c>
      <c r="C115">
        <f t="shared" si="27"/>
        <v>111</v>
      </c>
      <c r="D115">
        <v>9407</v>
      </c>
      <c r="E115">
        <f t="shared" si="24"/>
        <v>8513.4142370148911</v>
      </c>
      <c r="F115">
        <f t="shared" si="25"/>
        <v>-6.0576406729020498</v>
      </c>
      <c r="G115">
        <f t="shared" si="26"/>
        <v>944.30769230769226</v>
      </c>
      <c r="H115">
        <f t="shared" si="17"/>
        <v>9540.7412117266049</v>
      </c>
      <c r="I115">
        <f t="shared" si="18"/>
        <v>-133.74121172660489</v>
      </c>
      <c r="J115">
        <f t="shared" si="19"/>
        <v>133.74121172660489</v>
      </c>
      <c r="K115">
        <f t="shared" si="20"/>
        <v>91025742.869138449</v>
      </c>
      <c r="L115">
        <f t="shared" si="22"/>
        <v>1.8450614905354522E-4</v>
      </c>
      <c r="M115">
        <f t="shared" si="23"/>
        <v>1.9879679462668832E-3</v>
      </c>
      <c r="N115">
        <f t="shared" si="21"/>
        <v>1.4217201204061325</v>
      </c>
      <c r="U115">
        <v>114</v>
      </c>
      <c r="W115" t="s">
        <v>39</v>
      </c>
    </row>
    <row r="116" spans="1:23" x14ac:dyDescent="0.3">
      <c r="B116">
        <v>4</v>
      </c>
      <c r="C116">
        <f t="shared" si="27"/>
        <v>112</v>
      </c>
      <c r="D116">
        <v>10265</v>
      </c>
      <c r="E116">
        <f t="shared" si="24"/>
        <v>9146.1528475991236</v>
      </c>
      <c r="F116">
        <f t="shared" si="25"/>
        <v>29.076153146240351</v>
      </c>
      <c r="G116">
        <f t="shared" si="26"/>
        <v>1033.3846153846155</v>
      </c>
      <c r="H116">
        <f t="shared" si="17"/>
        <v>10170.613616129978</v>
      </c>
      <c r="I116">
        <f t="shared" si="18"/>
        <v>94.386383870021746</v>
      </c>
      <c r="J116">
        <f t="shared" si="19"/>
        <v>94.386383870021746</v>
      </c>
      <c r="K116">
        <f t="shared" si="20"/>
        <v>103441381.32860851</v>
      </c>
      <c r="L116">
        <f t="shared" si="22"/>
        <v>1.0067378742212273E-4</v>
      </c>
      <c r="M116">
        <f t="shared" si="23"/>
        <v>8.3190222842383695E-3</v>
      </c>
      <c r="N116">
        <f t="shared" si="21"/>
        <v>0.91949716385798097</v>
      </c>
      <c r="U116">
        <v>115</v>
      </c>
      <c r="W116" t="s">
        <v>40</v>
      </c>
    </row>
    <row r="117" spans="1:23" x14ac:dyDescent="0.3">
      <c r="B117">
        <v>5</v>
      </c>
      <c r="C117">
        <f t="shared" si="27"/>
        <v>113</v>
      </c>
      <c r="D117">
        <v>9970</v>
      </c>
      <c r="E117">
        <f t="shared" si="24"/>
        <v>8998.2877913187222</v>
      </c>
      <c r="F117">
        <f t="shared" si="25"/>
        <v>19.344386627775052</v>
      </c>
      <c r="G117">
        <f t="shared" si="26"/>
        <v>995.38461538461536</v>
      </c>
      <c r="H117">
        <f t="shared" si="17"/>
        <v>10142.555254869574</v>
      </c>
      <c r="I117">
        <f t="shared" si="18"/>
        <v>-172.55525486957413</v>
      </c>
      <c r="J117">
        <f t="shared" si="19"/>
        <v>172.55525486957413</v>
      </c>
      <c r="K117">
        <f t="shared" si="20"/>
        <v>102871427.09808241</v>
      </c>
      <c r="L117">
        <f t="shared" si="22"/>
        <v>2.8257808107654404E-4</v>
      </c>
      <c r="M117">
        <f t="shared" si="23"/>
        <v>8.2589744873373867E-4</v>
      </c>
      <c r="N117">
        <f t="shared" si="21"/>
        <v>1.7307447830448759</v>
      </c>
      <c r="U117">
        <v>116</v>
      </c>
      <c r="W117" t="s">
        <v>12</v>
      </c>
    </row>
    <row r="118" spans="1:23" x14ac:dyDescent="0.3">
      <c r="B118">
        <v>6</v>
      </c>
      <c r="C118">
        <f t="shared" si="27"/>
        <v>114</v>
      </c>
      <c r="D118">
        <v>10801</v>
      </c>
      <c r="E118">
        <f t="shared" si="24"/>
        <v>9598.3804431515327</v>
      </c>
      <c r="F118">
        <f t="shared" si="25"/>
        <v>51.285541214052003</v>
      </c>
      <c r="G118">
        <f t="shared" si="26"/>
        <v>1124.9230769230769</v>
      </c>
      <c r="H118">
        <f t="shared" si="17"/>
        <v>10843.973676673279</v>
      </c>
      <c r="I118">
        <f t="shared" si="18"/>
        <v>-42.973676673278533</v>
      </c>
      <c r="J118">
        <f t="shared" si="19"/>
        <v>42.973676673278533</v>
      </c>
      <c r="K118">
        <f t="shared" si="20"/>
        <v>117591765.10038298</v>
      </c>
      <c r="L118">
        <f t="shared" si="22"/>
        <v>1.8578673702345586E-5</v>
      </c>
      <c r="M118">
        <f t="shared" si="23"/>
        <v>6.9472308600827563E-3</v>
      </c>
      <c r="N118">
        <f t="shared" si="21"/>
        <v>0.39786757405127798</v>
      </c>
      <c r="U118">
        <v>117</v>
      </c>
      <c r="W118" t="s">
        <v>13</v>
      </c>
    </row>
    <row r="119" spans="1:23" x14ac:dyDescent="0.3">
      <c r="B119">
        <v>7</v>
      </c>
      <c r="C119">
        <f t="shared" si="27"/>
        <v>115</v>
      </c>
      <c r="D119">
        <v>11246</v>
      </c>
      <c r="E119">
        <f t="shared" si="24"/>
        <v>10004.253201539756</v>
      </c>
      <c r="F119">
        <f t="shared" si="25"/>
        <v>70.787838158631388</v>
      </c>
      <c r="G119">
        <f t="shared" si="26"/>
        <v>1194.3076923076924</v>
      </c>
      <c r="H119">
        <f t="shared" si="17"/>
        <v>11332.11796277531</v>
      </c>
      <c r="I119">
        <f t="shared" si="18"/>
        <v>-86.117962775309934</v>
      </c>
      <c r="J119">
        <f t="shared" si="19"/>
        <v>86.117962775309934</v>
      </c>
      <c r="K119">
        <f t="shared" si="20"/>
        <v>128416897.52225484</v>
      </c>
      <c r="L119">
        <f t="shared" si="22"/>
        <v>6.3571076078149048E-5</v>
      </c>
      <c r="M119">
        <f t="shared" si="23"/>
        <v>1.697430845304446E-3</v>
      </c>
      <c r="N119">
        <f t="shared" si="21"/>
        <v>0.76576527454481536</v>
      </c>
      <c r="U119">
        <v>118</v>
      </c>
      <c r="W119" t="s">
        <v>14</v>
      </c>
    </row>
    <row r="120" spans="1:23" x14ac:dyDescent="0.3">
      <c r="B120">
        <v>8</v>
      </c>
      <c r="C120">
        <f t="shared" si="27"/>
        <v>116</v>
      </c>
      <c r="D120">
        <v>12167</v>
      </c>
      <c r="E120">
        <f t="shared" si="24"/>
        <v>10811.406996530563</v>
      </c>
      <c r="F120">
        <f t="shared" si="25"/>
        <v>111.28796578440105</v>
      </c>
      <c r="G120">
        <f t="shared" si="26"/>
        <v>1257.0769230769231</v>
      </c>
      <c r="H120">
        <f t="shared" si="17"/>
        <v>12120.848808468809</v>
      </c>
      <c r="I120">
        <f t="shared" si="18"/>
        <v>46.151191531191216</v>
      </c>
      <c r="J120">
        <f t="shared" si="19"/>
        <v>46.151191531191216</v>
      </c>
      <c r="K120">
        <f t="shared" si="20"/>
        <v>146914975.83775973</v>
      </c>
      <c r="L120">
        <f t="shared" si="22"/>
        <v>1.6841069879156166E-5</v>
      </c>
      <c r="M120">
        <f t="shared" si="23"/>
        <v>6.706919628292997E-3</v>
      </c>
      <c r="N120">
        <f t="shared" si="21"/>
        <v>0.37931446972294908</v>
      </c>
      <c r="U120">
        <v>119</v>
      </c>
      <c r="W120" t="s">
        <v>15</v>
      </c>
    </row>
    <row r="121" spans="1:23" x14ac:dyDescent="0.3">
      <c r="B121">
        <v>9</v>
      </c>
      <c r="C121">
        <f t="shared" si="27"/>
        <v>117</v>
      </c>
      <c r="D121">
        <v>11578</v>
      </c>
      <c r="E121">
        <f t="shared" si="24"/>
        <v>10443.902313245475</v>
      </c>
      <c r="F121">
        <f t="shared" si="25"/>
        <v>84.954370085579171</v>
      </c>
      <c r="G121">
        <f t="shared" si="26"/>
        <v>1198.1538461538462</v>
      </c>
      <c r="H121">
        <f t="shared" si="17"/>
        <v>11653.625914100285</v>
      </c>
      <c r="I121">
        <f t="shared" si="18"/>
        <v>-75.625914100284717</v>
      </c>
      <c r="J121">
        <f t="shared" si="19"/>
        <v>75.625914100284717</v>
      </c>
      <c r="K121">
        <f t="shared" si="20"/>
        <v>135806996.94578969</v>
      </c>
      <c r="L121">
        <f t="shared" si="22"/>
        <v>3.8634407657075932E-5</v>
      </c>
      <c r="M121">
        <f t="shared" si="23"/>
        <v>2.3434925297067658E-3</v>
      </c>
      <c r="N121">
        <f t="shared" si="21"/>
        <v>0.65318633702094242</v>
      </c>
      <c r="U121">
        <v>120</v>
      </c>
      <c r="W121" t="s">
        <v>16</v>
      </c>
    </row>
    <row r="122" spans="1:23" x14ac:dyDescent="0.3">
      <c r="B122">
        <v>10</v>
      </c>
      <c r="C122">
        <f t="shared" si="27"/>
        <v>118</v>
      </c>
      <c r="D122">
        <v>10645</v>
      </c>
      <c r="E122">
        <f t="shared" si="24"/>
        <v>9639.2486270946029</v>
      </c>
      <c r="F122">
        <f t="shared" si="25"/>
        <v>36.025926992574355</v>
      </c>
      <c r="G122">
        <f t="shared" si="26"/>
        <v>1124.7692307692307</v>
      </c>
      <c r="H122">
        <f t="shared" si="17"/>
        <v>10702.813015625637</v>
      </c>
      <c r="I122">
        <f t="shared" si="18"/>
        <v>-57.81301562563749</v>
      </c>
      <c r="J122">
        <f t="shared" si="19"/>
        <v>57.81301562563749</v>
      </c>
      <c r="K122">
        <f t="shared" si="20"/>
        <v>114550206.44744556</v>
      </c>
      <c r="L122">
        <f t="shared" si="22"/>
        <v>2.4933552266406668E-5</v>
      </c>
      <c r="M122">
        <f t="shared" si="23"/>
        <v>6.4937594518777019E-3</v>
      </c>
      <c r="N122">
        <f t="shared" si="21"/>
        <v>0.54310019375892427</v>
      </c>
      <c r="U122">
        <v>121</v>
      </c>
      <c r="W122" t="s">
        <v>5</v>
      </c>
    </row>
    <row r="123" spans="1:23" x14ac:dyDescent="0.3">
      <c r="B123">
        <v>11</v>
      </c>
      <c r="C123">
        <f t="shared" si="27"/>
        <v>119</v>
      </c>
      <c r="D123">
        <v>10613</v>
      </c>
      <c r="E123">
        <f t="shared" si="24"/>
        <v>9596.0594743053643</v>
      </c>
      <c r="F123">
        <f t="shared" si="25"/>
        <v>31.669097604574649</v>
      </c>
      <c r="G123">
        <f t="shared" si="26"/>
        <v>1027.5384615384614</v>
      </c>
      <c r="H123">
        <f t="shared" si="17"/>
        <v>10659.113187294553</v>
      </c>
      <c r="I123">
        <f t="shared" si="18"/>
        <v>-46.113187294553427</v>
      </c>
      <c r="J123">
        <f t="shared" si="19"/>
        <v>46.113187294553427</v>
      </c>
      <c r="K123">
        <f t="shared" si="20"/>
        <v>113616693.93955666</v>
      </c>
      <c r="L123">
        <f t="shared" si="22"/>
        <v>1.8765448597959236E-5</v>
      </c>
      <c r="M123">
        <f t="shared" si="23"/>
        <v>9.0366742038471608E-6</v>
      </c>
      <c r="N123">
        <f t="shared" si="21"/>
        <v>0.43449719489827027</v>
      </c>
      <c r="U123">
        <v>122</v>
      </c>
      <c r="W123" t="s">
        <v>6</v>
      </c>
    </row>
    <row r="124" spans="1:23" x14ac:dyDescent="0.3">
      <c r="B124">
        <v>12</v>
      </c>
      <c r="C124">
        <f t="shared" si="27"/>
        <v>120</v>
      </c>
      <c r="D124">
        <v>10104</v>
      </c>
      <c r="E124">
        <f t="shared" si="24"/>
        <v>9138.1187407161415</v>
      </c>
      <c r="F124">
        <f t="shared" si="25"/>
        <v>4.7405568889157834</v>
      </c>
      <c r="G124">
        <f t="shared" si="26"/>
        <v>1031.3846153846155</v>
      </c>
      <c r="H124">
        <f t="shared" si="17"/>
        <v>10132.859297605057</v>
      </c>
      <c r="I124">
        <f t="shared" si="18"/>
        <v>-28.859297605056781</v>
      </c>
      <c r="J124">
        <f t="shared" si="19"/>
        <v>28.859297605056781</v>
      </c>
      <c r="K124">
        <f t="shared" si="20"/>
        <v>102674837.54506125</v>
      </c>
      <c r="L124">
        <f t="shared" si="22"/>
        <v>7.3942679634675906E-6</v>
      </c>
      <c r="M124">
        <f t="shared" si="23"/>
        <v>2.3001662997479957E-3</v>
      </c>
      <c r="N124">
        <f t="shared" si="21"/>
        <v>0.28562250202946143</v>
      </c>
      <c r="U124">
        <v>123</v>
      </c>
      <c r="W124" t="s">
        <v>7</v>
      </c>
    </row>
    <row r="125" spans="1:23" x14ac:dyDescent="0.3">
      <c r="A125">
        <v>1987</v>
      </c>
      <c r="B125">
        <v>1</v>
      </c>
      <c r="C125">
        <f t="shared" si="27"/>
        <v>121</v>
      </c>
      <c r="D125">
        <v>10348</v>
      </c>
      <c r="E125">
        <f t="shared" si="24"/>
        <v>9332.6133971173967</v>
      </c>
      <c r="F125">
        <f t="shared" si="25"/>
        <v>15.177032362094456</v>
      </c>
      <c r="G125">
        <f t="shared" si="26"/>
        <v>990</v>
      </c>
      <c r="H125">
        <f t="shared" si="17"/>
        <v>10297.944275633337</v>
      </c>
      <c r="I125">
        <f t="shared" si="18"/>
        <v>50.055724366662616</v>
      </c>
      <c r="J125">
        <f t="shared" si="19"/>
        <v>50.055724366662616</v>
      </c>
      <c r="K125">
        <f t="shared" si="20"/>
        <v>106047656.30404942</v>
      </c>
      <c r="L125">
        <f t="shared" si="22"/>
        <v>2.4542614507766317E-5</v>
      </c>
      <c r="M125">
        <f t="shared" si="23"/>
        <v>5.8316705001162873E-4</v>
      </c>
      <c r="N125">
        <f t="shared" si="21"/>
        <v>0.48372366028858349</v>
      </c>
      <c r="U125">
        <v>124</v>
      </c>
      <c r="W125" t="s">
        <v>8</v>
      </c>
    </row>
    <row r="126" spans="1:23" x14ac:dyDescent="0.3">
      <c r="B126">
        <v>2</v>
      </c>
      <c r="C126">
        <f t="shared" si="27"/>
        <v>122</v>
      </c>
      <c r="D126">
        <v>10263</v>
      </c>
      <c r="E126">
        <f t="shared" si="24"/>
        <v>9316.9695783708885</v>
      </c>
      <c r="F126">
        <f t="shared" si="25"/>
        <v>13.481885551121307</v>
      </c>
      <c r="G126">
        <f t="shared" si="26"/>
        <v>950.15384615384619</v>
      </c>
      <c r="H126">
        <f t="shared" si="17"/>
        <v>10274.759156229702</v>
      </c>
      <c r="I126">
        <f t="shared" si="18"/>
        <v>-11.759156229702057</v>
      </c>
      <c r="J126">
        <f t="shared" si="19"/>
        <v>11.759156229702057</v>
      </c>
      <c r="K126">
        <f t="shared" si="20"/>
        <v>105570675.7185261</v>
      </c>
      <c r="L126">
        <f t="shared" si="22"/>
        <v>1.2913366604302163E-6</v>
      </c>
      <c r="M126">
        <f t="shared" si="23"/>
        <v>6.7472221803017637E-5</v>
      </c>
      <c r="N126">
        <f t="shared" si="21"/>
        <v>0.11457815677386786</v>
      </c>
      <c r="U126">
        <v>125</v>
      </c>
      <c r="W126" t="s">
        <v>9</v>
      </c>
    </row>
    <row r="127" spans="1:23" x14ac:dyDescent="0.3">
      <c r="B127">
        <v>3</v>
      </c>
      <c r="C127">
        <f t="shared" si="27"/>
        <v>123</v>
      </c>
      <c r="D127">
        <v>9973</v>
      </c>
      <c r="E127">
        <f t="shared" si="24"/>
        <v>9064.2998881274143</v>
      </c>
      <c r="F127">
        <f t="shared" si="25"/>
        <v>-1.1564511175814456</v>
      </c>
      <c r="G127">
        <f t="shared" si="26"/>
        <v>944.30769230769226</v>
      </c>
      <c r="H127">
        <f t="shared" si="17"/>
        <v>10096.528052394448</v>
      </c>
      <c r="I127">
        <f t="shared" si="18"/>
        <v>-123.52805239444751</v>
      </c>
      <c r="J127">
        <f t="shared" si="19"/>
        <v>123.52805239444751</v>
      </c>
      <c r="K127">
        <f t="shared" si="20"/>
        <v>101939878.71278802</v>
      </c>
      <c r="L127">
        <f t="shared" si="22"/>
        <v>1.4487135779420581E-4</v>
      </c>
      <c r="M127">
        <f t="shared" si="23"/>
        <v>7.9844928805998647E-4</v>
      </c>
      <c r="N127">
        <f t="shared" si="21"/>
        <v>1.238624810933997</v>
      </c>
      <c r="U127">
        <v>126</v>
      </c>
      <c r="W127" t="s">
        <v>39</v>
      </c>
    </row>
    <row r="128" spans="1:23" x14ac:dyDescent="0.3">
      <c r="B128">
        <v>4</v>
      </c>
      <c r="C128">
        <f t="shared" si="27"/>
        <v>124</v>
      </c>
      <c r="D128">
        <v>10803</v>
      </c>
      <c r="E128">
        <f t="shared" si="24"/>
        <v>9686.2516947979293</v>
      </c>
      <c r="F128">
        <f t="shared" si="25"/>
        <v>33.114503060763859</v>
      </c>
      <c r="G128">
        <f t="shared" si="26"/>
        <v>1033.3846153846155</v>
      </c>
      <c r="H128">
        <f t="shared" si="17"/>
        <v>10714.750813243309</v>
      </c>
      <c r="I128">
        <f t="shared" si="18"/>
        <v>88.249186756691415</v>
      </c>
      <c r="J128">
        <f t="shared" si="19"/>
        <v>88.249186756691415</v>
      </c>
      <c r="K128">
        <f t="shared" si="20"/>
        <v>114805884.98989815</v>
      </c>
      <c r="L128">
        <f t="shared" si="22"/>
        <v>7.8301446626410695E-5</v>
      </c>
      <c r="M128">
        <f t="shared" si="23"/>
        <v>6.9263518066512457E-3</v>
      </c>
      <c r="N128">
        <f t="shared" si="21"/>
        <v>0.81689518427003061</v>
      </c>
      <c r="U128">
        <v>127</v>
      </c>
      <c r="W128" t="s">
        <v>40</v>
      </c>
    </row>
    <row r="129" spans="1:23" x14ac:dyDescent="0.3">
      <c r="B129">
        <v>5</v>
      </c>
      <c r="C129">
        <f t="shared" si="27"/>
        <v>125</v>
      </c>
      <c r="D129">
        <v>10409</v>
      </c>
      <c r="E129">
        <f t="shared" si="24"/>
        <v>9449.6939805780949</v>
      </c>
      <c r="F129">
        <f t="shared" si="25"/>
        <v>18.28253111033095</v>
      </c>
      <c r="G129">
        <f t="shared" si="26"/>
        <v>995.38461538461536</v>
      </c>
      <c r="H129">
        <f t="shared" si="17"/>
        <v>10592.899588611503</v>
      </c>
      <c r="I129">
        <f t="shared" si="18"/>
        <v>-183.89958861150262</v>
      </c>
      <c r="J129">
        <f t="shared" si="19"/>
        <v>183.89958861150262</v>
      </c>
      <c r="K129">
        <f t="shared" si="20"/>
        <v>112209521.69440573</v>
      </c>
      <c r="L129">
        <f t="shared" si="22"/>
        <v>2.8978290595959845E-4</v>
      </c>
      <c r="M129">
        <f t="shared" si="23"/>
        <v>1.3301594109973651E-3</v>
      </c>
      <c r="N129">
        <f t="shared" si="21"/>
        <v>1.7667363686377426</v>
      </c>
      <c r="U129">
        <v>128</v>
      </c>
      <c r="W129" t="s">
        <v>12</v>
      </c>
    </row>
    <row r="130" spans="1:23" x14ac:dyDescent="0.3">
      <c r="B130">
        <v>6</v>
      </c>
      <c r="C130">
        <f t="shared" si="27"/>
        <v>126</v>
      </c>
      <c r="D130">
        <v>11458</v>
      </c>
      <c r="E130">
        <f t="shared" si="24"/>
        <v>10230.995074533081</v>
      </c>
      <c r="F130">
        <f t="shared" si="25"/>
        <v>60.248552066786971</v>
      </c>
      <c r="G130">
        <f t="shared" si="26"/>
        <v>1124.9230769230769</v>
      </c>
      <c r="H130">
        <f t="shared" si="17"/>
        <v>11485.551318907561</v>
      </c>
      <c r="I130">
        <f t="shared" si="18"/>
        <v>-27.551318907560926</v>
      </c>
      <c r="J130">
        <f t="shared" si="19"/>
        <v>27.551318907560926</v>
      </c>
      <c r="K130">
        <f t="shared" si="20"/>
        <v>131917889.09925921</v>
      </c>
      <c r="L130">
        <f t="shared" si="22"/>
        <v>7.0059457564617995E-6</v>
      </c>
      <c r="M130">
        <f t="shared" si="23"/>
        <v>1.0156240099832318E-2</v>
      </c>
      <c r="N130">
        <f t="shared" si="21"/>
        <v>0.24045486915308889</v>
      </c>
      <c r="U130">
        <v>129</v>
      </c>
      <c r="W130" t="s">
        <v>13</v>
      </c>
    </row>
    <row r="131" spans="1:23" x14ac:dyDescent="0.3">
      <c r="B131">
        <v>7</v>
      </c>
      <c r="C131">
        <f t="shared" si="27"/>
        <v>127</v>
      </c>
      <c r="D131">
        <v>11845</v>
      </c>
      <c r="E131">
        <f t="shared" si="24"/>
        <v>10608.277363323401</v>
      </c>
      <c r="F131">
        <f t="shared" si="25"/>
        <v>77.685407586581306</v>
      </c>
      <c r="G131">
        <f t="shared" si="26"/>
        <v>1194.3076923076924</v>
      </c>
      <c r="H131">
        <f t="shared" si="17"/>
        <v>11943.039693986906</v>
      </c>
      <c r="I131">
        <f t="shared" si="18"/>
        <v>-98.039693986906059</v>
      </c>
      <c r="J131">
        <f t="shared" si="19"/>
        <v>98.039693986906059</v>
      </c>
      <c r="K131">
        <f t="shared" si="20"/>
        <v>142636197.13214687</v>
      </c>
      <c r="L131">
        <f t="shared" si="22"/>
        <v>7.3212672145063541E-5</v>
      </c>
      <c r="M131">
        <f t="shared" si="23"/>
        <v>1.1407862927163984E-3</v>
      </c>
      <c r="N131">
        <f t="shared" si="21"/>
        <v>0.82768842538544585</v>
      </c>
      <c r="U131">
        <v>130</v>
      </c>
      <c r="W131" t="s">
        <v>14</v>
      </c>
    </row>
    <row r="132" spans="1:23" x14ac:dyDescent="0.3">
      <c r="B132">
        <v>8</v>
      </c>
      <c r="C132">
        <f t="shared" si="27"/>
        <v>128</v>
      </c>
      <c r="D132">
        <v>12559</v>
      </c>
      <c r="E132">
        <f t="shared" si="24"/>
        <v>11229.239760813531</v>
      </c>
      <c r="F132">
        <f t="shared" si="25"/>
        <v>107.56564203127645</v>
      </c>
      <c r="G132">
        <f t="shared" si="26"/>
        <v>1257.0769230769231</v>
      </c>
      <c r="H132">
        <f t="shared" si="17"/>
        <v>12534.959248998653</v>
      </c>
      <c r="I132">
        <f t="shared" si="18"/>
        <v>24.040751001346507</v>
      </c>
      <c r="J132">
        <f t="shared" si="19"/>
        <v>24.040751001346507</v>
      </c>
      <c r="K132">
        <f t="shared" si="20"/>
        <v>157125203.37405688</v>
      </c>
      <c r="L132">
        <f t="shared" si="22"/>
        <v>4.1193237949427538E-6</v>
      </c>
      <c r="M132">
        <f t="shared" si="23"/>
        <v>3.6335094449357389E-3</v>
      </c>
      <c r="N132">
        <f t="shared" si="21"/>
        <v>0.19142249383984797</v>
      </c>
      <c r="U132">
        <v>131</v>
      </c>
      <c r="W132" t="s">
        <v>15</v>
      </c>
    </row>
    <row r="133" spans="1:23" x14ac:dyDescent="0.3">
      <c r="B133">
        <v>9</v>
      </c>
      <c r="C133">
        <f t="shared" si="27"/>
        <v>129</v>
      </c>
      <c r="D133">
        <v>12070</v>
      </c>
      <c r="E133">
        <f t="shared" si="24"/>
        <v>10926.711345227995</v>
      </c>
      <c r="F133">
        <f t="shared" si="25"/>
        <v>85.010468862351814</v>
      </c>
      <c r="G133">
        <f t="shared" si="26"/>
        <v>1198.1538461538462</v>
      </c>
      <c r="H133">
        <f t="shared" si="17"/>
        <v>12136.491044859578</v>
      </c>
      <c r="I133">
        <f t="shared" si="18"/>
        <v>-66.491044859578324</v>
      </c>
      <c r="J133">
        <f t="shared" si="19"/>
        <v>66.491044859578324</v>
      </c>
      <c r="K133">
        <f t="shared" si="20"/>
        <v>147294414.88195673</v>
      </c>
      <c r="L133">
        <f t="shared" si="22"/>
        <v>2.802955445008348E-5</v>
      </c>
      <c r="M133">
        <f t="shared" si="23"/>
        <v>1.5160293086192845E-3</v>
      </c>
      <c r="N133">
        <f t="shared" si="21"/>
        <v>0.55087858210089746</v>
      </c>
      <c r="U133">
        <v>132</v>
      </c>
      <c r="W133" t="s">
        <v>16</v>
      </c>
    </row>
    <row r="134" spans="1:23" x14ac:dyDescent="0.3">
      <c r="B134">
        <v>10</v>
      </c>
      <c r="C134">
        <f t="shared" si="27"/>
        <v>130</v>
      </c>
      <c r="D134">
        <v>11221</v>
      </c>
      <c r="E134">
        <f t="shared" si="24"/>
        <v>10204.258712524199</v>
      </c>
      <c r="F134">
        <f t="shared" si="25"/>
        <v>40.599998276213654</v>
      </c>
      <c r="G134">
        <f t="shared" si="26"/>
        <v>1124.7692307692307</v>
      </c>
      <c r="H134">
        <f t="shared" si="17"/>
        <v>11272.397172338873</v>
      </c>
      <c r="I134">
        <f t="shared" si="18"/>
        <v>-51.397172338873133</v>
      </c>
      <c r="J134">
        <f t="shared" si="19"/>
        <v>51.397172338873133</v>
      </c>
      <c r="K134">
        <f t="shared" si="20"/>
        <v>127066938.01095343</v>
      </c>
      <c r="L134">
        <f t="shared" si="22"/>
        <v>1.8132759980147741E-5</v>
      </c>
      <c r="M134">
        <f t="shared" si="23"/>
        <v>4.9476713097925725E-3</v>
      </c>
      <c r="N134">
        <f t="shared" si="21"/>
        <v>0.45804449103353656</v>
      </c>
      <c r="U134">
        <v>133</v>
      </c>
      <c r="W134" t="s">
        <v>5</v>
      </c>
    </row>
    <row r="135" spans="1:23" x14ac:dyDescent="0.3">
      <c r="B135">
        <v>11</v>
      </c>
      <c r="C135">
        <f t="shared" si="27"/>
        <v>131</v>
      </c>
      <c r="D135">
        <v>11338</v>
      </c>
      <c r="E135">
        <f t="shared" si="24"/>
        <v>10302.720404797525</v>
      </c>
      <c r="F135">
        <f t="shared" si="25"/>
        <v>43.782391446054817</v>
      </c>
      <c r="G135">
        <f t="shared" si="26"/>
        <v>1027.5384615384614</v>
      </c>
      <c r="H135">
        <f t="shared" si="17"/>
        <v>11377.887411628195</v>
      </c>
      <c r="I135">
        <f t="shared" si="18"/>
        <v>-39.887411628194968</v>
      </c>
      <c r="J135">
        <f t="shared" si="19"/>
        <v>39.887411628194968</v>
      </c>
      <c r="K135">
        <f t="shared" si="20"/>
        <v>129456321.95168735</v>
      </c>
      <c r="L135">
        <f t="shared" si="22"/>
        <v>1.2635969974952855E-5</v>
      </c>
      <c r="M135">
        <f t="shared" si="23"/>
        <v>1.0871978847317842E-4</v>
      </c>
      <c r="N135">
        <f t="shared" si="21"/>
        <v>0.35180288964715967</v>
      </c>
      <c r="U135">
        <v>134</v>
      </c>
      <c r="W135" t="s">
        <v>6</v>
      </c>
    </row>
    <row r="136" spans="1:23" x14ac:dyDescent="0.3">
      <c r="B136">
        <v>12</v>
      </c>
      <c r="C136">
        <f t="shared" si="27"/>
        <v>132</v>
      </c>
      <c r="D136">
        <v>10761</v>
      </c>
      <c r="E136">
        <f t="shared" si="24"/>
        <v>9802.4080991875107</v>
      </c>
      <c r="F136">
        <f t="shared" si="25"/>
        <v>13.857183107971032</v>
      </c>
      <c r="G136">
        <f t="shared" si="26"/>
        <v>1031.3846153846155</v>
      </c>
      <c r="H136">
        <f t="shared" si="17"/>
        <v>10806.265282295482</v>
      </c>
      <c r="I136">
        <f t="shared" si="18"/>
        <v>-45.265282295482393</v>
      </c>
      <c r="J136">
        <f t="shared" si="19"/>
        <v>45.265282295482393</v>
      </c>
      <c r="K136">
        <f t="shared" si="20"/>
        <v>116775369.35134466</v>
      </c>
      <c r="L136">
        <f t="shared" si="22"/>
        <v>1.5938871195683701E-5</v>
      </c>
      <c r="M136">
        <f t="shared" si="23"/>
        <v>2.5898745085229089E-3</v>
      </c>
      <c r="N136">
        <f t="shared" si="21"/>
        <v>0.42064196910586743</v>
      </c>
      <c r="U136">
        <v>135</v>
      </c>
      <c r="W136" t="s">
        <v>7</v>
      </c>
    </row>
    <row r="137" spans="1:23" x14ac:dyDescent="0.3">
      <c r="A137">
        <v>1988</v>
      </c>
      <c r="B137">
        <v>1</v>
      </c>
      <c r="C137">
        <f t="shared" si="27"/>
        <v>133</v>
      </c>
      <c r="D137">
        <v>11012</v>
      </c>
      <c r="E137">
        <f t="shared" si="24"/>
        <v>9997.7233033108678</v>
      </c>
      <c r="F137">
        <f t="shared" si="25"/>
        <v>23.83737426381726</v>
      </c>
      <c r="G137">
        <f t="shared" si="26"/>
        <v>990</v>
      </c>
      <c r="H137">
        <f t="shared" si="17"/>
        <v>10971.714523728531</v>
      </c>
      <c r="I137">
        <f t="shared" si="18"/>
        <v>40.285476271468724</v>
      </c>
      <c r="J137">
        <f t="shared" si="19"/>
        <v>40.285476271468724</v>
      </c>
      <c r="K137">
        <f t="shared" si="20"/>
        <v>120378519.5901956</v>
      </c>
      <c r="L137">
        <f t="shared" si="22"/>
        <v>1.4014956110237396E-5</v>
      </c>
      <c r="M137">
        <f t="shared" si="23"/>
        <v>5.4405421609374748E-4</v>
      </c>
      <c r="N137">
        <f t="shared" si="21"/>
        <v>0.36583251245431098</v>
      </c>
      <c r="U137">
        <v>136</v>
      </c>
      <c r="W137" t="s">
        <v>8</v>
      </c>
    </row>
    <row r="138" spans="1:23" x14ac:dyDescent="0.3">
      <c r="B138">
        <v>2</v>
      </c>
      <c r="C138">
        <f t="shared" si="27"/>
        <v>134</v>
      </c>
      <c r="D138">
        <v>10923</v>
      </c>
      <c r="E138">
        <f t="shared" si="24"/>
        <v>9978.5944676461222</v>
      </c>
      <c r="F138">
        <f t="shared" si="25"/>
        <v>21.474232717746304</v>
      </c>
      <c r="G138">
        <f t="shared" si="26"/>
        <v>950.15384615384619</v>
      </c>
      <c r="H138">
        <f t="shared" si="17"/>
        <v>10944.37639267156</v>
      </c>
      <c r="I138">
        <f t="shared" si="18"/>
        <v>-21.376392671560097</v>
      </c>
      <c r="J138">
        <f t="shared" si="19"/>
        <v>21.376392671560097</v>
      </c>
      <c r="K138">
        <f t="shared" si="20"/>
        <v>119779374.62446655</v>
      </c>
      <c r="L138">
        <f t="shared" si="22"/>
        <v>3.768221574620839E-6</v>
      </c>
      <c r="M138">
        <f t="shared" si="23"/>
        <v>6.5320215347415469E-5</v>
      </c>
      <c r="N138">
        <f t="shared" si="21"/>
        <v>0.19570074770264667</v>
      </c>
      <c r="U138">
        <v>137</v>
      </c>
      <c r="W138" t="s">
        <v>9</v>
      </c>
    </row>
    <row r="139" spans="1:23" x14ac:dyDescent="0.3">
      <c r="B139">
        <v>3</v>
      </c>
      <c r="C139">
        <f t="shared" si="27"/>
        <v>135</v>
      </c>
      <c r="D139">
        <v>10790</v>
      </c>
      <c r="E139">
        <f t="shared" si="24"/>
        <v>9863.9087220275524</v>
      </c>
      <c r="F139">
        <f t="shared" si="25"/>
        <v>13.985433909248915</v>
      </c>
      <c r="G139">
        <f t="shared" si="26"/>
        <v>944.30769230769226</v>
      </c>
      <c r="H139">
        <f t="shared" si="17"/>
        <v>10911.278771321417</v>
      </c>
      <c r="I139">
        <f t="shared" si="18"/>
        <v>-121.27877132141657</v>
      </c>
      <c r="J139">
        <f t="shared" si="19"/>
        <v>121.27877132141657</v>
      </c>
      <c r="K139">
        <f t="shared" si="20"/>
        <v>119056004.4254894</v>
      </c>
      <c r="L139">
        <f t="shared" si="22"/>
        <v>1.2327803679406153E-4</v>
      </c>
      <c r="M139">
        <f t="shared" si="23"/>
        <v>1.4825843608647047E-4</v>
      </c>
      <c r="N139">
        <f t="shared" si="21"/>
        <v>1.1239923199389859</v>
      </c>
      <c r="U139">
        <v>138</v>
      </c>
      <c r="W139" t="s">
        <v>39</v>
      </c>
    </row>
    <row r="140" spans="1:23" x14ac:dyDescent="0.3">
      <c r="B140">
        <v>4</v>
      </c>
      <c r="C140">
        <f t="shared" si="27"/>
        <v>136</v>
      </c>
      <c r="D140">
        <v>11427</v>
      </c>
      <c r="E140">
        <f t="shared" si="24"/>
        <v>10332.760279631311</v>
      </c>
      <c r="F140">
        <f t="shared" si="25"/>
        <v>39.003070712446963</v>
      </c>
      <c r="G140">
        <f t="shared" si="26"/>
        <v>1033.3846153846155</v>
      </c>
      <c r="H140">
        <f t="shared" si="17"/>
        <v>11367.147965728373</v>
      </c>
      <c r="I140">
        <f t="shared" si="18"/>
        <v>59.852034271627417</v>
      </c>
      <c r="J140">
        <f t="shared" si="19"/>
        <v>59.852034271627417</v>
      </c>
      <c r="K140">
        <f t="shared" si="20"/>
        <v>129212052.87476268</v>
      </c>
      <c r="L140">
        <f t="shared" si="22"/>
        <v>3.0769110574632421E-5</v>
      </c>
      <c r="M140">
        <f t="shared" si="23"/>
        <v>3.4852663666715051E-3</v>
      </c>
      <c r="N140">
        <f t="shared" si="21"/>
        <v>0.52377731925813786</v>
      </c>
      <c r="U140">
        <v>139</v>
      </c>
      <c r="W140" t="s">
        <v>40</v>
      </c>
    </row>
    <row r="141" spans="1:23" x14ac:dyDescent="0.3">
      <c r="B141">
        <v>5</v>
      </c>
      <c r="C141">
        <f t="shared" si="27"/>
        <v>137</v>
      </c>
      <c r="D141">
        <v>10788</v>
      </c>
      <c r="E141">
        <f t="shared" si="24"/>
        <v>9860.9548445713335</v>
      </c>
      <c r="F141">
        <f t="shared" si="25"/>
        <v>10.908602894963604</v>
      </c>
      <c r="G141">
        <f t="shared" si="26"/>
        <v>995.38461538461536</v>
      </c>
      <c r="H141">
        <f t="shared" si="17"/>
        <v>10996.786524389374</v>
      </c>
      <c r="I141">
        <f t="shared" si="18"/>
        <v>-208.78652438937388</v>
      </c>
      <c r="J141">
        <f t="shared" si="19"/>
        <v>208.78652438937388</v>
      </c>
      <c r="K141">
        <f t="shared" si="20"/>
        <v>120929313.86299172</v>
      </c>
      <c r="L141">
        <f t="shared" si="22"/>
        <v>3.3384161662711946E-4</v>
      </c>
      <c r="M141">
        <f t="shared" si="23"/>
        <v>3.1270675407025724E-3</v>
      </c>
      <c r="N141">
        <f t="shared" si="21"/>
        <v>1.9353589580030948</v>
      </c>
      <c r="U141">
        <v>140</v>
      </c>
      <c r="W141" t="s">
        <v>12</v>
      </c>
    </row>
    <row r="142" spans="1:23" x14ac:dyDescent="0.3">
      <c r="B142">
        <v>6</v>
      </c>
      <c r="C142">
        <f t="shared" si="27"/>
        <v>138</v>
      </c>
      <c r="D142">
        <v>11772</v>
      </c>
      <c r="E142">
        <f t="shared" si="24"/>
        <v>10555.60173295487</v>
      </c>
      <c r="F142">
        <f t="shared" si="25"/>
        <v>48.514208596835132</v>
      </c>
      <c r="G142">
        <f t="shared" si="26"/>
        <v>1124.9230769230769</v>
      </c>
      <c r="H142">
        <f t="shared" si="17"/>
        <v>11798.423633859398</v>
      </c>
      <c r="I142">
        <f t="shared" si="18"/>
        <v>-26.423633859398251</v>
      </c>
      <c r="J142">
        <f t="shared" si="19"/>
        <v>26.423633859398251</v>
      </c>
      <c r="K142">
        <f t="shared" si="20"/>
        <v>139202800.244012</v>
      </c>
      <c r="L142">
        <f t="shared" si="22"/>
        <v>5.9993363375325223E-6</v>
      </c>
      <c r="M142">
        <f t="shared" si="23"/>
        <v>8.3197125467550769E-3</v>
      </c>
      <c r="N142">
        <f t="shared" si="21"/>
        <v>0.22446172153753186</v>
      </c>
      <c r="U142">
        <v>141</v>
      </c>
      <c r="W142" t="s">
        <v>13</v>
      </c>
    </row>
    <row r="143" spans="1:23" x14ac:dyDescent="0.3">
      <c r="B143">
        <v>7</v>
      </c>
      <c r="C143">
        <f t="shared" si="27"/>
        <v>139</v>
      </c>
      <c r="D143">
        <v>12104</v>
      </c>
      <c r="E143">
        <f t="shared" si="24"/>
        <v>10873.634296487719</v>
      </c>
      <c r="F143">
        <f t="shared" si="25"/>
        <v>63.337718118315848</v>
      </c>
      <c r="G143">
        <f t="shared" si="26"/>
        <v>1194.3076923076924</v>
      </c>
      <c r="H143">
        <f t="shared" si="17"/>
        <v>12194.048937682957</v>
      </c>
      <c r="I143">
        <f t="shared" si="18"/>
        <v>-90.04893768295733</v>
      </c>
      <c r="J143">
        <f t="shared" si="19"/>
        <v>90.04893768295733</v>
      </c>
      <c r="K143">
        <f t="shared" si="20"/>
        <v>148694829.49460685</v>
      </c>
      <c r="L143">
        <f t="shared" si="22"/>
        <v>5.8513581426226264E-5</v>
      </c>
      <c r="M143">
        <f t="shared" si="23"/>
        <v>7.953818207974393E-4</v>
      </c>
      <c r="N143">
        <f t="shared" si="21"/>
        <v>0.7439601593106191</v>
      </c>
      <c r="U143">
        <v>142</v>
      </c>
      <c r="W143" t="s">
        <v>14</v>
      </c>
    </row>
    <row r="144" spans="1:23" x14ac:dyDescent="0.3">
      <c r="B144">
        <v>8</v>
      </c>
      <c r="C144">
        <f t="shared" si="27"/>
        <v>140</v>
      </c>
      <c r="D144">
        <v>12634</v>
      </c>
      <c r="E144">
        <f t="shared" si="24"/>
        <v>11325.008851569664</v>
      </c>
      <c r="F144">
        <f t="shared" si="25"/>
        <v>84.679744151315489</v>
      </c>
      <c r="G144">
        <f t="shared" si="26"/>
        <v>1257.0769230769231</v>
      </c>
      <c r="H144">
        <f t="shared" si="17"/>
        <v>12607.842441874825</v>
      </c>
      <c r="I144">
        <f t="shared" si="18"/>
        <v>26.157558125174546</v>
      </c>
      <c r="J144">
        <f t="shared" si="19"/>
        <v>26.157558125174546</v>
      </c>
      <c r="K144">
        <f t="shared" si="20"/>
        <v>158957691.03914016</v>
      </c>
      <c r="L144">
        <f t="shared" si="22"/>
        <v>4.6702117058627829E-6</v>
      </c>
      <c r="M144">
        <f t="shared" si="23"/>
        <v>1.9173169390289662E-3</v>
      </c>
      <c r="N144">
        <f t="shared" si="21"/>
        <v>0.20704098563538503</v>
      </c>
      <c r="U144">
        <v>143</v>
      </c>
      <c r="W144" t="s">
        <v>15</v>
      </c>
    </row>
    <row r="145" spans="1:23" x14ac:dyDescent="0.3">
      <c r="B145">
        <v>9</v>
      </c>
      <c r="C145">
        <f t="shared" si="27"/>
        <v>141</v>
      </c>
      <c r="D145">
        <v>12772</v>
      </c>
      <c r="E145">
        <f t="shared" si="24"/>
        <v>11554.475561987385</v>
      </c>
      <c r="F145">
        <f t="shared" si="25"/>
        <v>92.643027295967769</v>
      </c>
      <c r="G145">
        <f t="shared" si="26"/>
        <v>1198.1538461538462</v>
      </c>
      <c r="H145">
        <f t="shared" ref="H145:H204" si="28">E145+F145+G134</f>
        <v>12771.887820052583</v>
      </c>
      <c r="I145">
        <f t="shared" ref="I145:I204" si="29">(D145-H145)</f>
        <v>0.11217994741673465</v>
      </c>
      <c r="J145">
        <f t="shared" ref="J145:J204" si="30">ABS(I145)</f>
        <v>0.11217994741673465</v>
      </c>
      <c r="K145">
        <f t="shared" ref="K145:K204" si="31">H145*H145</f>
        <v>163121118.48800752</v>
      </c>
      <c r="L145">
        <f t="shared" si="22"/>
        <v>7.8840381857924243E-11</v>
      </c>
      <c r="M145">
        <f t="shared" si="23"/>
        <v>1.1930988516104039E-4</v>
      </c>
      <c r="N145">
        <f t="shared" ref="N145:N204" si="32">J145/D145*100</f>
        <v>8.7832717989926913E-4</v>
      </c>
      <c r="U145">
        <v>144</v>
      </c>
      <c r="W145" t="s">
        <v>16</v>
      </c>
    </row>
    <row r="146" spans="1:23" x14ac:dyDescent="0.3">
      <c r="B146">
        <v>10</v>
      </c>
      <c r="C146">
        <f t="shared" si="27"/>
        <v>142</v>
      </c>
      <c r="D146">
        <v>11764</v>
      </c>
      <c r="E146">
        <f t="shared" si="24"/>
        <v>10758.161531996975</v>
      </c>
      <c r="F146">
        <f t="shared" si="25"/>
        <v>43.750389145216992</v>
      </c>
      <c r="G146">
        <f t="shared" si="26"/>
        <v>1124.7692307692307</v>
      </c>
      <c r="H146">
        <f t="shared" si="28"/>
        <v>11829.450382680652</v>
      </c>
      <c r="I146">
        <f t="shared" si="29"/>
        <v>-65.450382680652183</v>
      </c>
      <c r="J146">
        <f t="shared" si="30"/>
        <v>65.450382680652183</v>
      </c>
      <c r="K146">
        <f t="shared" si="31"/>
        <v>139935896.35630342</v>
      </c>
      <c r="L146">
        <f t="shared" ref="L146:L204" si="33">((H146-D146)/D145)^2</f>
        <v>2.6260715855516472E-5</v>
      </c>
      <c r="M146">
        <f t="shared" ref="M146:M204" si="34">((D146-D145)/D145)^2</f>
        <v>6.2287836226461949E-3</v>
      </c>
      <c r="N146">
        <f t="shared" si="32"/>
        <v>0.55636163448361253</v>
      </c>
      <c r="U146">
        <v>145</v>
      </c>
      <c r="W146" t="s">
        <v>5</v>
      </c>
    </row>
    <row r="147" spans="1:23" x14ac:dyDescent="0.3">
      <c r="B147">
        <v>11</v>
      </c>
      <c r="C147">
        <f t="shared" si="27"/>
        <v>143</v>
      </c>
      <c r="D147">
        <v>11956</v>
      </c>
      <c r="E147">
        <f t="shared" si="24"/>
        <v>10913.528683617857</v>
      </c>
      <c r="F147">
        <f t="shared" si="25"/>
        <v>49.889311081378537</v>
      </c>
      <c r="G147">
        <f t="shared" si="26"/>
        <v>1027.5384615384614</v>
      </c>
      <c r="H147">
        <f t="shared" si="28"/>
        <v>11994.802610083851</v>
      </c>
      <c r="I147">
        <f t="shared" si="29"/>
        <v>-38.802610083850595</v>
      </c>
      <c r="J147">
        <f t="shared" si="30"/>
        <v>38.802610083850595</v>
      </c>
      <c r="K147">
        <f t="shared" si="31"/>
        <v>143875289.65487435</v>
      </c>
      <c r="L147">
        <f t="shared" si="33"/>
        <v>1.0879572928417208E-5</v>
      </c>
      <c r="M147">
        <f t="shared" si="34"/>
        <v>2.6637436396472809E-4</v>
      </c>
      <c r="N147">
        <f t="shared" si="32"/>
        <v>0.3245450826685396</v>
      </c>
      <c r="U147">
        <v>146</v>
      </c>
      <c r="W147" t="s">
        <v>6</v>
      </c>
    </row>
    <row r="148" spans="1:23" x14ac:dyDescent="0.3">
      <c r="B148">
        <v>12</v>
      </c>
      <c r="C148">
        <f t="shared" si="27"/>
        <v>144</v>
      </c>
      <c r="D148">
        <v>11646</v>
      </c>
      <c r="E148">
        <f t="shared" si="24"/>
        <v>10655.774092605279</v>
      </c>
      <c r="F148">
        <f t="shared" si="25"/>
        <v>32.968896466210964</v>
      </c>
      <c r="G148">
        <f t="shared" si="26"/>
        <v>1031.3846153846155</v>
      </c>
      <c r="H148">
        <f t="shared" si="28"/>
        <v>11678.74298907149</v>
      </c>
      <c r="I148">
        <f t="shared" si="29"/>
        <v>-32.742989071490229</v>
      </c>
      <c r="J148">
        <f t="shared" si="30"/>
        <v>32.742989071490229</v>
      </c>
      <c r="K148">
        <f t="shared" si="31"/>
        <v>136393037.80478647</v>
      </c>
      <c r="L148">
        <f t="shared" si="33"/>
        <v>7.5000616550282934E-6</v>
      </c>
      <c r="M148">
        <f t="shared" si="34"/>
        <v>6.722821416902682E-4</v>
      </c>
      <c r="N148">
        <f t="shared" si="32"/>
        <v>0.28115223314005006</v>
      </c>
      <c r="U148">
        <v>147</v>
      </c>
      <c r="W148" t="s">
        <v>7</v>
      </c>
    </row>
    <row r="149" spans="1:23" x14ac:dyDescent="0.3">
      <c r="A149">
        <v>1989</v>
      </c>
      <c r="B149">
        <v>1</v>
      </c>
      <c r="C149">
        <f t="shared" si="27"/>
        <v>145</v>
      </c>
      <c r="D149">
        <v>11750</v>
      </c>
      <c r="E149">
        <f t="shared" si="24"/>
        <v>10751.591672710436</v>
      </c>
      <c r="F149">
        <f t="shared" si="25"/>
        <v>36.425574066352972</v>
      </c>
      <c r="G149">
        <f t="shared" si="26"/>
        <v>990</v>
      </c>
      <c r="H149">
        <f t="shared" si="28"/>
        <v>11738.171092930635</v>
      </c>
      <c r="I149">
        <f t="shared" si="29"/>
        <v>11.828907069364504</v>
      </c>
      <c r="J149">
        <f t="shared" si="30"/>
        <v>11.828907069364504</v>
      </c>
      <c r="K149">
        <f t="shared" si="31"/>
        <v>137784660.6069124</v>
      </c>
      <c r="L149">
        <f t="shared" si="33"/>
        <v>1.0316578051286609E-6</v>
      </c>
      <c r="M149">
        <f t="shared" si="34"/>
        <v>7.9746770970960296E-5</v>
      </c>
      <c r="N149">
        <f t="shared" si="32"/>
        <v>0.10067154952650642</v>
      </c>
      <c r="U149">
        <v>148</v>
      </c>
      <c r="W149" t="s">
        <v>8</v>
      </c>
    </row>
    <row r="150" spans="1:23" x14ac:dyDescent="0.3">
      <c r="B150">
        <v>2</v>
      </c>
      <c r="C150">
        <f t="shared" si="27"/>
        <v>146</v>
      </c>
      <c r="D150">
        <v>11485</v>
      </c>
      <c r="E150">
        <f t="shared" si="24"/>
        <v>10564.720342811968</v>
      </c>
      <c r="F150">
        <f t="shared" si="25"/>
        <v>24.144244348287842</v>
      </c>
      <c r="G150">
        <f t="shared" si="26"/>
        <v>950.15384615384619</v>
      </c>
      <c r="H150">
        <f t="shared" si="28"/>
        <v>11533.172279467948</v>
      </c>
      <c r="I150">
        <f t="shared" si="29"/>
        <v>-48.172279467948101</v>
      </c>
      <c r="J150">
        <f t="shared" si="30"/>
        <v>48.172279467948101</v>
      </c>
      <c r="K150">
        <f t="shared" si="31"/>
        <v>133014062.82788791</v>
      </c>
      <c r="L150">
        <f t="shared" si="33"/>
        <v>1.6808101469538029E-5</v>
      </c>
      <c r="M150">
        <f t="shared" si="34"/>
        <v>5.0864644635581708E-4</v>
      </c>
      <c r="N150">
        <f t="shared" si="32"/>
        <v>0.41943647773572573</v>
      </c>
      <c r="U150">
        <v>149</v>
      </c>
      <c r="W150" t="s">
        <v>9</v>
      </c>
    </row>
    <row r="151" spans="1:23" x14ac:dyDescent="0.3">
      <c r="B151">
        <v>3</v>
      </c>
      <c r="C151">
        <f t="shared" si="27"/>
        <v>147</v>
      </c>
      <c r="D151">
        <v>11198</v>
      </c>
      <c r="E151">
        <f t="shared" si="24"/>
        <v>10293.242636669527</v>
      </c>
      <c r="F151">
        <f t="shared" si="25"/>
        <v>7.8850370712977504</v>
      </c>
      <c r="G151">
        <f t="shared" si="26"/>
        <v>944.30769230769226</v>
      </c>
      <c r="H151">
        <f t="shared" si="28"/>
        <v>11334.51228912544</v>
      </c>
      <c r="I151">
        <f t="shared" si="29"/>
        <v>-136.51228912543957</v>
      </c>
      <c r="J151">
        <f t="shared" si="30"/>
        <v>136.51228912543957</v>
      </c>
      <c r="K151">
        <f t="shared" si="31"/>
        <v>128471168.83233561</v>
      </c>
      <c r="L151">
        <f t="shared" si="33"/>
        <v>1.4128026454045023E-4</v>
      </c>
      <c r="M151">
        <f t="shared" si="34"/>
        <v>6.2445593038486528E-4</v>
      </c>
      <c r="N151">
        <f t="shared" si="32"/>
        <v>1.2190774167301264</v>
      </c>
      <c r="U151">
        <v>150</v>
      </c>
      <c r="W151" t="s">
        <v>39</v>
      </c>
    </row>
    <row r="152" spans="1:23" x14ac:dyDescent="0.3">
      <c r="B152">
        <v>4</v>
      </c>
      <c r="C152">
        <f t="shared" si="27"/>
        <v>148</v>
      </c>
      <c r="D152">
        <v>12265</v>
      </c>
      <c r="E152">
        <f t="shared" si="24"/>
        <v>11121.817834732186</v>
      </c>
      <c r="F152">
        <f t="shared" si="25"/>
        <v>53.022995925822627</v>
      </c>
      <c r="G152">
        <f t="shared" si="26"/>
        <v>1033.3846153846155</v>
      </c>
      <c r="H152">
        <f t="shared" si="28"/>
        <v>12170.225446042625</v>
      </c>
      <c r="I152">
        <f t="shared" si="29"/>
        <v>94.774553957375247</v>
      </c>
      <c r="J152">
        <f t="shared" si="30"/>
        <v>94.774553957375247</v>
      </c>
      <c r="K152">
        <f t="shared" si="31"/>
        <v>148114387.4075034</v>
      </c>
      <c r="L152">
        <f t="shared" si="33"/>
        <v>7.1631256948387229E-5</v>
      </c>
      <c r="M152">
        <f t="shared" si="34"/>
        <v>9.0792068889652272E-3</v>
      </c>
      <c r="N152">
        <f t="shared" si="32"/>
        <v>0.77272363601610472</v>
      </c>
      <c r="U152">
        <v>151</v>
      </c>
      <c r="W152" t="s">
        <v>40</v>
      </c>
    </row>
    <row r="153" spans="1:23" x14ac:dyDescent="0.3">
      <c r="B153">
        <v>5</v>
      </c>
      <c r="C153">
        <f t="shared" si="27"/>
        <v>149</v>
      </c>
      <c r="D153">
        <v>11704</v>
      </c>
      <c r="E153">
        <f t="shared" si="24"/>
        <v>10763.629987248414</v>
      </c>
      <c r="F153">
        <f t="shared" si="25"/>
        <v>30.406399538294909</v>
      </c>
      <c r="G153">
        <f t="shared" si="26"/>
        <v>995.38461538461536</v>
      </c>
      <c r="H153">
        <f t="shared" si="28"/>
        <v>11918.959463709785</v>
      </c>
      <c r="I153">
        <f t="shared" si="29"/>
        <v>-214.95946370978527</v>
      </c>
      <c r="J153">
        <f t="shared" si="30"/>
        <v>214.95946370978527</v>
      </c>
      <c r="K153">
        <f t="shared" si="31"/>
        <v>142061594.69755706</v>
      </c>
      <c r="L153">
        <f t="shared" si="33"/>
        <v>3.0716946038203749E-4</v>
      </c>
      <c r="M153">
        <f t="shared" si="34"/>
        <v>2.0921393955237386E-3</v>
      </c>
      <c r="N153">
        <f t="shared" si="32"/>
        <v>1.8366324650528474</v>
      </c>
      <c r="U153">
        <v>152</v>
      </c>
      <c r="W153" t="s">
        <v>12</v>
      </c>
    </row>
    <row r="154" spans="1:23" x14ac:dyDescent="0.3">
      <c r="B154">
        <v>6</v>
      </c>
      <c r="C154">
        <f t="shared" si="27"/>
        <v>150</v>
      </c>
      <c r="D154">
        <v>12419</v>
      </c>
      <c r="E154">
        <f t="shared" si="24"/>
        <v>11235.072139794678</v>
      </c>
      <c r="F154">
        <f t="shared" si="25"/>
        <v>54.663365953733205</v>
      </c>
      <c r="G154">
        <f t="shared" si="26"/>
        <v>1124.9230769230769</v>
      </c>
      <c r="H154">
        <f t="shared" si="28"/>
        <v>12484.043198056104</v>
      </c>
      <c r="I154">
        <f t="shared" si="29"/>
        <v>-65.043198056104302</v>
      </c>
      <c r="J154">
        <f t="shared" si="30"/>
        <v>65.043198056104302</v>
      </c>
      <c r="K154">
        <f t="shared" si="31"/>
        <v>155851334.5709309</v>
      </c>
      <c r="L154">
        <f t="shared" si="33"/>
        <v>3.0884114005032619E-5</v>
      </c>
      <c r="M154">
        <f t="shared" si="34"/>
        <v>3.7320156594493749E-3</v>
      </c>
      <c r="N154">
        <f t="shared" si="32"/>
        <v>0.52373941586363071</v>
      </c>
      <c r="U154">
        <v>153</v>
      </c>
      <c r="W154" t="s">
        <v>13</v>
      </c>
    </row>
    <row r="155" spans="1:23" x14ac:dyDescent="0.3">
      <c r="B155">
        <v>7</v>
      </c>
      <c r="C155">
        <f t="shared" si="27"/>
        <v>151</v>
      </c>
      <c r="D155">
        <v>13259</v>
      </c>
      <c r="E155">
        <f t="shared" si="24"/>
        <v>11973.247405062928</v>
      </c>
      <c r="F155">
        <f t="shared" si="25"/>
        <v>92.25652041603162</v>
      </c>
      <c r="G155">
        <f t="shared" si="26"/>
        <v>1194.3076923076924</v>
      </c>
      <c r="H155">
        <f t="shared" si="28"/>
        <v>13322.580848555883</v>
      </c>
      <c r="I155">
        <f t="shared" si="29"/>
        <v>-63.580848555882767</v>
      </c>
      <c r="J155">
        <f t="shared" si="30"/>
        <v>63.580848555882767</v>
      </c>
      <c r="K155">
        <f t="shared" si="31"/>
        <v>177491160.466308</v>
      </c>
      <c r="L155">
        <f t="shared" si="33"/>
        <v>2.6210746210926954E-5</v>
      </c>
      <c r="M155">
        <f t="shared" si="34"/>
        <v>4.574939107307616E-3</v>
      </c>
      <c r="N155">
        <f t="shared" si="32"/>
        <v>0.47952974248346608</v>
      </c>
      <c r="U155">
        <v>154</v>
      </c>
      <c r="W155" t="s">
        <v>14</v>
      </c>
    </row>
    <row r="156" spans="1:23" x14ac:dyDescent="0.3">
      <c r="B156">
        <v>8</v>
      </c>
      <c r="C156">
        <f t="shared" si="27"/>
        <v>152</v>
      </c>
      <c r="D156">
        <v>13945</v>
      </c>
      <c r="E156">
        <f t="shared" si="24"/>
        <v>12614.477617052669</v>
      </c>
      <c r="F156">
        <f t="shared" si="25"/>
        <v>122.45007345258566</v>
      </c>
      <c r="G156">
        <f t="shared" si="26"/>
        <v>1257.0769230769231</v>
      </c>
      <c r="H156">
        <f t="shared" si="28"/>
        <v>13935.081536659101</v>
      </c>
      <c r="I156">
        <f t="shared" si="29"/>
        <v>9.9184633408985974</v>
      </c>
      <c r="J156">
        <f t="shared" si="30"/>
        <v>9.9184633408985974</v>
      </c>
      <c r="K156">
        <f t="shared" si="31"/>
        <v>194186497.43333739</v>
      </c>
      <c r="L156">
        <f t="shared" si="33"/>
        <v>5.5958651952060172E-7</v>
      </c>
      <c r="M156">
        <f t="shared" si="34"/>
        <v>2.6768663612483702E-3</v>
      </c>
      <c r="N156">
        <f t="shared" si="32"/>
        <v>7.1125588676217974E-2</v>
      </c>
      <c r="U156">
        <v>155</v>
      </c>
      <c r="W156" t="s">
        <v>15</v>
      </c>
    </row>
    <row r="157" spans="1:23" x14ac:dyDescent="0.3">
      <c r="B157">
        <v>9</v>
      </c>
      <c r="C157">
        <f t="shared" si="27"/>
        <v>153</v>
      </c>
      <c r="D157">
        <v>13839</v>
      </c>
      <c r="E157">
        <f t="shared" si="24"/>
        <v>12652.183775171929</v>
      </c>
      <c r="F157">
        <f t="shared" si="25"/>
        <v>117.7891581092527</v>
      </c>
      <c r="G157">
        <f t="shared" si="26"/>
        <v>1198.1538461538462</v>
      </c>
      <c r="H157">
        <f t="shared" si="28"/>
        <v>13894.742164050413</v>
      </c>
      <c r="I157">
        <f t="shared" si="29"/>
        <v>-55.742164050412612</v>
      </c>
      <c r="J157">
        <f t="shared" si="30"/>
        <v>55.742164050412612</v>
      </c>
      <c r="K157">
        <f t="shared" si="31"/>
        <v>193063859.80544034</v>
      </c>
      <c r="L157">
        <f t="shared" si="33"/>
        <v>1.5978301546132552E-5</v>
      </c>
      <c r="M157">
        <f t="shared" si="34"/>
        <v>5.7779621601587237E-5</v>
      </c>
      <c r="N157">
        <f t="shared" si="32"/>
        <v>0.40279040429519913</v>
      </c>
      <c r="U157">
        <v>156</v>
      </c>
      <c r="W157" t="s">
        <v>16</v>
      </c>
    </row>
    <row r="158" spans="1:23" x14ac:dyDescent="0.3">
      <c r="B158">
        <v>10</v>
      </c>
      <c r="C158">
        <f t="shared" si="27"/>
        <v>154</v>
      </c>
      <c r="D158">
        <v>12387</v>
      </c>
      <c r="E158">
        <f t="shared" ref="E158:E204" si="35">$B$2*(D158-G146) + (1-$B$2)*(E157+F157)</f>
        <v>11440.144344588718</v>
      </c>
      <c r="F158">
        <f t="shared" ref="F158:F204" si="36">$C$2*(E158-E157) + (1-$C$2)*F157</f>
        <v>44.648585731167202</v>
      </c>
      <c r="G158">
        <f t="shared" ref="G158:G204" si="37">$D$2*(D158-E158) + (1-$D$2)*G146</f>
        <v>1124.7692307692307</v>
      </c>
      <c r="H158">
        <f t="shared" si="28"/>
        <v>12512.331391858346</v>
      </c>
      <c r="I158">
        <f t="shared" si="29"/>
        <v>-125.33139185834625</v>
      </c>
      <c r="J158">
        <f t="shared" si="30"/>
        <v>125.33139185834625</v>
      </c>
      <c r="K158">
        <f t="shared" si="31"/>
        <v>156558436.85968381</v>
      </c>
      <c r="L158">
        <f t="shared" si="33"/>
        <v>8.2018213768884552E-5</v>
      </c>
      <c r="M158">
        <f t="shared" si="34"/>
        <v>1.1008390175664032E-2</v>
      </c>
      <c r="N158">
        <f t="shared" si="32"/>
        <v>1.0117977868599843</v>
      </c>
      <c r="U158">
        <v>157</v>
      </c>
      <c r="W158" t="s">
        <v>5</v>
      </c>
    </row>
    <row r="159" spans="1:23" x14ac:dyDescent="0.3">
      <c r="B159">
        <v>11</v>
      </c>
      <c r="C159">
        <f t="shared" ref="C159:C204" si="38">C158+1</f>
        <v>155</v>
      </c>
      <c r="D159">
        <v>12546</v>
      </c>
      <c r="E159">
        <f t="shared" si="35"/>
        <v>11514.488642700824</v>
      </c>
      <c r="F159">
        <f t="shared" si="36"/>
        <v>46.281849912118837</v>
      </c>
      <c r="G159">
        <f t="shared" si="37"/>
        <v>1027.5384615384614</v>
      </c>
      <c r="H159">
        <f t="shared" si="28"/>
        <v>12592.155107997558</v>
      </c>
      <c r="I159">
        <f t="shared" si="29"/>
        <v>-46.155107997557934</v>
      </c>
      <c r="J159">
        <f t="shared" si="30"/>
        <v>46.155107997557934</v>
      </c>
      <c r="K159">
        <f t="shared" si="31"/>
        <v>158562370.26386899</v>
      </c>
      <c r="L159">
        <f t="shared" si="33"/>
        <v>1.3883765438913781E-5</v>
      </c>
      <c r="M159">
        <f t="shared" si="34"/>
        <v>1.6476386592925501E-4</v>
      </c>
      <c r="N159">
        <f t="shared" si="32"/>
        <v>0.36788703967446146</v>
      </c>
      <c r="U159">
        <v>158</v>
      </c>
      <c r="W159" t="s">
        <v>6</v>
      </c>
    </row>
    <row r="160" spans="1:23" x14ac:dyDescent="0.3">
      <c r="B160">
        <v>12</v>
      </c>
      <c r="C160">
        <f t="shared" si="38"/>
        <v>156</v>
      </c>
      <c r="D160">
        <v>12038</v>
      </c>
      <c r="E160">
        <f t="shared" si="35"/>
        <v>11072.005687359097</v>
      </c>
      <c r="F160">
        <f t="shared" si="36"/>
        <v>19.399785623157282</v>
      </c>
      <c r="G160">
        <f t="shared" si="37"/>
        <v>1031.3846153846155</v>
      </c>
      <c r="H160">
        <f t="shared" si="28"/>
        <v>12081.405472982255</v>
      </c>
      <c r="I160">
        <f t="shared" si="29"/>
        <v>-43.405472982254651</v>
      </c>
      <c r="J160">
        <f t="shared" si="30"/>
        <v>43.405472982254651</v>
      </c>
      <c r="K160">
        <f t="shared" si="31"/>
        <v>145960358.20260558</v>
      </c>
      <c r="L160">
        <f t="shared" si="33"/>
        <v>1.1969566437170633E-5</v>
      </c>
      <c r="M160">
        <f t="shared" si="34"/>
        <v>1.6395205258867042E-3</v>
      </c>
      <c r="N160">
        <f t="shared" si="32"/>
        <v>0.36057046836895373</v>
      </c>
      <c r="U160">
        <v>159</v>
      </c>
      <c r="W160" t="s">
        <v>7</v>
      </c>
    </row>
    <row r="161" spans="1:23" x14ac:dyDescent="0.3">
      <c r="A161">
        <v>1990</v>
      </c>
      <c r="B161">
        <v>1</v>
      </c>
      <c r="C161">
        <f t="shared" si="38"/>
        <v>157</v>
      </c>
      <c r="D161">
        <v>11977</v>
      </c>
      <c r="E161">
        <f t="shared" si="35"/>
        <v>10999.319845811906</v>
      </c>
      <c r="F161">
        <f t="shared" si="36"/>
        <v>14.335076128788144</v>
      </c>
      <c r="G161">
        <f t="shared" si="37"/>
        <v>990</v>
      </c>
      <c r="H161">
        <f t="shared" si="28"/>
        <v>11963.808768094539</v>
      </c>
      <c r="I161">
        <f t="shared" si="29"/>
        <v>13.191231905460882</v>
      </c>
      <c r="J161">
        <f t="shared" si="30"/>
        <v>13.191231905460882</v>
      </c>
      <c r="K161">
        <f t="shared" si="31"/>
        <v>143132720.23953578</v>
      </c>
      <c r="L161">
        <f t="shared" si="33"/>
        <v>1.2007760935117182E-6</v>
      </c>
      <c r="M161">
        <f t="shared" si="34"/>
        <v>2.5677396777624023E-5</v>
      </c>
      <c r="N161">
        <f t="shared" si="32"/>
        <v>0.11013803043717861</v>
      </c>
      <c r="U161">
        <v>160</v>
      </c>
      <c r="W161" t="s">
        <v>8</v>
      </c>
    </row>
    <row r="162" spans="1:23" x14ac:dyDescent="0.3">
      <c r="B162">
        <v>2</v>
      </c>
      <c r="C162">
        <f t="shared" si="38"/>
        <v>158</v>
      </c>
      <c r="D162">
        <v>12336</v>
      </c>
      <c r="E162">
        <f t="shared" si="35"/>
        <v>11341.927588481311</v>
      </c>
      <c r="F162">
        <f t="shared" si="36"/>
        <v>32.390072788522048</v>
      </c>
      <c r="G162">
        <f t="shared" si="37"/>
        <v>950.15384615384619</v>
      </c>
      <c r="H162">
        <f t="shared" si="28"/>
        <v>12318.625353577525</v>
      </c>
      <c r="I162">
        <f t="shared" si="29"/>
        <v>17.374646422475053</v>
      </c>
      <c r="J162">
        <f t="shared" si="30"/>
        <v>17.374646422475053</v>
      </c>
      <c r="K162">
        <f t="shared" si="31"/>
        <v>151748530.601803</v>
      </c>
      <c r="L162">
        <f t="shared" si="33"/>
        <v>2.1044366255301587E-6</v>
      </c>
      <c r="M162">
        <f t="shared" si="34"/>
        <v>8.9844769338833722E-4</v>
      </c>
      <c r="N162">
        <f t="shared" si="32"/>
        <v>0.14084505854794951</v>
      </c>
      <c r="U162">
        <v>161</v>
      </c>
      <c r="W162" t="s">
        <v>9</v>
      </c>
    </row>
    <row r="163" spans="1:23" x14ac:dyDescent="0.3">
      <c r="B163">
        <v>3</v>
      </c>
      <c r="C163">
        <f t="shared" si="38"/>
        <v>159</v>
      </c>
      <c r="D163">
        <v>11793</v>
      </c>
      <c r="E163">
        <f t="shared" si="35"/>
        <v>10910.716099414456</v>
      </c>
      <c r="F163">
        <f t="shared" si="36"/>
        <v>6.8919868864763352</v>
      </c>
      <c r="G163">
        <f t="shared" si="37"/>
        <v>944.30769230769226</v>
      </c>
      <c r="H163">
        <f t="shared" si="28"/>
        <v>11950.992701685547</v>
      </c>
      <c r="I163">
        <f t="shared" si="29"/>
        <v>-157.99270168554722</v>
      </c>
      <c r="J163">
        <f t="shared" si="30"/>
        <v>157.99270168554722</v>
      </c>
      <c r="K163">
        <f t="shared" si="31"/>
        <v>142826226.55574122</v>
      </c>
      <c r="L163">
        <f t="shared" si="33"/>
        <v>1.640307723578375E-4</v>
      </c>
      <c r="M163">
        <f t="shared" si="34"/>
        <v>1.9375411626216903E-3</v>
      </c>
      <c r="N163">
        <f t="shared" si="32"/>
        <v>1.3397159474734777</v>
      </c>
      <c r="U163">
        <v>162</v>
      </c>
      <c r="W163" t="s">
        <v>39</v>
      </c>
    </row>
    <row r="164" spans="1:23" x14ac:dyDescent="0.3">
      <c r="B164">
        <v>4</v>
      </c>
      <c r="C164">
        <f t="shared" si="38"/>
        <v>160</v>
      </c>
      <c r="D164">
        <v>12877</v>
      </c>
      <c r="E164">
        <f t="shared" si="35"/>
        <v>11734.346523414279</v>
      </c>
      <c r="F164">
        <f t="shared" si="36"/>
        <v>51.812600927710378</v>
      </c>
      <c r="G164">
        <f t="shared" si="37"/>
        <v>1033.3846153846155</v>
      </c>
      <c r="H164">
        <f t="shared" si="28"/>
        <v>12781.543739726605</v>
      </c>
      <c r="I164">
        <f t="shared" si="29"/>
        <v>95.456260273394946</v>
      </c>
      <c r="J164">
        <f t="shared" si="30"/>
        <v>95.456260273394946</v>
      </c>
      <c r="K164">
        <f t="shared" si="31"/>
        <v>163367860.37054437</v>
      </c>
      <c r="L164">
        <f t="shared" si="33"/>
        <v>6.5517940094129607E-5</v>
      </c>
      <c r="M164">
        <f t="shared" si="34"/>
        <v>8.4490906044413523E-3</v>
      </c>
      <c r="N164">
        <f t="shared" si="32"/>
        <v>0.74129269452042368</v>
      </c>
      <c r="U164">
        <v>163</v>
      </c>
      <c r="W164" t="s">
        <v>40</v>
      </c>
    </row>
    <row r="165" spans="1:23" x14ac:dyDescent="0.3">
      <c r="B165">
        <v>5</v>
      </c>
      <c r="C165">
        <f t="shared" si="38"/>
        <v>161</v>
      </c>
      <c r="D165">
        <v>11923</v>
      </c>
      <c r="E165">
        <f t="shared" si="35"/>
        <v>11028.923545903124</v>
      </c>
      <c r="F165">
        <f t="shared" si="36"/>
        <v>10.164644113572813</v>
      </c>
      <c r="G165">
        <f t="shared" si="37"/>
        <v>995.38461538461536</v>
      </c>
      <c r="H165">
        <f t="shared" si="28"/>
        <v>12164.011266939773</v>
      </c>
      <c r="I165">
        <f t="shared" si="29"/>
        <v>-241.01126693977312</v>
      </c>
      <c r="J165">
        <f t="shared" si="30"/>
        <v>241.01126693977312</v>
      </c>
      <c r="K165">
        <f t="shared" si="31"/>
        <v>147963170.10223773</v>
      </c>
      <c r="L165">
        <f t="shared" si="33"/>
        <v>3.5030416424538738E-4</v>
      </c>
      <c r="M165">
        <f t="shared" si="34"/>
        <v>5.4886730067555331E-3</v>
      </c>
      <c r="N165">
        <f t="shared" si="32"/>
        <v>2.0213978607713923</v>
      </c>
      <c r="U165">
        <v>164</v>
      </c>
      <c r="W165" t="s">
        <v>12</v>
      </c>
    </row>
    <row r="166" spans="1:23" x14ac:dyDescent="0.3">
      <c r="B166">
        <v>6</v>
      </c>
      <c r="C166">
        <f t="shared" si="38"/>
        <v>162</v>
      </c>
      <c r="D166">
        <v>13306</v>
      </c>
      <c r="E166">
        <f t="shared" si="35"/>
        <v>12046.322252575817</v>
      </c>
      <c r="F166">
        <f t="shared" si="36"/>
        <v>65.56251755432443</v>
      </c>
      <c r="G166">
        <f t="shared" si="37"/>
        <v>1124.9230769230769</v>
      </c>
      <c r="H166">
        <f t="shared" si="28"/>
        <v>13306.192462437833</v>
      </c>
      <c r="I166">
        <f t="shared" si="29"/>
        <v>-0.19246243783345562</v>
      </c>
      <c r="J166">
        <f t="shared" si="30"/>
        <v>0.19246243783345562</v>
      </c>
      <c r="K166">
        <f t="shared" si="31"/>
        <v>177054757.84743741</v>
      </c>
      <c r="L166">
        <f t="shared" si="33"/>
        <v>2.6056787853737498E-10</v>
      </c>
      <c r="M166">
        <f t="shared" si="34"/>
        <v>1.3454676875603611E-2</v>
      </c>
      <c r="N166">
        <f t="shared" si="32"/>
        <v>1.4464334723692741E-3</v>
      </c>
      <c r="U166">
        <v>165</v>
      </c>
      <c r="W166" t="s">
        <v>13</v>
      </c>
    </row>
    <row r="167" spans="1:23" x14ac:dyDescent="0.3">
      <c r="B167">
        <v>7</v>
      </c>
      <c r="C167">
        <f t="shared" si="38"/>
        <v>163</v>
      </c>
      <c r="D167">
        <v>13988</v>
      </c>
      <c r="E167">
        <f t="shared" si="35"/>
        <v>12713.239018259974</v>
      </c>
      <c r="F167">
        <f t="shared" si="36"/>
        <v>98.637001201465182</v>
      </c>
      <c r="G167">
        <f t="shared" si="37"/>
        <v>1194.3076923076924</v>
      </c>
      <c r="H167">
        <f t="shared" si="28"/>
        <v>14068.952942538363</v>
      </c>
      <c r="I167">
        <f t="shared" si="29"/>
        <v>-80.952942538362549</v>
      </c>
      <c r="J167">
        <f t="shared" si="30"/>
        <v>80.952942538362549</v>
      </c>
      <c r="K167">
        <f t="shared" si="31"/>
        <v>197935436.89935884</v>
      </c>
      <c r="L167">
        <f t="shared" si="33"/>
        <v>3.7014359665892949E-5</v>
      </c>
      <c r="M167">
        <f t="shared" si="34"/>
        <v>2.6270824979273042E-3</v>
      </c>
      <c r="N167">
        <f t="shared" si="32"/>
        <v>0.57873135929627217</v>
      </c>
      <c r="U167">
        <v>166</v>
      </c>
      <c r="W167" t="s">
        <v>14</v>
      </c>
    </row>
    <row r="168" spans="1:23" x14ac:dyDescent="0.3">
      <c r="B168">
        <v>8</v>
      </c>
      <c r="C168">
        <f t="shared" si="38"/>
        <v>164</v>
      </c>
      <c r="D168">
        <v>14002</v>
      </c>
      <c r="E168">
        <f t="shared" si="35"/>
        <v>12752.823524142603</v>
      </c>
      <c r="F168">
        <f t="shared" si="36"/>
        <v>95.389113958929173</v>
      </c>
      <c r="G168">
        <f t="shared" si="37"/>
        <v>1257.0769230769231</v>
      </c>
      <c r="H168">
        <f t="shared" si="28"/>
        <v>14046.366484255377</v>
      </c>
      <c r="I168">
        <f t="shared" si="29"/>
        <v>-44.366484255377145</v>
      </c>
      <c r="J168">
        <f t="shared" si="30"/>
        <v>44.366484255377145</v>
      </c>
      <c r="K168">
        <f t="shared" si="31"/>
        <v>197300411.41001275</v>
      </c>
      <c r="L168">
        <f t="shared" si="33"/>
        <v>1.0060018585636355E-5</v>
      </c>
      <c r="M168">
        <f t="shared" si="34"/>
        <v>1.0017164923175704E-6</v>
      </c>
      <c r="N168">
        <f t="shared" si="32"/>
        <v>0.31685819351076377</v>
      </c>
      <c r="U168">
        <v>167</v>
      </c>
      <c r="W168" t="s">
        <v>15</v>
      </c>
    </row>
    <row r="169" spans="1:23" x14ac:dyDescent="0.3">
      <c r="B169">
        <v>9</v>
      </c>
      <c r="C169">
        <f t="shared" si="38"/>
        <v>165</v>
      </c>
      <c r="D169">
        <v>14336</v>
      </c>
      <c r="E169">
        <f t="shared" si="35"/>
        <v>13103.669398988288</v>
      </c>
      <c r="F169">
        <f t="shared" si="36"/>
        <v>109.43923580770075</v>
      </c>
      <c r="G169">
        <f t="shared" si="37"/>
        <v>1198.1538461538462</v>
      </c>
      <c r="H169">
        <f t="shared" si="28"/>
        <v>14337.877865565219</v>
      </c>
      <c r="I169">
        <f t="shared" si="29"/>
        <v>-1.8778655652185989</v>
      </c>
      <c r="J169">
        <f t="shared" si="30"/>
        <v>1.8778655652185989</v>
      </c>
      <c r="K169">
        <f t="shared" si="31"/>
        <v>205574741.68786502</v>
      </c>
      <c r="L169">
        <f t="shared" si="33"/>
        <v>1.7986590612311815E-8</v>
      </c>
      <c r="M169">
        <f t="shared" si="34"/>
        <v>5.6900068207041486E-4</v>
      </c>
      <c r="N169">
        <f t="shared" si="32"/>
        <v>1.3098950650241342E-2</v>
      </c>
      <c r="U169">
        <v>168</v>
      </c>
      <c r="W169" t="s">
        <v>16</v>
      </c>
    </row>
    <row r="170" spans="1:23" x14ac:dyDescent="0.3">
      <c r="B170">
        <v>10</v>
      </c>
      <c r="C170">
        <f t="shared" si="38"/>
        <v>166</v>
      </c>
      <c r="D170">
        <v>12867</v>
      </c>
      <c r="E170">
        <f t="shared" si="35"/>
        <v>11915.794357367466</v>
      </c>
      <c r="F170">
        <f t="shared" si="36"/>
        <v>38.086950549131984</v>
      </c>
      <c r="G170">
        <f t="shared" si="37"/>
        <v>1124.7692307692307</v>
      </c>
      <c r="H170">
        <f t="shared" si="28"/>
        <v>12981.419769455058</v>
      </c>
      <c r="I170">
        <f t="shared" si="29"/>
        <v>-114.41976945505849</v>
      </c>
      <c r="J170">
        <f t="shared" si="30"/>
        <v>114.41976945505849</v>
      </c>
      <c r="K170">
        <f t="shared" si="31"/>
        <v>168517259.23079863</v>
      </c>
      <c r="L170">
        <f t="shared" si="33"/>
        <v>6.3700985627022236E-5</v>
      </c>
      <c r="M170">
        <f t="shared" si="34"/>
        <v>1.0499959089318101E-2</v>
      </c>
      <c r="N170">
        <f t="shared" si="32"/>
        <v>0.88924978203977989</v>
      </c>
      <c r="U170">
        <v>169</v>
      </c>
      <c r="W170" t="s">
        <v>5</v>
      </c>
    </row>
    <row r="171" spans="1:23" x14ac:dyDescent="0.3">
      <c r="B171">
        <v>11</v>
      </c>
      <c r="C171">
        <f t="shared" si="38"/>
        <v>167</v>
      </c>
      <c r="D171">
        <v>12721</v>
      </c>
      <c r="E171">
        <f t="shared" si="35"/>
        <v>11724.191071257235</v>
      </c>
      <c r="F171">
        <f t="shared" si="36"/>
        <v>25.453987532867057</v>
      </c>
      <c r="G171">
        <f t="shared" si="37"/>
        <v>1027.5384615384614</v>
      </c>
      <c r="H171">
        <f t="shared" si="28"/>
        <v>12781.029674174717</v>
      </c>
      <c r="I171">
        <f t="shared" si="29"/>
        <v>-60.029674174717002</v>
      </c>
      <c r="J171">
        <f t="shared" si="30"/>
        <v>60.029674174717002</v>
      </c>
      <c r="K171">
        <f t="shared" si="31"/>
        <v>163354719.53213468</v>
      </c>
      <c r="L171">
        <f t="shared" si="33"/>
        <v>2.1765937126897393E-5</v>
      </c>
      <c r="M171">
        <f t="shared" si="34"/>
        <v>1.2875114787150874E-4</v>
      </c>
      <c r="N171">
        <f t="shared" si="32"/>
        <v>0.471894302135972</v>
      </c>
      <c r="U171">
        <v>170</v>
      </c>
      <c r="W171" t="s">
        <v>6</v>
      </c>
    </row>
    <row r="172" spans="1:23" x14ac:dyDescent="0.3">
      <c r="B172">
        <v>12</v>
      </c>
      <c r="C172">
        <f t="shared" si="38"/>
        <v>168</v>
      </c>
      <c r="D172">
        <v>12449</v>
      </c>
      <c r="E172">
        <f t="shared" si="35"/>
        <v>11456.794886168002</v>
      </c>
      <c r="F172">
        <f t="shared" si="36"/>
        <v>9.3472280386515099</v>
      </c>
      <c r="G172">
        <f t="shared" si="37"/>
        <v>1031.3846153846155</v>
      </c>
      <c r="H172">
        <f t="shared" si="28"/>
        <v>12456.142114206654</v>
      </c>
      <c r="I172">
        <f t="shared" si="29"/>
        <v>-7.1421142066537868</v>
      </c>
      <c r="J172">
        <f t="shared" si="30"/>
        <v>7.1421142066537868</v>
      </c>
      <c r="K172">
        <f t="shared" si="31"/>
        <v>155155476.36931261</v>
      </c>
      <c r="L172">
        <f t="shared" si="33"/>
        <v>3.1521804837697461E-7</v>
      </c>
      <c r="M172">
        <f t="shared" si="34"/>
        <v>4.5718850536986084E-4</v>
      </c>
      <c r="N172">
        <f t="shared" si="32"/>
        <v>5.7370987281338152E-2</v>
      </c>
      <c r="U172">
        <v>171</v>
      </c>
      <c r="W172" t="s">
        <v>7</v>
      </c>
    </row>
    <row r="173" spans="1:23" x14ac:dyDescent="0.3">
      <c r="A173">
        <v>1991</v>
      </c>
      <c r="B173">
        <v>1</v>
      </c>
      <c r="C173">
        <f t="shared" si="38"/>
        <v>169</v>
      </c>
      <c r="D173">
        <v>12686</v>
      </c>
      <c r="E173">
        <f t="shared" si="35"/>
        <v>11668.876769476385</v>
      </c>
      <c r="F173">
        <f t="shared" si="36"/>
        <v>20.497634078486747</v>
      </c>
      <c r="G173">
        <f t="shared" si="37"/>
        <v>990</v>
      </c>
      <c r="H173">
        <f t="shared" si="28"/>
        <v>12639.528249708717</v>
      </c>
      <c r="I173">
        <f t="shared" si="29"/>
        <v>46.47175029128266</v>
      </c>
      <c r="J173">
        <f t="shared" si="30"/>
        <v>46.47175029128266</v>
      </c>
      <c r="K173">
        <f t="shared" si="31"/>
        <v>159757674.37518471</v>
      </c>
      <c r="L173">
        <f t="shared" si="33"/>
        <v>1.3935069075790702E-5</v>
      </c>
      <c r="M173">
        <f t="shared" si="34"/>
        <v>3.624330202401313E-4</v>
      </c>
      <c r="N173">
        <f t="shared" si="32"/>
        <v>0.36632311438816539</v>
      </c>
      <c r="U173">
        <v>172</v>
      </c>
      <c r="W173" t="s">
        <v>8</v>
      </c>
    </row>
    <row r="174" spans="1:23" x14ac:dyDescent="0.3">
      <c r="B174">
        <v>2</v>
      </c>
      <c r="C174">
        <f t="shared" si="38"/>
        <v>170</v>
      </c>
      <c r="D174">
        <v>12810</v>
      </c>
      <c r="E174">
        <f t="shared" si="35"/>
        <v>11839.730487311783</v>
      </c>
      <c r="F174">
        <f t="shared" si="36"/>
        <v>28.767218685116873</v>
      </c>
      <c r="G174">
        <f t="shared" si="37"/>
        <v>950.15384615384619</v>
      </c>
      <c r="H174">
        <f t="shared" si="28"/>
        <v>12812.805398304592</v>
      </c>
      <c r="I174">
        <f t="shared" si="29"/>
        <v>-2.8053983045920177</v>
      </c>
      <c r="J174">
        <f t="shared" si="30"/>
        <v>2.8053983045920177</v>
      </c>
      <c r="K174">
        <f t="shared" si="31"/>
        <v>164167982.17482328</v>
      </c>
      <c r="L174">
        <f t="shared" si="33"/>
        <v>4.8903466644348916E-8</v>
      </c>
      <c r="M174">
        <f t="shared" si="34"/>
        <v>9.5541918159101116E-5</v>
      </c>
      <c r="N174">
        <f t="shared" si="32"/>
        <v>2.1900064828977498E-2</v>
      </c>
      <c r="U174">
        <v>173</v>
      </c>
      <c r="W174" t="s">
        <v>9</v>
      </c>
    </row>
    <row r="175" spans="1:23" x14ac:dyDescent="0.3">
      <c r="B175">
        <v>3</v>
      </c>
      <c r="C175">
        <f t="shared" si="38"/>
        <v>171</v>
      </c>
      <c r="D175">
        <v>12015</v>
      </c>
      <c r="E175">
        <f t="shared" si="35"/>
        <v>11164.83334469225</v>
      </c>
      <c r="F175">
        <f t="shared" si="36"/>
        <v>-9.9343211866388721</v>
      </c>
      <c r="G175">
        <f t="shared" si="37"/>
        <v>944.30769230769226</v>
      </c>
      <c r="H175">
        <f t="shared" si="28"/>
        <v>12188.283638890227</v>
      </c>
      <c r="I175">
        <f t="shared" si="29"/>
        <v>-173.28363889022694</v>
      </c>
      <c r="J175">
        <f t="shared" si="30"/>
        <v>173.28363889022694</v>
      </c>
      <c r="K175">
        <f t="shared" si="31"/>
        <v>148554258.0620392</v>
      </c>
      <c r="L175">
        <f t="shared" si="33"/>
        <v>1.829855767872519E-4</v>
      </c>
      <c r="M175">
        <f t="shared" si="34"/>
        <v>3.8515540588716004E-3</v>
      </c>
      <c r="N175">
        <f t="shared" si="32"/>
        <v>1.4422275396606488</v>
      </c>
      <c r="U175">
        <v>174</v>
      </c>
      <c r="W175" t="s">
        <v>39</v>
      </c>
    </row>
    <row r="176" spans="1:23" x14ac:dyDescent="0.3">
      <c r="B176">
        <v>4</v>
      </c>
      <c r="C176">
        <f t="shared" si="38"/>
        <v>172</v>
      </c>
      <c r="D176">
        <v>12888</v>
      </c>
      <c r="E176">
        <f t="shared" si="35"/>
        <v>11772.048854004432</v>
      </c>
      <c r="F176">
        <f t="shared" si="36"/>
        <v>24.008919490796274</v>
      </c>
      <c r="G176">
        <f t="shared" si="37"/>
        <v>1033.3846153846155</v>
      </c>
      <c r="H176">
        <f t="shared" si="28"/>
        <v>12791.442388879843</v>
      </c>
      <c r="I176">
        <f t="shared" si="29"/>
        <v>96.557611120157162</v>
      </c>
      <c r="J176">
        <f t="shared" si="30"/>
        <v>96.557611120157162</v>
      </c>
      <c r="K176">
        <f t="shared" si="31"/>
        <v>163620998.38803205</v>
      </c>
      <c r="L176">
        <f t="shared" si="33"/>
        <v>6.4584079619102141E-5</v>
      </c>
      <c r="M176">
        <f t="shared" si="34"/>
        <v>5.2793558613530847E-3</v>
      </c>
      <c r="N176">
        <f t="shared" si="32"/>
        <v>0.74920554872871781</v>
      </c>
      <c r="U176">
        <v>175</v>
      </c>
      <c r="W176" t="s">
        <v>40</v>
      </c>
    </row>
    <row r="177" spans="1:23" x14ac:dyDescent="0.3">
      <c r="B177">
        <v>5</v>
      </c>
      <c r="C177">
        <f t="shared" si="38"/>
        <v>173</v>
      </c>
      <c r="D177">
        <v>12431</v>
      </c>
      <c r="E177">
        <f t="shared" si="35"/>
        <v>11478.147586503206</v>
      </c>
      <c r="F177">
        <f t="shared" si="36"/>
        <v>6.5238592062350769</v>
      </c>
      <c r="G177">
        <f t="shared" si="37"/>
        <v>995.38461538461536</v>
      </c>
      <c r="H177">
        <f t="shared" si="28"/>
        <v>12609.594522632517</v>
      </c>
      <c r="I177">
        <f t="shared" si="29"/>
        <v>-178.5945226325166</v>
      </c>
      <c r="J177">
        <f t="shared" si="30"/>
        <v>178.5945226325166</v>
      </c>
      <c r="K177">
        <f t="shared" si="31"/>
        <v>159001874.02520397</v>
      </c>
      <c r="L177">
        <f t="shared" si="33"/>
        <v>1.9202829049335616E-4</v>
      </c>
      <c r="M177">
        <f t="shared" si="34"/>
        <v>1.257364936745782E-3</v>
      </c>
      <c r="N177">
        <f t="shared" si="32"/>
        <v>1.4366866915977523</v>
      </c>
      <c r="U177">
        <v>176</v>
      </c>
      <c r="W177" t="s">
        <v>12</v>
      </c>
    </row>
    <row r="178" spans="1:23" x14ac:dyDescent="0.3">
      <c r="B178">
        <v>6</v>
      </c>
      <c r="C178">
        <f t="shared" si="38"/>
        <v>174</v>
      </c>
      <c r="D178">
        <v>13499</v>
      </c>
      <c r="E178">
        <f t="shared" si="35"/>
        <v>12269.127076747562</v>
      </c>
      <c r="F178">
        <f t="shared" si="36"/>
        <v>49.668918913331694</v>
      </c>
      <c r="G178">
        <f t="shared" si="37"/>
        <v>1124.9230769230769</v>
      </c>
      <c r="H178">
        <f t="shared" si="28"/>
        <v>13513.103687968585</v>
      </c>
      <c r="I178">
        <f t="shared" si="29"/>
        <v>-14.103687968585291</v>
      </c>
      <c r="J178">
        <f t="shared" si="30"/>
        <v>14.103687968585291</v>
      </c>
      <c r="K178">
        <f t="shared" si="31"/>
        <v>182603971.28179017</v>
      </c>
      <c r="L178">
        <f t="shared" si="33"/>
        <v>1.287221393652563E-6</v>
      </c>
      <c r="M178">
        <f t="shared" si="34"/>
        <v>7.3812577759697707E-3</v>
      </c>
      <c r="N178">
        <f t="shared" si="32"/>
        <v>0.10447950195262828</v>
      </c>
      <c r="U178">
        <v>177</v>
      </c>
      <c r="W178" t="s">
        <v>13</v>
      </c>
    </row>
    <row r="179" spans="1:23" x14ac:dyDescent="0.3">
      <c r="B179">
        <v>7</v>
      </c>
      <c r="C179">
        <f t="shared" si="38"/>
        <v>175</v>
      </c>
      <c r="D179">
        <v>13014</v>
      </c>
      <c r="E179">
        <f t="shared" si="35"/>
        <v>11878.586542872601</v>
      </c>
      <c r="F179">
        <f t="shared" si="36"/>
        <v>25.457399009975614</v>
      </c>
      <c r="G179">
        <f t="shared" si="37"/>
        <v>1194.3076923076924</v>
      </c>
      <c r="H179">
        <f t="shared" si="28"/>
        <v>13161.120864959501</v>
      </c>
      <c r="I179">
        <f t="shared" si="29"/>
        <v>-147.12086495950098</v>
      </c>
      <c r="J179">
        <f t="shared" si="30"/>
        <v>147.12086495950098</v>
      </c>
      <c r="K179">
        <f t="shared" si="31"/>
        <v>173215102.42207232</v>
      </c>
      <c r="L179">
        <f t="shared" si="33"/>
        <v>1.1878055342986983E-4</v>
      </c>
      <c r="M179">
        <f t="shared" si="34"/>
        <v>1.2908633855722746E-3</v>
      </c>
      <c r="N179">
        <f t="shared" si="32"/>
        <v>1.1304815195904487</v>
      </c>
      <c r="U179">
        <v>178</v>
      </c>
      <c r="W179" t="s">
        <v>14</v>
      </c>
    </row>
    <row r="180" spans="1:23" x14ac:dyDescent="0.3">
      <c r="B180">
        <v>8</v>
      </c>
      <c r="C180">
        <f t="shared" si="38"/>
        <v>176</v>
      </c>
      <c r="D180">
        <v>14296</v>
      </c>
      <c r="E180">
        <f t="shared" si="35"/>
        <v>12905.007338988296</v>
      </c>
      <c r="F180">
        <f t="shared" si="36"/>
        <v>80.5103858507902</v>
      </c>
      <c r="G180">
        <f t="shared" si="37"/>
        <v>1257.0769230769231</v>
      </c>
      <c r="H180">
        <f t="shared" si="28"/>
        <v>14183.671570992932</v>
      </c>
      <c r="I180">
        <f t="shared" si="29"/>
        <v>112.32842900706783</v>
      </c>
      <c r="J180">
        <f t="shared" si="30"/>
        <v>112.32842900706783</v>
      </c>
      <c r="K180">
        <f t="shared" si="31"/>
        <v>201176539.23379311</v>
      </c>
      <c r="L180">
        <f t="shared" si="33"/>
        <v>7.450025602339161E-5</v>
      </c>
      <c r="M180">
        <f t="shared" si="34"/>
        <v>9.7040817292930095E-3</v>
      </c>
      <c r="N180">
        <f t="shared" si="32"/>
        <v>0.785733275091409</v>
      </c>
      <c r="U180">
        <v>179</v>
      </c>
      <c r="W180" t="s">
        <v>15</v>
      </c>
    </row>
    <row r="181" spans="1:23" x14ac:dyDescent="0.3">
      <c r="B181">
        <v>9</v>
      </c>
      <c r="C181">
        <f t="shared" si="38"/>
        <v>177</v>
      </c>
      <c r="D181">
        <v>14125</v>
      </c>
      <c r="E181">
        <f t="shared" si="35"/>
        <v>12933.769399223322</v>
      </c>
      <c r="F181">
        <f t="shared" si="36"/>
        <v>77.66422794192313</v>
      </c>
      <c r="G181">
        <f t="shared" si="37"/>
        <v>1198.1538461538462</v>
      </c>
      <c r="H181">
        <f t="shared" si="28"/>
        <v>14136.202857934475</v>
      </c>
      <c r="I181">
        <f t="shared" si="29"/>
        <v>-11.202857934475105</v>
      </c>
      <c r="J181">
        <f t="shared" si="30"/>
        <v>11.202857934475105</v>
      </c>
      <c r="K181">
        <f t="shared" si="31"/>
        <v>199832231.24067482</v>
      </c>
      <c r="L181">
        <f t="shared" si="33"/>
        <v>6.1408512598700526E-7</v>
      </c>
      <c r="M181">
        <f t="shared" si="34"/>
        <v>1.4307479812073081E-4</v>
      </c>
      <c r="N181">
        <f t="shared" si="32"/>
        <v>7.9312268562655608E-2</v>
      </c>
      <c r="U181">
        <v>180</v>
      </c>
      <c r="W181" t="s">
        <v>16</v>
      </c>
    </row>
    <row r="182" spans="1:23" x14ac:dyDescent="0.3">
      <c r="B182">
        <v>10</v>
      </c>
      <c r="C182">
        <f t="shared" si="38"/>
        <v>178</v>
      </c>
      <c r="D182">
        <v>12817</v>
      </c>
      <c r="E182">
        <f t="shared" si="35"/>
        <v>11847.896706467038</v>
      </c>
      <c r="F182">
        <f t="shared" si="36"/>
        <v>13.669697303521737</v>
      </c>
      <c r="G182">
        <f t="shared" si="37"/>
        <v>1124.7692307692307</v>
      </c>
      <c r="H182">
        <f t="shared" si="28"/>
        <v>12889.10486530902</v>
      </c>
      <c r="I182">
        <f t="shared" si="29"/>
        <v>-72.10486530902017</v>
      </c>
      <c r="J182">
        <f t="shared" si="30"/>
        <v>72.10486530902017</v>
      </c>
      <c r="K182">
        <f t="shared" si="31"/>
        <v>166129024.22893265</v>
      </c>
      <c r="L182">
        <f t="shared" si="33"/>
        <v>2.6058668844768124E-5</v>
      </c>
      <c r="M182">
        <f t="shared" si="34"/>
        <v>8.5750877907432074E-3</v>
      </c>
      <c r="N182">
        <f t="shared" si="32"/>
        <v>0.56257209416415832</v>
      </c>
      <c r="U182">
        <v>181</v>
      </c>
      <c r="W182" t="s">
        <v>5</v>
      </c>
    </row>
    <row r="183" spans="1:23" x14ac:dyDescent="0.3">
      <c r="B183">
        <v>11</v>
      </c>
      <c r="C183">
        <f t="shared" si="38"/>
        <v>179</v>
      </c>
      <c r="D183">
        <v>12862</v>
      </c>
      <c r="E183">
        <f t="shared" si="35"/>
        <v>11837.659912568004</v>
      </c>
      <c r="F183">
        <f t="shared" si="36"/>
        <v>12.354840287381187</v>
      </c>
      <c r="G183">
        <f t="shared" si="37"/>
        <v>1027.5384615384614</v>
      </c>
      <c r="H183">
        <f t="shared" si="28"/>
        <v>12881.39936824</v>
      </c>
      <c r="I183">
        <f t="shared" si="29"/>
        <v>-19.399368239999603</v>
      </c>
      <c r="J183">
        <f t="shared" si="30"/>
        <v>19.399368239999603</v>
      </c>
      <c r="K183">
        <f t="shared" si="31"/>
        <v>165930449.68409386</v>
      </c>
      <c r="L183">
        <f t="shared" si="33"/>
        <v>2.290880340104209E-6</v>
      </c>
      <c r="M183">
        <f t="shared" si="34"/>
        <v>1.2326854190645569E-5</v>
      </c>
      <c r="N183">
        <f t="shared" si="32"/>
        <v>0.15082699611257661</v>
      </c>
      <c r="U183">
        <v>182</v>
      </c>
      <c r="W183" t="s">
        <v>6</v>
      </c>
    </row>
    <row r="184" spans="1:23" x14ac:dyDescent="0.3">
      <c r="B184">
        <v>12</v>
      </c>
      <c r="C184">
        <f t="shared" si="38"/>
        <v>180</v>
      </c>
      <c r="D184">
        <v>12449</v>
      </c>
      <c r="E184">
        <f t="shared" si="35"/>
        <v>11468.638510067705</v>
      </c>
      <c r="F184">
        <f t="shared" si="36"/>
        <v>-8.6208530659412137</v>
      </c>
      <c r="G184">
        <f t="shared" si="37"/>
        <v>1031.3846153846155</v>
      </c>
      <c r="H184">
        <f t="shared" si="28"/>
        <v>12450.017657001765</v>
      </c>
      <c r="I184">
        <f t="shared" si="29"/>
        <v>-1.0176570017647464</v>
      </c>
      <c r="J184">
        <f t="shared" si="30"/>
        <v>1.0176570017647464</v>
      </c>
      <c r="K184">
        <f t="shared" si="31"/>
        <v>155002939.65965572</v>
      </c>
      <c r="L184">
        <f t="shared" si="33"/>
        <v>6.2601658564205943E-9</v>
      </c>
      <c r="M184">
        <f t="shared" si="34"/>
        <v>1.0310579917515361E-3</v>
      </c>
      <c r="N184">
        <f t="shared" si="32"/>
        <v>8.1746084164571152E-3</v>
      </c>
      <c r="U184">
        <v>183</v>
      </c>
      <c r="W184" t="s">
        <v>7</v>
      </c>
    </row>
    <row r="185" spans="1:23" x14ac:dyDescent="0.3">
      <c r="A185">
        <v>1992</v>
      </c>
      <c r="B185">
        <v>1</v>
      </c>
      <c r="C185">
        <f t="shared" si="38"/>
        <v>181</v>
      </c>
      <c r="D185">
        <v>12489</v>
      </c>
      <c r="E185">
        <f t="shared" si="35"/>
        <v>11494.400083526209</v>
      </c>
      <c r="F185">
        <f t="shared" si="36"/>
        <v>-6.7298196070967631</v>
      </c>
      <c r="G185">
        <f t="shared" si="37"/>
        <v>990</v>
      </c>
      <c r="H185">
        <f t="shared" si="28"/>
        <v>12437.824110072957</v>
      </c>
      <c r="I185">
        <f t="shared" si="29"/>
        <v>51.17588992704259</v>
      </c>
      <c r="J185">
        <f t="shared" si="30"/>
        <v>51.17588992704259</v>
      </c>
      <c r="K185">
        <f t="shared" si="31"/>
        <v>154699468.59311214</v>
      </c>
      <c r="L185">
        <f t="shared" si="33"/>
        <v>1.6899033750204842E-5</v>
      </c>
      <c r="M185">
        <f t="shared" si="34"/>
        <v>1.032407257355855E-5</v>
      </c>
      <c r="N185">
        <f t="shared" si="32"/>
        <v>0.4097677150055456</v>
      </c>
      <c r="U185">
        <v>184</v>
      </c>
      <c r="W185" t="s">
        <v>8</v>
      </c>
    </row>
    <row r="186" spans="1:23" x14ac:dyDescent="0.3">
      <c r="B186">
        <v>2</v>
      </c>
      <c r="C186">
        <f t="shared" si="38"/>
        <v>182</v>
      </c>
      <c r="D186">
        <v>12621</v>
      </c>
      <c r="E186">
        <f t="shared" si="35"/>
        <v>11649.231398834763</v>
      </c>
      <c r="F186">
        <f t="shared" si="36"/>
        <v>2.1560428132640626</v>
      </c>
      <c r="G186">
        <f t="shared" si="37"/>
        <v>950.15384615384619</v>
      </c>
      <c r="H186">
        <f t="shared" si="28"/>
        <v>12595.695133955718</v>
      </c>
      <c r="I186">
        <f t="shared" si="29"/>
        <v>25.30486604428188</v>
      </c>
      <c r="J186">
        <f t="shared" si="30"/>
        <v>25.30486604428188</v>
      </c>
      <c r="K186">
        <f t="shared" si="31"/>
        <v>158651535.90755576</v>
      </c>
      <c r="L186">
        <f t="shared" si="33"/>
        <v>4.1053742508015118E-6</v>
      </c>
      <c r="M186">
        <f t="shared" si="34"/>
        <v>1.1171012330870384E-4</v>
      </c>
      <c r="N186">
        <f t="shared" si="32"/>
        <v>0.20049810668157736</v>
      </c>
      <c r="U186">
        <v>185</v>
      </c>
      <c r="W186" t="s">
        <v>9</v>
      </c>
    </row>
    <row r="187" spans="1:23" x14ac:dyDescent="0.3">
      <c r="B187">
        <v>3</v>
      </c>
      <c r="C187">
        <f t="shared" si="38"/>
        <v>183</v>
      </c>
      <c r="D187">
        <v>12380</v>
      </c>
      <c r="E187">
        <f t="shared" si="35"/>
        <v>11461.144333499084</v>
      </c>
      <c r="F187">
        <f t="shared" si="36"/>
        <v>-8.3073281349278414</v>
      </c>
      <c r="G187">
        <f t="shared" si="37"/>
        <v>944.30769230769226</v>
      </c>
      <c r="H187">
        <f t="shared" si="28"/>
        <v>12486.221620748771</v>
      </c>
      <c r="I187">
        <f t="shared" si="29"/>
        <v>-106.22162074877087</v>
      </c>
      <c r="J187">
        <f t="shared" si="30"/>
        <v>106.22162074877087</v>
      </c>
      <c r="K187">
        <f t="shared" si="31"/>
        <v>155905730.36245406</v>
      </c>
      <c r="L187">
        <f t="shared" si="33"/>
        <v>7.0833436773805726E-5</v>
      </c>
      <c r="M187">
        <f t="shared" si="34"/>
        <v>3.6462509197318106E-4</v>
      </c>
      <c r="N187">
        <f t="shared" si="32"/>
        <v>0.85800986065243023</v>
      </c>
      <c r="U187">
        <v>186</v>
      </c>
      <c r="W187" t="s">
        <v>39</v>
      </c>
    </row>
    <row r="188" spans="1:23" x14ac:dyDescent="0.3">
      <c r="B188">
        <v>4</v>
      </c>
      <c r="C188">
        <f t="shared" si="38"/>
        <v>184</v>
      </c>
      <c r="D188">
        <v>13023</v>
      </c>
      <c r="E188">
        <f t="shared" si="35"/>
        <v>11926.275535863741</v>
      </c>
      <c r="F188">
        <f t="shared" si="36"/>
        <v>17.731791042549322</v>
      </c>
      <c r="G188">
        <f t="shared" si="37"/>
        <v>1033.3846153846155</v>
      </c>
      <c r="H188">
        <f t="shared" si="28"/>
        <v>12939.391942290906</v>
      </c>
      <c r="I188">
        <f t="shared" si="29"/>
        <v>83.608057709094282</v>
      </c>
      <c r="J188">
        <f t="shared" si="30"/>
        <v>83.608057709094282</v>
      </c>
      <c r="K188">
        <f t="shared" si="31"/>
        <v>167427863.83622283</v>
      </c>
      <c r="L188">
        <f t="shared" si="33"/>
        <v>4.5609465171867967E-5</v>
      </c>
      <c r="M188">
        <f t="shared" si="34"/>
        <v>2.6976192775360749E-3</v>
      </c>
      <c r="N188">
        <f t="shared" si="32"/>
        <v>0.64200305389767554</v>
      </c>
      <c r="U188">
        <v>187</v>
      </c>
      <c r="W188" t="s">
        <v>40</v>
      </c>
    </row>
    <row r="189" spans="1:23" x14ac:dyDescent="0.3">
      <c r="B189">
        <v>5</v>
      </c>
      <c r="C189">
        <f t="shared" si="38"/>
        <v>185</v>
      </c>
      <c r="D189">
        <v>12302</v>
      </c>
      <c r="E189">
        <f t="shared" si="35"/>
        <v>11381.827633805711</v>
      </c>
      <c r="F189">
        <f t="shared" si="36"/>
        <v>-13.188092077982503</v>
      </c>
      <c r="G189">
        <f t="shared" si="37"/>
        <v>995.38461538461536</v>
      </c>
      <c r="H189">
        <f t="shared" si="28"/>
        <v>12493.562618650805</v>
      </c>
      <c r="I189">
        <f t="shared" si="29"/>
        <v>-191.56261865080523</v>
      </c>
      <c r="J189">
        <f t="shared" si="30"/>
        <v>191.56261865080523</v>
      </c>
      <c r="K189">
        <f t="shared" si="31"/>
        <v>156089106.90614876</v>
      </c>
      <c r="L189">
        <f t="shared" si="33"/>
        <v>2.1637119779708603E-4</v>
      </c>
      <c r="M189">
        <f t="shared" si="34"/>
        <v>3.0651268207638762E-3</v>
      </c>
      <c r="N189">
        <f t="shared" si="32"/>
        <v>1.5571664660283306</v>
      </c>
      <c r="U189">
        <v>188</v>
      </c>
      <c r="W189" t="s">
        <v>12</v>
      </c>
    </row>
    <row r="190" spans="1:23" x14ac:dyDescent="0.3">
      <c r="B190">
        <v>6</v>
      </c>
      <c r="C190">
        <f t="shared" si="38"/>
        <v>186</v>
      </c>
      <c r="D190">
        <v>13339</v>
      </c>
      <c r="E190">
        <f t="shared" si="35"/>
        <v>12114.315312077717</v>
      </c>
      <c r="F190">
        <f t="shared" si="36"/>
        <v>27.824075291266851</v>
      </c>
      <c r="G190">
        <f t="shared" si="37"/>
        <v>1124.9230769230769</v>
      </c>
      <c r="H190">
        <f t="shared" si="28"/>
        <v>13336.447079676676</v>
      </c>
      <c r="I190">
        <f t="shared" si="29"/>
        <v>2.5529203233236331</v>
      </c>
      <c r="J190">
        <f t="shared" si="30"/>
        <v>2.5529203233236331</v>
      </c>
      <c r="K190">
        <f t="shared" si="31"/>
        <v>177860820.70901656</v>
      </c>
      <c r="L190">
        <f t="shared" si="33"/>
        <v>4.3064863597662657E-8</v>
      </c>
      <c r="M190">
        <f t="shared" si="34"/>
        <v>7.1056869044983225E-3</v>
      </c>
      <c r="N190">
        <f t="shared" si="32"/>
        <v>1.9138768448336705E-2</v>
      </c>
      <c r="U190">
        <v>189</v>
      </c>
      <c r="W190" t="s">
        <v>13</v>
      </c>
    </row>
    <row r="191" spans="1:23" x14ac:dyDescent="0.3">
      <c r="B191">
        <v>7</v>
      </c>
      <c r="C191">
        <f t="shared" si="38"/>
        <v>187</v>
      </c>
      <c r="D191">
        <v>13825</v>
      </c>
      <c r="E191">
        <f t="shared" si="35"/>
        <v>12573.043063094156</v>
      </c>
      <c r="F191">
        <f t="shared" si="36"/>
        <v>51.523777456151294</v>
      </c>
      <c r="G191">
        <f t="shared" si="37"/>
        <v>1194.3076923076924</v>
      </c>
      <c r="H191">
        <f t="shared" si="28"/>
        <v>13881.643763627231</v>
      </c>
      <c r="I191">
        <f t="shared" si="29"/>
        <v>-56.643763627231237</v>
      </c>
      <c r="J191">
        <f t="shared" si="30"/>
        <v>56.643763627231237</v>
      </c>
      <c r="K191">
        <f t="shared" si="31"/>
        <v>192700033.5802508</v>
      </c>
      <c r="L191">
        <f t="shared" si="33"/>
        <v>1.8032571320193892E-5</v>
      </c>
      <c r="M191">
        <f t="shared" si="34"/>
        <v>1.3274739074037323E-3</v>
      </c>
      <c r="N191">
        <f t="shared" si="32"/>
        <v>0.40971980923856233</v>
      </c>
      <c r="U191">
        <v>190</v>
      </c>
      <c r="W191" t="s">
        <v>14</v>
      </c>
    </row>
    <row r="192" spans="1:23" x14ac:dyDescent="0.3">
      <c r="B192">
        <v>8</v>
      </c>
      <c r="C192">
        <f t="shared" si="38"/>
        <v>188</v>
      </c>
      <c r="D192">
        <v>14428</v>
      </c>
      <c r="E192">
        <f t="shared" si="35"/>
        <v>13106.453041031091</v>
      </c>
      <c r="F192">
        <f t="shared" si="36"/>
        <v>78.027518482594417</v>
      </c>
      <c r="G192">
        <f t="shared" si="37"/>
        <v>1257.0769230769231</v>
      </c>
      <c r="H192">
        <f t="shared" si="28"/>
        <v>14382.634405667532</v>
      </c>
      <c r="I192">
        <f t="shared" si="29"/>
        <v>45.36559433246839</v>
      </c>
      <c r="J192">
        <f t="shared" si="30"/>
        <v>45.36559433246839</v>
      </c>
      <c r="K192">
        <f t="shared" si="31"/>
        <v>206860172.44709143</v>
      </c>
      <c r="L192">
        <f t="shared" si="33"/>
        <v>1.0767699572677525E-5</v>
      </c>
      <c r="M192">
        <f t="shared" si="34"/>
        <v>1.9024109820181879E-3</v>
      </c>
      <c r="N192">
        <f t="shared" si="32"/>
        <v>0.31442746279781253</v>
      </c>
      <c r="U192">
        <v>191</v>
      </c>
      <c r="W192" t="s">
        <v>15</v>
      </c>
    </row>
    <row r="193" spans="1:24" x14ac:dyDescent="0.3">
      <c r="B193">
        <v>9</v>
      </c>
      <c r="C193">
        <f t="shared" si="38"/>
        <v>189</v>
      </c>
      <c r="D193">
        <v>14151</v>
      </c>
      <c r="E193">
        <f t="shared" si="35"/>
        <v>12980.179013714922</v>
      </c>
      <c r="F193">
        <f t="shared" si="36"/>
        <v>66.790933463662427</v>
      </c>
      <c r="G193">
        <f t="shared" si="37"/>
        <v>1198.1538461538462</v>
      </c>
      <c r="H193">
        <f t="shared" si="28"/>
        <v>14171.739177947815</v>
      </c>
      <c r="I193">
        <f t="shared" si="29"/>
        <v>-20.739177947814824</v>
      </c>
      <c r="J193">
        <f t="shared" si="30"/>
        <v>20.739177947814824</v>
      </c>
      <c r="K193">
        <f t="shared" si="31"/>
        <v>200838191.32778099</v>
      </c>
      <c r="L193">
        <f t="shared" si="33"/>
        <v>2.0661926327020338E-6</v>
      </c>
      <c r="M193">
        <f t="shared" si="34"/>
        <v>3.6859315923685652E-4</v>
      </c>
      <c r="N193">
        <f t="shared" si="32"/>
        <v>0.14655627127280632</v>
      </c>
      <c r="U193">
        <v>192</v>
      </c>
      <c r="W193" t="s">
        <v>16</v>
      </c>
    </row>
    <row r="194" spans="1:24" x14ac:dyDescent="0.3">
      <c r="B194">
        <v>10</v>
      </c>
      <c r="C194">
        <f t="shared" si="38"/>
        <v>190</v>
      </c>
      <c r="D194">
        <v>13355</v>
      </c>
      <c r="E194">
        <f t="shared" si="35"/>
        <v>12326.605992228611</v>
      </c>
      <c r="F194">
        <f t="shared" si="36"/>
        <v>27.170915941413902</v>
      </c>
      <c r="G194">
        <f t="shared" si="37"/>
        <v>1124.7692307692307</v>
      </c>
      <c r="H194">
        <f t="shared" si="28"/>
        <v>13381.315369708485</v>
      </c>
      <c r="I194">
        <f t="shared" si="29"/>
        <v>-26.315369708485377</v>
      </c>
      <c r="J194">
        <f t="shared" si="30"/>
        <v>26.315369708485377</v>
      </c>
      <c r="K194">
        <f t="shared" si="31"/>
        <v>179059601.02359653</v>
      </c>
      <c r="L194">
        <f t="shared" si="33"/>
        <v>3.4581568684675067E-6</v>
      </c>
      <c r="M194">
        <f t="shared" si="34"/>
        <v>3.164112187496319E-3</v>
      </c>
      <c r="N194">
        <f t="shared" si="32"/>
        <v>0.1970450745674682</v>
      </c>
      <c r="U194">
        <v>193</v>
      </c>
      <c r="W194" t="s">
        <v>5</v>
      </c>
    </row>
    <row r="195" spans="1:24" x14ac:dyDescent="0.3">
      <c r="B195">
        <v>11</v>
      </c>
      <c r="C195">
        <f t="shared" si="38"/>
        <v>191</v>
      </c>
      <c r="D195">
        <v>13094</v>
      </c>
      <c r="E195">
        <f t="shared" si="35"/>
        <v>12100.36475208714</v>
      </c>
      <c r="F195">
        <f t="shared" si="36"/>
        <v>13.233247356855216</v>
      </c>
      <c r="G195">
        <f t="shared" si="37"/>
        <v>1027.5384615384614</v>
      </c>
      <c r="H195">
        <f t="shared" si="28"/>
        <v>13144.98261482861</v>
      </c>
      <c r="I195">
        <f t="shared" si="29"/>
        <v>-50.982614828610167</v>
      </c>
      <c r="J195">
        <f t="shared" si="30"/>
        <v>50.982614828610167</v>
      </c>
      <c r="K195">
        <f t="shared" si="31"/>
        <v>172790567.94414639</v>
      </c>
      <c r="L195">
        <f t="shared" si="33"/>
        <v>1.4573250411711189E-5</v>
      </c>
      <c r="M195">
        <f t="shared" si="34"/>
        <v>3.8193831691416084E-4</v>
      </c>
      <c r="N195">
        <f t="shared" si="32"/>
        <v>0.38935859804956596</v>
      </c>
      <c r="U195">
        <v>194</v>
      </c>
      <c r="W195" t="s">
        <v>6</v>
      </c>
    </row>
    <row r="196" spans="1:24" x14ac:dyDescent="0.3">
      <c r="B196">
        <v>12</v>
      </c>
      <c r="C196">
        <f t="shared" si="38"/>
        <v>192</v>
      </c>
      <c r="D196">
        <v>12656</v>
      </c>
      <c r="E196">
        <f t="shared" si="35"/>
        <v>11682.315333165161</v>
      </c>
      <c r="F196">
        <f t="shared" si="36"/>
        <v>-10.487299288480662</v>
      </c>
      <c r="G196">
        <f t="shared" si="37"/>
        <v>1031.3846153846155</v>
      </c>
      <c r="H196">
        <f t="shared" si="28"/>
        <v>12661.82803387668</v>
      </c>
      <c r="I196">
        <f t="shared" si="29"/>
        <v>-5.8280338766799105</v>
      </c>
      <c r="J196">
        <f t="shared" si="30"/>
        <v>5.8280338766799105</v>
      </c>
      <c r="K196">
        <f t="shared" si="31"/>
        <v>160321889.1594654</v>
      </c>
      <c r="L196">
        <f t="shared" si="33"/>
        <v>1.981068360264899E-7</v>
      </c>
      <c r="M196">
        <f t="shared" si="34"/>
        <v>1.1189316226883528E-3</v>
      </c>
      <c r="N196">
        <f t="shared" si="32"/>
        <v>4.6049572350504983E-2</v>
      </c>
      <c r="U196">
        <v>195</v>
      </c>
      <c r="W196" t="s">
        <v>7</v>
      </c>
    </row>
    <row r="197" spans="1:24" x14ac:dyDescent="0.3">
      <c r="A197">
        <v>1993</v>
      </c>
      <c r="B197">
        <v>1</v>
      </c>
      <c r="C197">
        <f t="shared" si="38"/>
        <v>193</v>
      </c>
      <c r="D197">
        <v>12435</v>
      </c>
      <c r="E197">
        <f t="shared" si="35"/>
        <v>11471.765707997449</v>
      </c>
      <c r="F197">
        <f t="shared" si="36"/>
        <v>-21.490727211838404</v>
      </c>
      <c r="G197">
        <f t="shared" si="37"/>
        <v>990</v>
      </c>
      <c r="H197">
        <f t="shared" si="28"/>
        <v>12400.428826939456</v>
      </c>
      <c r="I197">
        <f t="shared" si="29"/>
        <v>34.571173060543515</v>
      </c>
      <c r="J197">
        <f t="shared" si="30"/>
        <v>34.571173060543515</v>
      </c>
      <c r="K197">
        <f t="shared" si="31"/>
        <v>153770635.09199107</v>
      </c>
      <c r="L197">
        <f t="shared" si="33"/>
        <v>7.4616573205713164E-6</v>
      </c>
      <c r="M197">
        <f t="shared" si="34"/>
        <v>3.0492400480436517E-4</v>
      </c>
      <c r="N197">
        <f t="shared" si="32"/>
        <v>0.27801506281096516</v>
      </c>
      <c r="U197">
        <v>196</v>
      </c>
      <c r="W197" t="s">
        <v>8</v>
      </c>
    </row>
    <row r="198" spans="1:24" x14ac:dyDescent="0.3">
      <c r="B198">
        <v>2</v>
      </c>
      <c r="C198">
        <f t="shared" si="38"/>
        <v>194</v>
      </c>
      <c r="D198">
        <v>13287</v>
      </c>
      <c r="E198">
        <f t="shared" si="35"/>
        <v>12232.230755425009</v>
      </c>
      <c r="F198">
        <f t="shared" si="36"/>
        <v>21.516840393328529</v>
      </c>
      <c r="G198">
        <f t="shared" si="37"/>
        <v>950.15384615384619</v>
      </c>
      <c r="H198">
        <f t="shared" si="28"/>
        <v>13198.05528812603</v>
      </c>
      <c r="I198">
        <f t="shared" si="29"/>
        <v>88.944711873969936</v>
      </c>
      <c r="J198">
        <f t="shared" si="30"/>
        <v>88.944711873969936</v>
      </c>
      <c r="K198">
        <f t="shared" si="31"/>
        <v>174188663.38843146</v>
      </c>
      <c r="L198">
        <f t="shared" si="33"/>
        <v>5.1162138142666938E-5</v>
      </c>
      <c r="M198">
        <f t="shared" si="34"/>
        <v>4.6944812663970862E-3</v>
      </c>
      <c r="N198">
        <f t="shared" si="32"/>
        <v>0.66941154417076798</v>
      </c>
      <c r="U198">
        <v>197</v>
      </c>
      <c r="W198" t="s">
        <v>9</v>
      </c>
    </row>
    <row r="199" spans="1:24" x14ac:dyDescent="0.3">
      <c r="B199">
        <v>3</v>
      </c>
      <c r="C199">
        <f t="shared" si="38"/>
        <v>195</v>
      </c>
      <c r="D199">
        <v>12434</v>
      </c>
      <c r="E199">
        <f t="shared" si="35"/>
        <v>11579.850831691181</v>
      </c>
      <c r="F199">
        <f t="shared" si="36"/>
        <v>-15.547481633665086</v>
      </c>
      <c r="G199">
        <f t="shared" si="37"/>
        <v>944.30769230769226</v>
      </c>
      <c r="H199">
        <f t="shared" si="28"/>
        <v>12597.687965442132</v>
      </c>
      <c r="I199">
        <f t="shared" si="29"/>
        <v>-163.68796544213183</v>
      </c>
      <c r="J199">
        <f t="shared" si="30"/>
        <v>163.68796544213183</v>
      </c>
      <c r="K199">
        <f t="shared" si="31"/>
        <v>158701742.07464552</v>
      </c>
      <c r="L199">
        <f t="shared" si="33"/>
        <v>1.5176779742311997E-4</v>
      </c>
      <c r="M199">
        <f t="shared" si="34"/>
        <v>4.1213945486984066E-3</v>
      </c>
      <c r="N199">
        <f t="shared" si="32"/>
        <v>1.3164546038453582</v>
      </c>
      <c r="U199">
        <v>198</v>
      </c>
      <c r="W199" t="s">
        <v>39</v>
      </c>
    </row>
    <row r="200" spans="1:24" x14ac:dyDescent="0.3">
      <c r="B200">
        <v>4</v>
      </c>
      <c r="C200">
        <f t="shared" si="38"/>
        <v>196</v>
      </c>
      <c r="D200">
        <v>13209</v>
      </c>
      <c r="E200">
        <f t="shared" si="35"/>
        <v>12103.480564537556</v>
      </c>
      <c r="F200">
        <f t="shared" si="36"/>
        <v>14.107265162737129</v>
      </c>
      <c r="G200">
        <f t="shared" si="37"/>
        <v>1033.3846153846155</v>
      </c>
      <c r="H200">
        <f t="shared" si="28"/>
        <v>13112.972445084908</v>
      </c>
      <c r="I200">
        <f t="shared" si="29"/>
        <v>96.027554915091969</v>
      </c>
      <c r="J200">
        <f t="shared" si="30"/>
        <v>96.027554915091969</v>
      </c>
      <c r="K200">
        <f t="shared" si="31"/>
        <v>171950046.34555608</v>
      </c>
      <c r="L200">
        <f t="shared" si="33"/>
        <v>5.9644446906599476E-5</v>
      </c>
      <c r="M200">
        <f t="shared" si="34"/>
        <v>3.8849164120576267E-3</v>
      </c>
      <c r="N200">
        <f t="shared" si="32"/>
        <v>0.72698580449005956</v>
      </c>
      <c r="U200">
        <v>199</v>
      </c>
      <c r="W200" t="s">
        <v>40</v>
      </c>
    </row>
    <row r="201" spans="1:24" x14ac:dyDescent="0.3">
      <c r="B201">
        <v>5</v>
      </c>
      <c r="C201">
        <f t="shared" si="38"/>
        <v>197</v>
      </c>
      <c r="D201">
        <v>12817</v>
      </c>
      <c r="E201">
        <f t="shared" si="35"/>
        <v>11856.540133135404</v>
      </c>
      <c r="F201">
        <f t="shared" si="36"/>
        <v>-0.25035814833178271</v>
      </c>
      <c r="G201">
        <f t="shared" si="37"/>
        <v>995.38461538461536</v>
      </c>
      <c r="H201">
        <f t="shared" si="28"/>
        <v>12981.212851910148</v>
      </c>
      <c r="I201">
        <f t="shared" si="29"/>
        <v>-164.21285191014795</v>
      </c>
      <c r="J201">
        <f t="shared" si="30"/>
        <v>164.21285191014795</v>
      </c>
      <c r="K201">
        <f t="shared" si="31"/>
        <v>168511887.10659719</v>
      </c>
      <c r="L201">
        <f t="shared" si="33"/>
        <v>1.5455192078386336E-4</v>
      </c>
      <c r="M201">
        <f t="shared" si="34"/>
        <v>8.8070863344406783E-4</v>
      </c>
      <c r="N201">
        <f t="shared" si="32"/>
        <v>1.2812112967944755</v>
      </c>
      <c r="U201">
        <v>200</v>
      </c>
      <c r="W201" t="s">
        <v>12</v>
      </c>
    </row>
    <row r="202" spans="1:24" x14ac:dyDescent="0.3">
      <c r="B202">
        <v>6</v>
      </c>
      <c r="C202">
        <f t="shared" si="38"/>
        <v>198</v>
      </c>
      <c r="D202">
        <v>13746</v>
      </c>
      <c r="E202">
        <f t="shared" si="35"/>
        <v>12530.832039602321</v>
      </c>
      <c r="F202">
        <f t="shared" si="36"/>
        <v>36.849466405506888</v>
      </c>
      <c r="G202">
        <f t="shared" si="37"/>
        <v>1124.9230769230769</v>
      </c>
      <c r="H202">
        <f t="shared" si="28"/>
        <v>13761.989198315521</v>
      </c>
      <c r="I202">
        <f t="shared" si="29"/>
        <v>-15.989198315521207</v>
      </c>
      <c r="J202">
        <f t="shared" si="30"/>
        <v>15.989198315521207</v>
      </c>
      <c r="K202">
        <f t="shared" si="31"/>
        <v>189392346.69455308</v>
      </c>
      <c r="L202">
        <f t="shared" si="33"/>
        <v>1.5562544621192159E-6</v>
      </c>
      <c r="M202">
        <f t="shared" si="34"/>
        <v>5.253620033357503E-3</v>
      </c>
      <c r="N202">
        <f t="shared" si="32"/>
        <v>0.11631891688870367</v>
      </c>
      <c r="U202">
        <v>201</v>
      </c>
      <c r="W202" t="s">
        <v>13</v>
      </c>
      <c r="X202">
        <v>14354</v>
      </c>
    </row>
    <row r="203" spans="1:24" x14ac:dyDescent="0.3">
      <c r="B203">
        <v>7</v>
      </c>
      <c r="C203">
        <f t="shared" si="38"/>
        <v>199</v>
      </c>
      <c r="D203">
        <v>14259</v>
      </c>
      <c r="E203">
        <f t="shared" si="35"/>
        <v>13006.04503309354</v>
      </c>
      <c r="F203">
        <f t="shared" si="36"/>
        <v>60.959460395221058</v>
      </c>
      <c r="G203">
        <f t="shared" si="37"/>
        <v>1194.3076923076924</v>
      </c>
      <c r="H203">
        <f t="shared" si="28"/>
        <v>14324.081416565685</v>
      </c>
      <c r="I203">
        <f t="shared" si="29"/>
        <v>-65.081416565684776</v>
      </c>
      <c r="J203">
        <f t="shared" si="30"/>
        <v>65.081416565684776</v>
      </c>
      <c r="K203">
        <f t="shared" si="31"/>
        <v>205179308.42840239</v>
      </c>
      <c r="L203">
        <f t="shared" si="33"/>
        <v>2.2416165033738896E-5</v>
      </c>
      <c r="M203">
        <f t="shared" si="34"/>
        <v>1.3927784904435988E-3</v>
      </c>
      <c r="N203">
        <f t="shared" si="32"/>
        <v>0.45642342776972283</v>
      </c>
      <c r="U203">
        <v>202</v>
      </c>
      <c r="W203" t="s">
        <v>14</v>
      </c>
      <c r="X203">
        <v>13254</v>
      </c>
    </row>
    <row r="204" spans="1:24" x14ac:dyDescent="0.3">
      <c r="B204">
        <v>8</v>
      </c>
      <c r="C204">
        <f t="shared" si="38"/>
        <v>200</v>
      </c>
      <c r="D204">
        <v>14590</v>
      </c>
      <c r="E204">
        <f t="shared" si="35"/>
        <v>13301.544684077828</v>
      </c>
      <c r="F204">
        <f t="shared" si="36"/>
        <v>73.859170877619718</v>
      </c>
      <c r="G204">
        <f t="shared" si="37"/>
        <v>1257.0769230769231</v>
      </c>
      <c r="H204">
        <f t="shared" si="28"/>
        <v>14573.557701109294</v>
      </c>
      <c r="I204">
        <f t="shared" si="29"/>
        <v>16.442298890706297</v>
      </c>
      <c r="J204">
        <f t="shared" si="30"/>
        <v>16.442298890706297</v>
      </c>
      <c r="K204">
        <f t="shared" si="31"/>
        <v>212388584.06756201</v>
      </c>
      <c r="L204">
        <f t="shared" si="33"/>
        <v>1.3296793959604878E-6</v>
      </c>
      <c r="M204">
        <f t="shared" si="34"/>
        <v>5.3886236088190854E-4</v>
      </c>
      <c r="N204">
        <f t="shared" si="32"/>
        <v>0.11269567437084509</v>
      </c>
      <c r="U204">
        <v>203</v>
      </c>
      <c r="W204" t="s">
        <v>15</v>
      </c>
      <c r="X204">
        <v>13464</v>
      </c>
    </row>
    <row r="205" spans="1:24" x14ac:dyDescent="0.3">
      <c r="U205">
        <v>204</v>
      </c>
      <c r="W205" t="s">
        <v>16</v>
      </c>
      <c r="X205">
        <v>13302</v>
      </c>
    </row>
    <row r="206" spans="1:24" x14ac:dyDescent="0.3">
      <c r="U206">
        <v>205</v>
      </c>
      <c r="V206">
        <v>1994</v>
      </c>
      <c r="W206" t="s">
        <v>5</v>
      </c>
      <c r="X206">
        <v>13456</v>
      </c>
    </row>
    <row r="207" spans="1:24" x14ac:dyDescent="0.3">
      <c r="G207" s="4" t="s">
        <v>55</v>
      </c>
      <c r="H207" s="4"/>
      <c r="U207">
        <v>206</v>
      </c>
      <c r="W207" t="s">
        <v>6</v>
      </c>
      <c r="X207">
        <v>13171</v>
      </c>
    </row>
    <row r="208" spans="1:24" x14ac:dyDescent="0.3">
      <c r="G208" s="3" t="s">
        <v>48</v>
      </c>
      <c r="H208" s="3">
        <f>SUM(L17:L204)</f>
        <v>4.6788110653479965E-2</v>
      </c>
      <c r="U208">
        <v>207</v>
      </c>
      <c r="W208" t="s">
        <v>7</v>
      </c>
      <c r="X208">
        <v>12517</v>
      </c>
    </row>
    <row r="209" spans="7:24" x14ac:dyDescent="0.3">
      <c r="G209" s="3" t="s">
        <v>49</v>
      </c>
      <c r="H209" s="3">
        <f>SUM(M17:M204)</f>
        <v>0.6664520434720087</v>
      </c>
      <c r="U209">
        <v>208</v>
      </c>
      <c r="W209" t="s">
        <v>8</v>
      </c>
      <c r="X209">
        <v>13489</v>
      </c>
    </row>
    <row r="210" spans="7:24" x14ac:dyDescent="0.3">
      <c r="G210" s="3" t="s">
        <v>50</v>
      </c>
      <c r="H210" s="3">
        <f>SQRT(H208/H209)</f>
        <v>0.26496182241483246</v>
      </c>
      <c r="U210">
        <v>209</v>
      </c>
      <c r="W210" t="s">
        <v>9</v>
      </c>
      <c r="X210">
        <v>12509</v>
      </c>
    </row>
    <row r="211" spans="7:24" x14ac:dyDescent="0.3">
      <c r="G211" s="3" t="s">
        <v>52</v>
      </c>
      <c r="H211" s="3">
        <f>AVERAGE(N16:N204)</f>
        <v>1.4764819244252483</v>
      </c>
      <c r="U211">
        <v>210</v>
      </c>
      <c r="W211" t="s">
        <v>39</v>
      </c>
      <c r="X211">
        <v>13785</v>
      </c>
    </row>
    <row r="212" spans="7:24" x14ac:dyDescent="0.3">
      <c r="G212" s="3" t="s">
        <v>53</v>
      </c>
      <c r="H212" s="3">
        <f>AVERAGE(K16:K204)</f>
        <v>113257795.99439566</v>
      </c>
      <c r="U212">
        <v>211</v>
      </c>
      <c r="W212" t="s">
        <v>40</v>
      </c>
      <c r="X212">
        <v>13921</v>
      </c>
    </row>
    <row r="213" spans="7:24" x14ac:dyDescent="0.3">
      <c r="G213" s="3" t="s">
        <v>54</v>
      </c>
      <c r="H213" s="3">
        <f>AVERAGE(J16:J204)</f>
        <v>122.60340795431775</v>
      </c>
      <c r="U213">
        <v>212</v>
      </c>
      <c r="W213" t="s">
        <v>12</v>
      </c>
      <c r="X213">
        <v>14603</v>
      </c>
    </row>
    <row r="214" spans="7:24" x14ac:dyDescent="0.3">
      <c r="U214">
        <v>213</v>
      </c>
      <c r="W214" t="s">
        <v>13</v>
      </c>
      <c r="X214">
        <v>14749</v>
      </c>
    </row>
    <row r="215" spans="7:24" x14ac:dyDescent="0.3">
      <c r="U215">
        <v>214</v>
      </c>
      <c r="W215" t="s">
        <v>14</v>
      </c>
      <c r="X215">
        <v>13540</v>
      </c>
    </row>
    <row r="216" spans="7:24" x14ac:dyDescent="0.3">
      <c r="U216">
        <v>215</v>
      </c>
      <c r="W216" t="s">
        <v>15</v>
      </c>
      <c r="X216">
        <v>13457</v>
      </c>
    </row>
    <row r="217" spans="7:24" x14ac:dyDescent="0.3">
      <c r="U217">
        <v>216</v>
      </c>
      <c r="V217" t="s">
        <v>41</v>
      </c>
      <c r="W217" t="s">
        <v>16</v>
      </c>
      <c r="X217">
        <v>13243</v>
      </c>
    </row>
  </sheetData>
  <mergeCells count="1">
    <mergeCell ref="G207:H2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</vt:lpstr>
      <vt:lpstr>Adaptive Smoothing</vt:lpstr>
      <vt:lpstr>Non-Adaptive Smoothing</vt:lpstr>
      <vt:lpstr>Non-Adaptive Smoothing Multi</vt:lpstr>
      <vt:lpstr>Holt-Winter Multiple</vt:lpstr>
      <vt:lpstr>Holt-Winter Additive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Udvas Basak</dc:creator>
  <cp:lastModifiedBy>Rajarshi Dutta</cp:lastModifiedBy>
  <dcterms:created xsi:type="dcterms:W3CDTF">2023-09-14T11:09:43Z</dcterms:created>
  <dcterms:modified xsi:type="dcterms:W3CDTF">2023-09-20T14:33:30Z</dcterms:modified>
</cp:coreProperties>
</file>