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6275" windowHeight="7995" activeTab="13"/>
  </bookViews>
  <sheets>
    <sheet name="Data" sheetId="1" r:id="rId1"/>
    <sheet name="Answer Report PC1" sheetId="2" state="hidden" r:id="rId2"/>
    <sheet name="PC1" sheetId="3" r:id="rId3"/>
    <sheet name="Answer Report pc2" sheetId="5" state="hidden" r:id="rId4"/>
    <sheet name="Answer Report_PC2" sheetId="7" state="hidden" r:id="rId5"/>
    <sheet name="PC2" sheetId="4" r:id="rId6"/>
    <sheet name="Answer Report PC3" sheetId="13" state="hidden" r:id="rId7"/>
    <sheet name="PC3" sheetId="6" r:id="rId8"/>
    <sheet name="Answer Report PC4" sheetId="14" state="hidden" r:id="rId9"/>
    <sheet name="PC4" sheetId="10" r:id="rId10"/>
    <sheet name="Answer Report PC5" sheetId="15" state="hidden" r:id="rId11"/>
    <sheet name="PC5" sheetId="12" r:id="rId12"/>
    <sheet name="PC6" sheetId="16" r:id="rId13"/>
    <sheet name="Factors" sheetId="17" r:id="rId14"/>
    <sheet name="Communalities" sheetId="18" r:id="rId15"/>
  </sheets>
  <externalReferences>
    <externalReference r:id="rId16"/>
    <externalReference r:id="rId17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Lookup">[1]cluster!$A$9:$N$58</definedName>
    <definedName name="Pal_Workbook_GUID" hidden="1">"YV1RHK3JSH8N36PEM91QKHW1"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olver_adj" localSheetId="2" hidden="1">'PC1'!$B$1:$G$1</definedName>
    <definedName name="solver_adj" localSheetId="5" hidden="1">'PC2'!$B$2:$G$2</definedName>
    <definedName name="solver_adj" localSheetId="7" hidden="1">'PC3'!$B$3:$G$3</definedName>
    <definedName name="solver_adj" localSheetId="9" hidden="1">'PC4'!$B$4:$G$4</definedName>
    <definedName name="solver_adj" localSheetId="11" hidden="1">'PC5'!$B$5:$G$5</definedName>
    <definedName name="solver_adj" localSheetId="12" hidden="1">'PC6'!$B$7:$G$7</definedName>
    <definedName name="solver_cvg" localSheetId="2" hidden="1">0.0001</definedName>
    <definedName name="solver_cvg" localSheetId="5" hidden="1">0.0001</definedName>
    <definedName name="solver_cvg" localSheetId="7" hidden="1">0.0001</definedName>
    <definedName name="solver_cvg" localSheetId="9" hidden="1">0.0001</definedName>
    <definedName name="solver_cvg" localSheetId="11" hidden="1">0.0001</definedName>
    <definedName name="solver_cvg" localSheetId="12" hidden="1">0.0001</definedName>
    <definedName name="solver_drv" localSheetId="2" hidden="1">1</definedName>
    <definedName name="solver_drv" localSheetId="5" hidden="1">1</definedName>
    <definedName name="solver_drv" localSheetId="7" hidden="1">1</definedName>
    <definedName name="solver_drv" localSheetId="9" hidden="1">1</definedName>
    <definedName name="solver_drv" localSheetId="11" hidden="1">1</definedName>
    <definedName name="solver_drv" localSheetId="12" hidden="1">2</definedName>
    <definedName name="solver_eng" localSheetId="2" hidden="1">1</definedName>
    <definedName name="solver_eng" localSheetId="5" hidden="1">1</definedName>
    <definedName name="solver_eng" localSheetId="7" hidden="1">1</definedName>
    <definedName name="solver_eng" localSheetId="9" hidden="1">1</definedName>
    <definedName name="solver_eng" localSheetId="11" hidden="1">1</definedName>
    <definedName name="solver_eng" localSheetId="12" hidden="1">1</definedName>
    <definedName name="solver_est" localSheetId="2" hidden="1">1</definedName>
    <definedName name="solver_est" localSheetId="5" hidden="1">1</definedName>
    <definedName name="solver_est" localSheetId="7" hidden="1">1</definedName>
    <definedName name="solver_est" localSheetId="9" hidden="1">1</definedName>
    <definedName name="solver_est" localSheetId="11" hidden="1">1</definedName>
    <definedName name="solver_est" localSheetId="12" hidden="1">1</definedName>
    <definedName name="solver_itr" localSheetId="2" hidden="1">2147483647</definedName>
    <definedName name="solver_itr" localSheetId="5" hidden="1">2147483647</definedName>
    <definedName name="solver_itr" localSheetId="7" hidden="1">2147483647</definedName>
    <definedName name="solver_itr" localSheetId="9" hidden="1">2147483647</definedName>
    <definedName name="solver_itr" localSheetId="11" hidden="1">2147483647</definedName>
    <definedName name="solver_itr" localSheetId="12" hidden="1">2147483647</definedName>
    <definedName name="solver_lhs1" localSheetId="2" hidden="1">'PC1'!$B$12</definedName>
    <definedName name="solver_lhs1" localSheetId="5" hidden="1">'PC2'!$B$13</definedName>
    <definedName name="solver_lhs1" localSheetId="7" hidden="1">'PC3'!$B$14</definedName>
    <definedName name="solver_lhs1" localSheetId="9" hidden="1">'PC4'!$B$14</definedName>
    <definedName name="solver_lhs1" localSheetId="11" hidden="1">'PC5'!$B$15</definedName>
    <definedName name="solver_lhs1" localSheetId="12" hidden="1">'PC6'!$B$17</definedName>
    <definedName name="solver_lhs2" localSheetId="2" hidden="1">'PC1'!$B$1:$G$1</definedName>
    <definedName name="solver_lhs2" localSheetId="5" hidden="1">'PC2'!$B$14</definedName>
    <definedName name="solver_lhs2" localSheetId="7" hidden="1">'PC3'!$B$15:$B$17</definedName>
    <definedName name="solver_lhs2" localSheetId="9" hidden="1">'PC4'!$B$15:$B$20</definedName>
    <definedName name="solver_lhs2" localSheetId="11" hidden="1">'PC5'!$B$16:$B$25</definedName>
    <definedName name="solver_lhs2" localSheetId="12" hidden="1">'PC6'!$B$18:$B$32</definedName>
    <definedName name="solver_lhs3" localSheetId="2" hidden="1">'PC1'!$B$1:$G$1</definedName>
    <definedName name="solver_lhs3" localSheetId="5" hidden="1">'PC2'!$B$2:$G$2</definedName>
    <definedName name="solver_lhs3" localSheetId="7" hidden="1">'PC3'!$B$3:$G$3</definedName>
    <definedName name="solver_lhs3" localSheetId="9" hidden="1">'PC4'!$B$4:$G$4</definedName>
    <definedName name="solver_lhs3" localSheetId="11" hidden="1">'PC5'!$B$5:$G$5</definedName>
    <definedName name="solver_lhs3" localSheetId="12" hidden="1">'PC6'!$B$7:$G$7</definedName>
    <definedName name="solver_lhs4" localSheetId="5" hidden="1">'PC2'!$B$2:$G$2</definedName>
    <definedName name="solver_lhs4" localSheetId="7" hidden="1">'PC3'!$B$3:$G$3</definedName>
    <definedName name="solver_lhs4" localSheetId="9" hidden="1">'PC4'!$B$4:$G$4</definedName>
    <definedName name="solver_lhs4" localSheetId="11" hidden="1">'PC5'!$B$5:$G$5</definedName>
    <definedName name="solver_lhs4" localSheetId="12" hidden="1">'PC6'!$B$7:$G$7</definedName>
    <definedName name="solver_mip" localSheetId="2" hidden="1">2147483647</definedName>
    <definedName name="solver_mip" localSheetId="5" hidden="1">2147483647</definedName>
    <definedName name="solver_mip" localSheetId="7" hidden="1">2147483647</definedName>
    <definedName name="solver_mip" localSheetId="9" hidden="1">2147483647</definedName>
    <definedName name="solver_mip" localSheetId="11" hidden="1">2147483647</definedName>
    <definedName name="solver_mip" localSheetId="12" hidden="1">2147483647</definedName>
    <definedName name="solver_mni" localSheetId="2" hidden="1">30</definedName>
    <definedName name="solver_mni" localSheetId="5" hidden="1">30</definedName>
    <definedName name="solver_mni" localSheetId="7" hidden="1">30</definedName>
    <definedName name="solver_mni" localSheetId="9" hidden="1">30</definedName>
    <definedName name="solver_mni" localSheetId="11" hidden="1">30</definedName>
    <definedName name="solver_mni" localSheetId="12" hidden="1">30</definedName>
    <definedName name="solver_mrt" localSheetId="2" hidden="1">0.075</definedName>
    <definedName name="solver_mrt" localSheetId="5" hidden="1">0.075</definedName>
    <definedName name="solver_mrt" localSheetId="7" hidden="1">0.075</definedName>
    <definedName name="solver_mrt" localSheetId="9" hidden="1">0.075</definedName>
    <definedName name="solver_mrt" localSheetId="11" hidden="1">0.075</definedName>
    <definedName name="solver_mrt" localSheetId="12" hidden="1">0.075</definedName>
    <definedName name="solver_msl" localSheetId="2" hidden="1">2</definedName>
    <definedName name="solver_msl" localSheetId="5" hidden="1">2</definedName>
    <definedName name="solver_msl" localSheetId="7" hidden="1">2</definedName>
    <definedName name="solver_msl" localSheetId="9" hidden="1">2</definedName>
    <definedName name="solver_msl" localSheetId="11" hidden="1">2</definedName>
    <definedName name="solver_msl" localSheetId="12" hidden="1">2</definedName>
    <definedName name="solver_neg" localSheetId="2" hidden="1">2</definedName>
    <definedName name="solver_neg" localSheetId="5" hidden="1">2</definedName>
    <definedName name="solver_neg" localSheetId="7" hidden="1">2</definedName>
    <definedName name="solver_neg" localSheetId="9" hidden="1">1</definedName>
    <definedName name="solver_neg" localSheetId="11" hidden="1">1</definedName>
    <definedName name="solver_neg" localSheetId="12" hidden="1">2</definedName>
    <definedName name="solver_nod" localSheetId="2" hidden="1">2147483647</definedName>
    <definedName name="solver_nod" localSheetId="5" hidden="1">2147483647</definedName>
    <definedName name="solver_nod" localSheetId="7" hidden="1">2147483647</definedName>
    <definedName name="solver_nod" localSheetId="9" hidden="1">2147483647</definedName>
    <definedName name="solver_nod" localSheetId="11" hidden="1">2147483647</definedName>
    <definedName name="solver_nod" localSheetId="12" hidden="1">2147483647</definedName>
    <definedName name="solver_num" localSheetId="2" hidden="1">3</definedName>
    <definedName name="solver_num" localSheetId="5" hidden="1">4</definedName>
    <definedName name="solver_num" localSheetId="7" hidden="1">4</definedName>
    <definedName name="solver_num" localSheetId="9" hidden="1">4</definedName>
    <definedName name="solver_num" localSheetId="11" hidden="1">4</definedName>
    <definedName name="solver_num" localSheetId="12" hidden="1">4</definedName>
    <definedName name="solver_nwt" localSheetId="2" hidden="1">1</definedName>
    <definedName name="solver_nwt" localSheetId="5" hidden="1">1</definedName>
    <definedName name="solver_nwt" localSheetId="7" hidden="1">1</definedName>
    <definedName name="solver_nwt" localSheetId="9" hidden="1">1</definedName>
    <definedName name="solver_nwt" localSheetId="11" hidden="1">1</definedName>
    <definedName name="solver_nwt" localSheetId="12" hidden="1">1</definedName>
    <definedName name="solver_opt" localSheetId="2" hidden="1">'PC1'!$B$11</definedName>
    <definedName name="solver_opt" localSheetId="5" hidden="1">'PC2'!$B$12</definedName>
    <definedName name="solver_opt" localSheetId="7" hidden="1">'PC3'!$B$13</definedName>
    <definedName name="solver_opt" localSheetId="9" hidden="1">'PC4'!$I$2</definedName>
    <definedName name="solver_opt" localSheetId="11" hidden="1">'PC5'!$B$14</definedName>
    <definedName name="solver_opt" localSheetId="12" hidden="1">'PC6'!$B$16</definedName>
    <definedName name="solver_pre" localSheetId="2" hidden="1">0.000001</definedName>
    <definedName name="solver_pre" localSheetId="5" hidden="1">0.000001</definedName>
    <definedName name="solver_pre" localSheetId="7" hidden="1">0.000001</definedName>
    <definedName name="solver_pre" localSheetId="9" hidden="1">0.000001</definedName>
    <definedName name="solver_pre" localSheetId="11" hidden="1">0.000001</definedName>
    <definedName name="solver_pre" localSheetId="12" hidden="1">0.000001</definedName>
    <definedName name="solver_rbv" localSheetId="2" hidden="1">1</definedName>
    <definedName name="solver_rbv" localSheetId="5" hidden="1">1</definedName>
    <definedName name="solver_rbv" localSheetId="7" hidden="1">1</definedName>
    <definedName name="solver_rbv" localSheetId="9" hidden="1">1</definedName>
    <definedName name="solver_rbv" localSheetId="11" hidden="1">1</definedName>
    <definedName name="solver_rbv" localSheetId="12" hidden="1">2</definedName>
    <definedName name="solver_rel1" localSheetId="2" hidden="1">2</definedName>
    <definedName name="solver_rel1" localSheetId="5" hidden="1">2</definedName>
    <definedName name="solver_rel1" localSheetId="7" hidden="1">2</definedName>
    <definedName name="solver_rel1" localSheetId="9" hidden="1">2</definedName>
    <definedName name="solver_rel1" localSheetId="11" hidden="1">2</definedName>
    <definedName name="solver_rel1" localSheetId="12" hidden="1">2</definedName>
    <definedName name="solver_rel2" localSheetId="2" hidden="1">1</definedName>
    <definedName name="solver_rel2" localSheetId="5" hidden="1">2</definedName>
    <definedName name="solver_rel2" localSheetId="7" hidden="1">2</definedName>
    <definedName name="solver_rel2" localSheetId="9" hidden="1">2</definedName>
    <definedName name="solver_rel2" localSheetId="11" hidden="1">1</definedName>
    <definedName name="solver_rel2" localSheetId="12" hidden="1">1</definedName>
    <definedName name="solver_rel3" localSheetId="2" hidden="1">3</definedName>
    <definedName name="solver_rel3" localSheetId="5" hidden="1">1</definedName>
    <definedName name="solver_rel3" localSheetId="7" hidden="1">1</definedName>
    <definedName name="solver_rel3" localSheetId="9" hidden="1">1</definedName>
    <definedName name="solver_rel3" localSheetId="11" hidden="1">1</definedName>
    <definedName name="solver_rel3" localSheetId="12" hidden="1">1</definedName>
    <definedName name="solver_rel4" localSheetId="5" hidden="1">3</definedName>
    <definedName name="solver_rel4" localSheetId="7" hidden="1">3</definedName>
    <definedName name="solver_rel4" localSheetId="9" hidden="1">3</definedName>
    <definedName name="solver_rel4" localSheetId="11" hidden="1">3</definedName>
    <definedName name="solver_rel4" localSheetId="12" hidden="1">3</definedName>
    <definedName name="solver_rhs1" localSheetId="2" hidden="1">1</definedName>
    <definedName name="solver_rhs1" localSheetId="5" hidden="1">1</definedName>
    <definedName name="solver_rhs1" localSheetId="7" hidden="1">1</definedName>
    <definedName name="solver_rhs1" localSheetId="9" hidden="1">1</definedName>
    <definedName name="solver_rhs1" localSheetId="11" hidden="1">1</definedName>
    <definedName name="solver_rhs1" localSheetId="12" hidden="1">1</definedName>
    <definedName name="solver_rhs2" localSheetId="2" hidden="1">1</definedName>
    <definedName name="solver_rhs2" localSheetId="5" hidden="1">0</definedName>
    <definedName name="solver_rhs2" localSheetId="7" hidden="1">0</definedName>
    <definedName name="solver_rhs2" localSheetId="9" hidden="1">0</definedName>
    <definedName name="solver_rhs2" localSheetId="11" hidden="1">0</definedName>
    <definedName name="solver_rhs2" localSheetId="12" hidden="1">0</definedName>
    <definedName name="solver_rhs3" localSheetId="2" hidden="1">-1</definedName>
    <definedName name="solver_rhs3" localSheetId="5" hidden="1">1</definedName>
    <definedName name="solver_rhs3" localSheetId="7" hidden="1">1</definedName>
    <definedName name="solver_rhs3" localSheetId="9" hidden="1">1</definedName>
    <definedName name="solver_rhs3" localSheetId="11" hidden="1">1</definedName>
    <definedName name="solver_rhs3" localSheetId="12" hidden="1">1</definedName>
    <definedName name="solver_rhs4" localSheetId="5" hidden="1">-1</definedName>
    <definedName name="solver_rhs4" localSheetId="7" hidden="1">-1</definedName>
    <definedName name="solver_rhs4" localSheetId="9" hidden="1">-1</definedName>
    <definedName name="solver_rhs4" localSheetId="11" hidden="1">-1</definedName>
    <definedName name="solver_rhs4" localSheetId="12" hidden="1">-1</definedName>
    <definedName name="solver_rlx" localSheetId="2" hidden="1">2</definedName>
    <definedName name="solver_rlx" localSheetId="5" hidden="1">2</definedName>
    <definedName name="solver_rlx" localSheetId="7" hidden="1">2</definedName>
    <definedName name="solver_rlx" localSheetId="9" hidden="1">2</definedName>
    <definedName name="solver_rlx" localSheetId="11" hidden="1">2</definedName>
    <definedName name="solver_rlx" localSheetId="12" hidden="1">2</definedName>
    <definedName name="solver_rsd" localSheetId="2" hidden="1">0</definedName>
    <definedName name="solver_rsd" localSheetId="5" hidden="1">0</definedName>
    <definedName name="solver_rsd" localSheetId="7" hidden="1">0</definedName>
    <definedName name="solver_rsd" localSheetId="9" hidden="1">0</definedName>
    <definedName name="solver_rsd" localSheetId="11" hidden="1">0</definedName>
    <definedName name="solver_rsd" localSheetId="12" hidden="1">0</definedName>
    <definedName name="solver_scl" localSheetId="2" hidden="1">1</definedName>
    <definedName name="solver_scl" localSheetId="5" hidden="1">1</definedName>
    <definedName name="solver_scl" localSheetId="7" hidden="1">1</definedName>
    <definedName name="solver_scl" localSheetId="9" hidden="1">1</definedName>
    <definedName name="solver_scl" localSheetId="11" hidden="1">1</definedName>
    <definedName name="solver_scl" localSheetId="12" hidden="1">2</definedName>
    <definedName name="solver_sho" localSheetId="2" hidden="1">2</definedName>
    <definedName name="solver_sho" localSheetId="5" hidden="1">2</definedName>
    <definedName name="solver_sho" localSheetId="7" hidden="1">2</definedName>
    <definedName name="solver_sho" localSheetId="9" hidden="1">2</definedName>
    <definedName name="solver_sho" localSheetId="11" hidden="1">2</definedName>
    <definedName name="solver_sho" localSheetId="12" hidden="1">2</definedName>
    <definedName name="solver_ssz" localSheetId="2" hidden="1">100</definedName>
    <definedName name="solver_ssz" localSheetId="5" hidden="1">100</definedName>
    <definedName name="solver_ssz" localSheetId="7" hidden="1">100</definedName>
    <definedName name="solver_ssz" localSheetId="9" hidden="1">100</definedName>
    <definedName name="solver_ssz" localSheetId="11" hidden="1">100</definedName>
    <definedName name="solver_ssz" localSheetId="12" hidden="1">100</definedName>
    <definedName name="solver_tim" localSheetId="2" hidden="1">2147483647</definedName>
    <definedName name="solver_tim" localSheetId="5" hidden="1">2147483647</definedName>
    <definedName name="solver_tim" localSheetId="7" hidden="1">2147483647</definedName>
    <definedName name="solver_tim" localSheetId="9" hidden="1">2147483647</definedName>
    <definedName name="solver_tim" localSheetId="11" hidden="1">2147483647</definedName>
    <definedName name="solver_tim" localSheetId="12" hidden="1">2147483647</definedName>
    <definedName name="solver_tol" localSheetId="2" hidden="1">0.01</definedName>
    <definedName name="solver_tol" localSheetId="5" hidden="1">0.01</definedName>
    <definedName name="solver_tol" localSheetId="7" hidden="1">0.01</definedName>
    <definedName name="solver_tol" localSheetId="9" hidden="1">0.01</definedName>
    <definedName name="solver_tol" localSheetId="11" hidden="1">0.01</definedName>
    <definedName name="solver_tol" localSheetId="12" hidden="1">0.01</definedName>
    <definedName name="solver_typ" localSheetId="2" hidden="1">1</definedName>
    <definedName name="solver_typ" localSheetId="5" hidden="1">1</definedName>
    <definedName name="solver_typ" localSheetId="7" hidden="1">1</definedName>
    <definedName name="solver_typ" localSheetId="9" hidden="1">1</definedName>
    <definedName name="solver_typ" localSheetId="11" hidden="1">1</definedName>
    <definedName name="solver_typ" localSheetId="12" hidden="1">1</definedName>
    <definedName name="solver_val" localSheetId="2" hidden="1">0</definedName>
    <definedName name="solver_val" localSheetId="5" hidden="1">0</definedName>
    <definedName name="solver_val" localSheetId="7" hidden="1">0</definedName>
    <definedName name="solver_val" localSheetId="9" hidden="1">0</definedName>
    <definedName name="solver_val" localSheetId="11" hidden="1">0</definedName>
    <definedName name="solver_val" localSheetId="12" hidden="1">0</definedName>
    <definedName name="solver_ver" localSheetId="2" hidden="1">3</definedName>
    <definedName name="solver_ver" localSheetId="5" hidden="1">3</definedName>
    <definedName name="solver_ver" localSheetId="7" hidden="1">3</definedName>
    <definedName name="solver_ver" localSheetId="9" hidden="1">3</definedName>
    <definedName name="solver_ver" localSheetId="11" hidden="1">3</definedName>
    <definedName name="solver_ver" localSheetId="12" hidden="1">3</definedName>
  </definedNames>
  <calcPr calcId="144525"/>
</workbook>
</file>

<file path=xl/calcChain.xml><?xml version="1.0" encoding="utf-8"?>
<calcChain xmlns="http://schemas.openxmlformats.org/spreadsheetml/2006/main">
  <c r="C16" i="16" l="1"/>
  <c r="C14" i="12"/>
  <c r="D13" i="10"/>
  <c r="G10" i="18" l="1"/>
  <c r="F10" i="18"/>
  <c r="E10" i="18"/>
  <c r="D10" i="18"/>
  <c r="C10" i="18"/>
  <c r="B10" i="18"/>
  <c r="G9" i="18"/>
  <c r="F9" i="18"/>
  <c r="E9" i="18"/>
  <c r="D9" i="18"/>
  <c r="C9" i="18"/>
  <c r="B9" i="18"/>
  <c r="H7" i="18"/>
  <c r="I7" i="18" s="1"/>
  <c r="H6" i="18"/>
  <c r="I6" i="18" s="1"/>
  <c r="H5" i="18"/>
  <c r="I5" i="18" s="1"/>
  <c r="H4" i="18"/>
  <c r="I4" i="18" s="1"/>
  <c r="H3" i="18"/>
  <c r="I3" i="18" s="1"/>
  <c r="H2" i="18"/>
  <c r="I2" i="18" s="1"/>
  <c r="H7" i="17"/>
  <c r="I7" i="17"/>
  <c r="I3" i="17"/>
  <c r="I4" i="17"/>
  <c r="I5" i="17"/>
  <c r="I6" i="17"/>
  <c r="I2" i="17"/>
  <c r="H6" i="17"/>
  <c r="H5" i="17"/>
  <c r="H4" i="17"/>
  <c r="H3" i="17"/>
  <c r="H2" i="17"/>
  <c r="B32" i="16" a="1"/>
  <c r="B32" i="16" s="1"/>
  <c r="B31" i="16" a="1"/>
  <c r="B31" i="16" s="1"/>
  <c r="B30" i="16" a="1"/>
  <c r="B30" i="16" s="1"/>
  <c r="B29" i="16" a="1"/>
  <c r="B29" i="16" s="1"/>
  <c r="B28" i="16" a="1"/>
  <c r="B28" i="16" s="1"/>
  <c r="B27" i="16" a="1"/>
  <c r="B27" i="16" s="1"/>
  <c r="B26" i="16" a="1"/>
  <c r="B26" i="16" s="1"/>
  <c r="B25" i="16" a="1"/>
  <c r="B25" i="16" s="1"/>
  <c r="B24" i="16" a="1"/>
  <c r="B24" i="16" s="1"/>
  <c r="B23" i="16" a="1"/>
  <c r="B23" i="16" s="1"/>
  <c r="B22" i="16" a="1"/>
  <c r="B22" i="16" s="1"/>
  <c r="B21" i="16" a="1"/>
  <c r="B21" i="16" s="1"/>
  <c r="B20" i="16" a="1"/>
  <c r="B20" i="16" s="1"/>
  <c r="B19" i="16" a="1"/>
  <c r="B19" i="16" s="1"/>
  <c r="B18" i="16" a="1"/>
  <c r="B18" i="16" s="1"/>
  <c r="B17" i="16"/>
  <c r="B16" i="16" a="1"/>
  <c r="B16" i="16" s="1"/>
  <c r="H7" i="16" s="1"/>
  <c r="H6" i="16"/>
  <c r="H5" i="16"/>
  <c r="H4" i="16"/>
  <c r="H3" i="16"/>
  <c r="H2" i="16"/>
  <c r="B25" i="12" a="1"/>
  <c r="B25" i="12" s="1"/>
  <c r="B24" i="12" a="1"/>
  <c r="B24" i="12" s="1"/>
  <c r="B23" i="12" a="1"/>
  <c r="B23" i="12" s="1"/>
  <c r="B22" i="12" a="1"/>
  <c r="B22" i="12" s="1"/>
  <c r="B21" i="12" a="1"/>
  <c r="B21" i="12" s="1"/>
  <c r="B20" i="12"/>
  <c r="B20" i="12" a="1"/>
  <c r="B19" i="12" a="1"/>
  <c r="B19" i="12" s="1"/>
  <c r="B18" i="12"/>
  <c r="B18" i="12" a="1"/>
  <c r="B17" i="12" a="1"/>
  <c r="B17" i="12" s="1"/>
  <c r="B16" i="12"/>
  <c r="B16" i="12" a="1"/>
  <c r="B15" i="12"/>
  <c r="B14" i="12" a="1"/>
  <c r="B14" i="12" s="1"/>
  <c r="B20" i="10" a="1"/>
  <c r="B20" i="10" s="1"/>
  <c r="B19" i="10" a="1"/>
  <c r="B19" i="10" s="1"/>
  <c r="B18" i="10" a="1"/>
  <c r="B18" i="10" s="1"/>
  <c r="B17" i="10"/>
  <c r="B17" i="10" a="1"/>
  <c r="B16" i="10" a="1"/>
  <c r="B16" i="10" s="1"/>
  <c r="B15" i="10"/>
  <c r="B15" i="10" a="1"/>
  <c r="B14" i="10"/>
  <c r="B13" i="10" a="1"/>
  <c r="B13" i="10" s="1"/>
  <c r="B17" i="6" a="1"/>
  <c r="B17" i="6" s="1"/>
  <c r="B16" i="6" a="1"/>
  <c r="B16" i="6" s="1"/>
  <c r="B15" i="6" a="1"/>
  <c r="B15" i="6" s="1"/>
  <c r="B17" i="4" l="1"/>
  <c r="D23" i="3"/>
  <c r="B14" i="6"/>
  <c r="B13" i="6" a="1"/>
  <c r="B13" i="6" s="1"/>
  <c r="B18" i="6" s="1"/>
  <c r="B14" i="4" a="1"/>
  <c r="B14" i="4" s="1"/>
  <c r="B12" i="4" a="1"/>
  <c r="B12" i="4" s="1"/>
  <c r="B13" i="4"/>
  <c r="B11" i="3" a="1"/>
  <c r="B11" i="3"/>
  <c r="B12" i="3"/>
  <c r="I2" i="1"/>
  <c r="J2" i="1"/>
  <c r="K3" i="1" s="1"/>
  <c r="K2" i="1"/>
  <c r="O2" i="1"/>
  <c r="I3" i="1"/>
  <c r="J3" i="1"/>
  <c r="L10" i="1" s="1"/>
  <c r="I4" i="1"/>
  <c r="M2" i="1" s="1"/>
  <c r="J4" i="1"/>
  <c r="K4" i="1"/>
  <c r="O4" i="1"/>
  <c r="I5" i="1"/>
  <c r="J5" i="1"/>
  <c r="K5" i="1"/>
  <c r="N5" i="1"/>
  <c r="I6" i="1"/>
  <c r="J6" i="1"/>
  <c r="O5" i="1" s="1"/>
  <c r="K6" i="1"/>
  <c r="O6" i="1"/>
  <c r="I7" i="1"/>
  <c r="J7" i="1"/>
  <c r="P48" i="1" s="1"/>
  <c r="K7" i="1"/>
  <c r="N7" i="1"/>
  <c r="O7" i="1"/>
  <c r="L8" i="1"/>
  <c r="M8" i="1"/>
  <c r="K9" i="1"/>
  <c r="N9" i="1"/>
  <c r="M10" i="1"/>
  <c r="P10" i="1"/>
  <c r="K11" i="1"/>
  <c r="N11" i="1"/>
  <c r="O11" i="1"/>
  <c r="L12" i="1"/>
  <c r="M12" i="1"/>
  <c r="K13" i="1"/>
  <c r="N13" i="1"/>
  <c r="M14" i="1"/>
  <c r="P14" i="1"/>
  <c r="K15" i="1"/>
  <c r="N15" i="1"/>
  <c r="O15" i="1"/>
  <c r="L16" i="1"/>
  <c r="M16" i="1"/>
  <c r="K17" i="1"/>
  <c r="N17" i="1"/>
  <c r="O17" i="1"/>
  <c r="M18" i="1"/>
  <c r="P18" i="1"/>
  <c r="K19" i="1"/>
  <c r="N19" i="1"/>
  <c r="O19" i="1"/>
  <c r="L20" i="1"/>
  <c r="M20" i="1"/>
  <c r="K21" i="1"/>
  <c r="N21" i="1"/>
  <c r="O21" i="1"/>
  <c r="M22" i="1"/>
  <c r="P22" i="1"/>
  <c r="K23" i="1"/>
  <c r="N23" i="1"/>
  <c r="O23" i="1"/>
  <c r="L24" i="1"/>
  <c r="M24" i="1"/>
  <c r="K25" i="1"/>
  <c r="N25" i="1"/>
  <c r="O25" i="1"/>
  <c r="M26" i="1"/>
  <c r="P26" i="1"/>
  <c r="K27" i="1"/>
  <c r="N27" i="1"/>
  <c r="O27" i="1"/>
  <c r="L28" i="1"/>
  <c r="M28" i="1"/>
  <c r="K29" i="1"/>
  <c r="N29" i="1"/>
  <c r="O29" i="1"/>
  <c r="M30" i="1"/>
  <c r="P30" i="1"/>
  <c r="K31" i="1"/>
  <c r="N31" i="1"/>
  <c r="O31" i="1"/>
  <c r="L32" i="1"/>
  <c r="M32" i="1"/>
  <c r="K33" i="1"/>
  <c r="N33" i="1"/>
  <c r="O33" i="1"/>
  <c r="L34" i="1"/>
  <c r="M34" i="1"/>
  <c r="P34" i="1"/>
  <c r="K35" i="1"/>
  <c r="N35" i="1"/>
  <c r="O35" i="1"/>
  <c r="L36" i="1"/>
  <c r="M36" i="1"/>
  <c r="K37" i="1"/>
  <c r="N37" i="1"/>
  <c r="O37" i="1"/>
  <c r="L38" i="1"/>
  <c r="M38" i="1"/>
  <c r="P38" i="1"/>
  <c r="K39" i="1"/>
  <c r="N39" i="1"/>
  <c r="O39" i="1"/>
  <c r="L40" i="1"/>
  <c r="M40" i="1"/>
  <c r="K41" i="1"/>
  <c r="N41" i="1"/>
  <c r="O41" i="1"/>
  <c r="L42" i="1"/>
  <c r="M42" i="1"/>
  <c r="P42" i="1"/>
  <c r="K43" i="1"/>
  <c r="N43" i="1"/>
  <c r="O43" i="1"/>
  <c r="L44" i="1"/>
  <c r="M44" i="1"/>
  <c r="K45" i="1"/>
  <c r="N45" i="1"/>
  <c r="O45" i="1"/>
  <c r="L46" i="1"/>
  <c r="M46" i="1"/>
  <c r="P46" i="1"/>
  <c r="K47" i="1"/>
  <c r="M47" i="1"/>
  <c r="O47" i="1"/>
  <c r="K48" i="1"/>
  <c r="L48" i="1"/>
  <c r="M48" i="1"/>
  <c r="O48" i="1"/>
  <c r="K49" i="1"/>
  <c r="M49" i="1"/>
  <c r="N49" i="1"/>
  <c r="O49" i="1"/>
  <c r="K50" i="1"/>
  <c r="M50" i="1"/>
  <c r="O50" i="1"/>
  <c r="P50" i="1"/>
  <c r="P44" i="1" l="1"/>
  <c r="P40" i="1"/>
  <c r="P36" i="1"/>
  <c r="P32" i="1"/>
  <c r="L30" i="1"/>
  <c r="P28" i="1"/>
  <c r="L26" i="1"/>
  <c r="P24" i="1"/>
  <c r="L22" i="1"/>
  <c r="P20" i="1"/>
  <c r="L18" i="1"/>
  <c r="P16" i="1"/>
  <c r="L14" i="1"/>
  <c r="P12" i="1"/>
  <c r="P8" i="1"/>
  <c r="N20" i="1"/>
  <c r="N22" i="1"/>
  <c r="N24" i="1"/>
  <c r="N26" i="1"/>
  <c r="N28" i="1"/>
  <c r="N30" i="1"/>
  <c r="N32" i="1"/>
  <c r="N34" i="1"/>
  <c r="N36" i="1"/>
  <c r="N38" i="1"/>
  <c r="N40" i="1"/>
  <c r="N42" i="1"/>
  <c r="N44" i="1"/>
  <c r="N46" i="1"/>
  <c r="N48" i="1"/>
  <c r="N50" i="1"/>
  <c r="N3" i="1"/>
  <c r="O13" i="1"/>
  <c r="O9" i="1"/>
  <c r="N6" i="1"/>
  <c r="N8" i="1"/>
  <c r="M39" i="1"/>
  <c r="M43" i="1"/>
  <c r="M45" i="1"/>
  <c r="M4" i="1"/>
  <c r="M5" i="1"/>
  <c r="M6" i="1"/>
  <c r="M7" i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41" i="1"/>
  <c r="N2" i="1"/>
  <c r="P29" i="1"/>
  <c r="P31" i="1"/>
  <c r="P33" i="1"/>
  <c r="P35" i="1"/>
  <c r="P37" i="1"/>
  <c r="P39" i="1"/>
  <c r="P41" i="1"/>
  <c r="P43" i="1"/>
  <c r="P45" i="1"/>
  <c r="P47" i="1"/>
  <c r="P49" i="1"/>
  <c r="L7" i="1"/>
  <c r="L9" i="1"/>
  <c r="L11" i="1"/>
  <c r="L13" i="1"/>
  <c r="L15" i="1"/>
  <c r="L17" i="1"/>
  <c r="L19" i="1"/>
  <c r="L21" i="1"/>
  <c r="L23" i="1"/>
  <c r="L25" i="1"/>
  <c r="L27" i="1"/>
  <c r="L29" i="1"/>
  <c r="L31" i="1"/>
  <c r="L33" i="1"/>
  <c r="L35" i="1"/>
  <c r="L37" i="1"/>
  <c r="L39" i="1"/>
  <c r="L41" i="1"/>
  <c r="L43" i="1"/>
  <c r="L45" i="1"/>
  <c r="L47" i="1"/>
  <c r="L49" i="1"/>
  <c r="L50" i="1"/>
  <c r="N47" i="1"/>
  <c r="P2" i="1"/>
  <c r="O40" i="1"/>
  <c r="O4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2" i="1"/>
  <c r="O44" i="1"/>
  <c r="N4" i="1"/>
  <c r="O3" i="1"/>
  <c r="L2" i="1"/>
  <c r="K36" i="1"/>
  <c r="K38" i="1"/>
  <c r="K42" i="1"/>
  <c r="K44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40" i="1"/>
  <c r="K46" i="1"/>
  <c r="M3" i="1"/>
  <c r="P27" i="1"/>
  <c r="P25" i="1"/>
  <c r="P23" i="1"/>
  <c r="P21" i="1"/>
  <c r="P19" i="1"/>
  <c r="N18" i="1"/>
  <c r="P17" i="1"/>
  <c r="N16" i="1"/>
  <c r="P15" i="1"/>
  <c r="N14" i="1"/>
  <c r="P13" i="1"/>
  <c r="N12" i="1"/>
  <c r="P11" i="1"/>
  <c r="N10" i="1"/>
  <c r="P9" i="1"/>
  <c r="P7" i="1"/>
  <c r="P6" i="1"/>
  <c r="L6" i="1"/>
  <c r="P5" i="1"/>
  <c r="L5" i="1"/>
  <c r="P4" i="1"/>
  <c r="L4" i="1"/>
  <c r="P3" i="1"/>
  <c r="L3" i="1"/>
</calcChain>
</file>

<file path=xl/sharedStrings.xml><?xml version="1.0" encoding="utf-8"?>
<sst xmlns="http://schemas.openxmlformats.org/spreadsheetml/2006/main" count="982" uniqueCount="307">
  <si>
    <t>Virginia Beach</t>
  </si>
  <si>
    <t>Tulsa</t>
  </si>
  <si>
    <t>Tucson</t>
  </si>
  <si>
    <t>Toledo</t>
  </si>
  <si>
    <t>Seattle</t>
  </si>
  <si>
    <t>San Jose</t>
  </si>
  <si>
    <t>San Francisco</t>
  </si>
  <si>
    <t>San Diego</t>
  </si>
  <si>
    <t>San Antonio</t>
  </si>
  <si>
    <t>St. Louis</t>
  </si>
  <si>
    <t>Sacramento</t>
  </si>
  <si>
    <t>Portland</t>
  </si>
  <si>
    <t>Pittsburgh</t>
  </si>
  <si>
    <t>Phoenix</t>
  </si>
  <si>
    <t>Philadelphia</t>
  </si>
  <si>
    <t>Omaha</t>
  </si>
  <si>
    <t>Oklahoma City</t>
  </si>
  <si>
    <t>Oakland</t>
  </si>
  <si>
    <t>NY</t>
  </si>
  <si>
    <t>New Orleans</t>
  </si>
  <si>
    <t>Nashville</t>
  </si>
  <si>
    <t>Minneapolis</t>
  </si>
  <si>
    <t>Milwaukee</t>
  </si>
  <si>
    <t>Miami</t>
  </si>
  <si>
    <t>Memphis</t>
  </si>
  <si>
    <t>Los Angeles</t>
  </si>
  <si>
    <t>Long Beach</t>
  </si>
  <si>
    <t>Las Vegas</t>
  </si>
  <si>
    <t>Kansas City</t>
  </si>
  <si>
    <t>Jacksonville</t>
  </si>
  <si>
    <t>Indianapolis</t>
  </si>
  <si>
    <t>Houston</t>
  </si>
  <si>
    <t>Honolulu</t>
  </si>
  <si>
    <t>Fresno</t>
  </si>
  <si>
    <t>zpercapita</t>
  </si>
  <si>
    <t>Fort Worth</t>
  </si>
  <si>
    <t>zunemp</t>
  </si>
  <si>
    <t>El Paso</t>
  </si>
  <si>
    <t>zmedianage</t>
  </si>
  <si>
    <t>Detroit</t>
  </si>
  <si>
    <t>zasianage</t>
  </si>
  <si>
    <t>Denver</t>
  </si>
  <si>
    <t>zHispanic</t>
  </si>
  <si>
    <t>Dallas</t>
  </si>
  <si>
    <t>Zagebalck</t>
  </si>
  <si>
    <t>Columbus</t>
  </si>
  <si>
    <t>CORRELATION</t>
  </si>
  <si>
    <t>Cleveland</t>
  </si>
  <si>
    <t>Cincinnati</t>
  </si>
  <si>
    <t>Chicago</t>
  </si>
  <si>
    <t>Charlotte</t>
  </si>
  <si>
    <t>Boston</t>
  </si>
  <si>
    <t>Baltimore</t>
  </si>
  <si>
    <t>Austin</t>
  </si>
  <si>
    <t>Atlanta</t>
  </si>
  <si>
    <t>Albuquerque</t>
  </si>
  <si>
    <t>SD</t>
  </si>
  <si>
    <t>Mean</t>
  </si>
  <si>
    <t>Per capita income(000's)</t>
  </si>
  <si>
    <t>Unemployment rate</t>
  </si>
  <si>
    <t>Median Age</t>
  </si>
  <si>
    <t>%age Asian</t>
  </si>
  <si>
    <t>%age Hispanic</t>
  </si>
  <si>
    <t>%age Black</t>
  </si>
  <si>
    <t>City</t>
  </si>
  <si>
    <t>City #</t>
  </si>
  <si>
    <t>Not Binding</t>
  </si>
  <si>
    <t>$G$1&gt;=-1</t>
  </si>
  <si>
    <t>PC1</t>
  </si>
  <si>
    <t>$G$1</t>
  </si>
  <si>
    <t>$F$1&gt;=-1</t>
  </si>
  <si>
    <t>$F$1</t>
  </si>
  <si>
    <t>$E$1&gt;=-1</t>
  </si>
  <si>
    <t>$E$1</t>
  </si>
  <si>
    <t>$D$1&gt;=-1</t>
  </si>
  <si>
    <t>$D$1</t>
  </si>
  <si>
    <t>$C$1&gt;=-1</t>
  </si>
  <si>
    <t>$C$1</t>
  </si>
  <si>
    <t>$B$1&gt;=-1</t>
  </si>
  <si>
    <t>$B$1</t>
  </si>
  <si>
    <t>$G$1&lt;=1</t>
  </si>
  <si>
    <t>$F$1&lt;=1</t>
  </si>
  <si>
    <t>$E$1&lt;=1</t>
  </si>
  <si>
    <t>$D$1&lt;=1</t>
  </si>
  <si>
    <t>$C$1&lt;=1</t>
  </si>
  <si>
    <t>$B$1&lt;=1</t>
  </si>
  <si>
    <t>Binding</t>
  </si>
  <si>
    <t>$B$12=1</t>
  </si>
  <si>
    <t>$B$12</t>
  </si>
  <si>
    <t>Slack</t>
  </si>
  <si>
    <t>Status</t>
  </si>
  <si>
    <t>Formula</t>
  </si>
  <si>
    <t>Cell Value</t>
  </si>
  <si>
    <t>Name</t>
  </si>
  <si>
    <t>Cell</t>
  </si>
  <si>
    <t>Constraints</t>
  </si>
  <si>
    <t>Contin</t>
  </si>
  <si>
    <t>Integer</t>
  </si>
  <si>
    <t>Final Value</t>
  </si>
  <si>
    <t>Original Value</t>
  </si>
  <si>
    <t>Variable Cells</t>
  </si>
  <si>
    <t>$B$11</t>
  </si>
  <si>
    <t>Objective Cell (Max)</t>
  </si>
  <si>
    <t>Max Subproblems Unlimited, Max Integer Sols Unlimited, Integer Tolerance 1%</t>
  </si>
  <si>
    <t xml:space="preserve"> Convergence 0.0001, Population Size 100, Random Seed 0, Derivatives Forward, Require Bounds</t>
  </si>
  <si>
    <t>Max Time Unlimited,  Iterations Unlimited, Precision 0.000001, Use Automatic Scaling</t>
  </si>
  <si>
    <t>Solver Options</t>
  </si>
  <si>
    <t>Iterations: 30 Subproblems: 0</t>
  </si>
  <si>
    <t>Solution Time: 0.234 Seconds.</t>
  </si>
  <si>
    <t>Engine: GRG Nonlinear</t>
  </si>
  <si>
    <t>Solver Engine</t>
  </si>
  <si>
    <t>Result: Solver found a solution.  All Constraints and optimality conditions are satisfied.</t>
  </si>
  <si>
    <t>Report Created: 19-04-2018 21:34:24</t>
  </si>
  <si>
    <t>Worksheet: [clusterfactors (Autosaved).xlsx]Sheet2</t>
  </si>
  <si>
    <t>Microsoft Excel 14.0 Answer Report</t>
  </si>
  <si>
    <t>Length</t>
  </si>
  <si>
    <t>Variance</t>
  </si>
  <si>
    <t>Maximize Variance</t>
  </si>
  <si>
    <t>Initial values all 0.Then solved using solver</t>
  </si>
  <si>
    <t>Coefficients of PC1</t>
  </si>
  <si>
    <t>Cov PC1 PC2</t>
  </si>
  <si>
    <t>Should be 0 for a standardized data</t>
  </si>
  <si>
    <t>PC2</t>
  </si>
  <si>
    <t>Worksheet: [Book2]Sheet4</t>
  </si>
  <si>
    <t>Report Created: 19-04-2018 21:54:32</t>
  </si>
  <si>
    <t>Variance Zagebalck</t>
  </si>
  <si>
    <t>$B$2</t>
  </si>
  <si>
    <t>$C$2</t>
  </si>
  <si>
    <t>$D$2</t>
  </si>
  <si>
    <t>$E$2</t>
  </si>
  <si>
    <t>$F$2</t>
  </si>
  <si>
    <t>$G$2</t>
  </si>
  <si>
    <t>$B$13</t>
  </si>
  <si>
    <t>Length Zagebalck</t>
  </si>
  <si>
    <t>$B$13=1</t>
  </si>
  <si>
    <t>$B$14</t>
  </si>
  <si>
    <t>Cov PC1 PC2 Zagebalck</t>
  </si>
  <si>
    <t>$B$14=0</t>
  </si>
  <si>
    <t>$B$2&lt;=1</t>
  </si>
  <si>
    <t>$C$2&lt;=1</t>
  </si>
  <si>
    <t>$D$2&lt;=1</t>
  </si>
  <si>
    <t>$E$2&lt;=1</t>
  </si>
  <si>
    <t>$F$2&lt;=1</t>
  </si>
  <si>
    <t>$G$2&lt;=1</t>
  </si>
  <si>
    <t>$B$2&gt;=-1</t>
  </si>
  <si>
    <t>$C$2&gt;=-1</t>
  </si>
  <si>
    <t>$D$2&gt;=-1</t>
  </si>
  <si>
    <t>$E$2&gt;=-1</t>
  </si>
  <si>
    <t>$F$2&gt;=-1</t>
  </si>
  <si>
    <t>$G$2&gt;=-1</t>
  </si>
  <si>
    <t>PC3</t>
  </si>
  <si>
    <t>Worksheet: [PCA.xlsx]PC2</t>
  </si>
  <si>
    <t>Report Created: 19-04-2018 22:00:29</t>
  </si>
  <si>
    <t>Iterations: 40 Subproblems: 0</t>
  </si>
  <si>
    <t>Max Subproblems Unlimited, Max Integer Sols Unlimited, Integer Tolerance 1%, Assume NonNegative</t>
  </si>
  <si>
    <t>$B$15</t>
  </si>
  <si>
    <t>Result: Solver has converged to the current solution.  All Constraints are satisfied.</t>
  </si>
  <si>
    <t>Worksheet: [PCA.xlsx]PC4</t>
  </si>
  <si>
    <t>$B$4</t>
  </si>
  <si>
    <t>$C$4</t>
  </si>
  <si>
    <t>$D$4</t>
  </si>
  <si>
    <t>$E$4</t>
  </si>
  <si>
    <t>$F$4</t>
  </si>
  <si>
    <t>$G$4</t>
  </si>
  <si>
    <t>$B$15=1</t>
  </si>
  <si>
    <t>$B$16</t>
  </si>
  <si>
    <t>$B$16=0</t>
  </si>
  <si>
    <t>$B$4&lt;=1</t>
  </si>
  <si>
    <t>$C$4&lt;=1</t>
  </si>
  <si>
    <t>$D$4&lt;=1</t>
  </si>
  <si>
    <t>$E$4&lt;=1</t>
  </si>
  <si>
    <t>$F$4&lt;=1</t>
  </si>
  <si>
    <t>$G$4&lt;=1</t>
  </si>
  <si>
    <t>$B$4&gt;=-1</t>
  </si>
  <si>
    <t>$C$4&gt;=-1</t>
  </si>
  <si>
    <t>$D$4&gt;=-1</t>
  </si>
  <si>
    <t>$E$4&gt;=-1</t>
  </si>
  <si>
    <t>$F$4&gt;=-1</t>
  </si>
  <si>
    <t>$G$4&gt;=-1</t>
  </si>
  <si>
    <t>Cov PC1 PC3</t>
  </si>
  <si>
    <t>cov PC2 PC3</t>
  </si>
  <si>
    <t>Worksheet: [PCA.xlsx]PC3</t>
  </si>
  <si>
    <t>Report Created: 20-04-2018 08:30:58</t>
  </si>
  <si>
    <t>Solution Time: 0.281 Seconds.</t>
  </si>
  <si>
    <t>Iterations: 47 Subproblems: 0</t>
  </si>
  <si>
    <t>$B$3</t>
  </si>
  <si>
    <t>$C$3</t>
  </si>
  <si>
    <t>$D$3</t>
  </si>
  <si>
    <t>$E$3</t>
  </si>
  <si>
    <t>$F$3</t>
  </si>
  <si>
    <t>$G$3</t>
  </si>
  <si>
    <t>$B$14=1</t>
  </si>
  <si>
    <t>$B$15=0</t>
  </si>
  <si>
    <t>Cov PC1 PC3 Zagebalck</t>
  </si>
  <si>
    <t>$B$17</t>
  </si>
  <si>
    <t>cov PC2 PC3 Zagebalck</t>
  </si>
  <si>
    <t>$B$17=0</t>
  </si>
  <si>
    <t>$B$3&lt;=1</t>
  </si>
  <si>
    <t>$C$3&lt;=1</t>
  </si>
  <si>
    <t>$D$3&lt;=1</t>
  </si>
  <si>
    <t>$E$3&lt;=1</t>
  </si>
  <si>
    <t>$F$3&lt;=1</t>
  </si>
  <si>
    <t>$G$3&lt;=1</t>
  </si>
  <si>
    <t>$B$3&gt;=-1</t>
  </si>
  <si>
    <t>$C$3&gt;=-1</t>
  </si>
  <si>
    <t>$D$3&gt;=-1</t>
  </si>
  <si>
    <t>$E$3&gt;=-1</t>
  </si>
  <si>
    <t>$F$3&gt;=-1</t>
  </si>
  <si>
    <t>$G$3&gt;=-1</t>
  </si>
  <si>
    <t>PC 1</t>
  </si>
  <si>
    <t>PC 2</t>
  </si>
  <si>
    <t>PC 3</t>
  </si>
  <si>
    <t>PC 4</t>
  </si>
  <si>
    <t>var</t>
  </si>
  <si>
    <t>length</t>
  </si>
  <si>
    <t>cov PC 1 PC 2</t>
  </si>
  <si>
    <t>cov PC 1 PC 3</t>
  </si>
  <si>
    <t>cov PC 2 PC 3</t>
  </si>
  <si>
    <t>cov PC 4 PC 1</t>
  </si>
  <si>
    <t>cov PC 4 PC 2</t>
  </si>
  <si>
    <t>cov PC 4 PC 3</t>
  </si>
  <si>
    <t>Report Created: 20-04-2018 08:34:12</t>
  </si>
  <si>
    <t>Solution Time: 0.031 Seconds.</t>
  </si>
  <si>
    <t>Iterations: 4 Subproblems: 0</t>
  </si>
  <si>
    <t>length %age Black</t>
  </si>
  <si>
    <t>cov PC 1 PC 2 %age Black</t>
  </si>
  <si>
    <t>cov PC 1 PC 3 %age Black</t>
  </si>
  <si>
    <t>cov PC 2 PC 3 %age Black</t>
  </si>
  <si>
    <t>$B$18</t>
  </si>
  <si>
    <t>cov PC 4 PC 1 %age Black</t>
  </si>
  <si>
    <t>$B$18=0</t>
  </si>
  <si>
    <t>$B$19</t>
  </si>
  <si>
    <t>cov PC 4 PC 2 %age Black</t>
  </si>
  <si>
    <t>$B$19=0</t>
  </si>
  <si>
    <t>$B$20</t>
  </si>
  <si>
    <t>cov PC 4 PC 3 %age Black</t>
  </si>
  <si>
    <t>$B$20=0</t>
  </si>
  <si>
    <t>PC 5</t>
  </si>
  <si>
    <t>cov PC 1 PC 5</t>
  </si>
  <si>
    <t>cov PC 2 PC 5</t>
  </si>
  <si>
    <t>cov PC 3 PC 5</t>
  </si>
  <si>
    <t>cov PC 4 PC 5</t>
  </si>
  <si>
    <t>Worksheet: [PCA.xlsx]Sheet12</t>
  </si>
  <si>
    <t>Report Created: 20-04-2018 08:36:55</t>
  </si>
  <si>
    <t>Solution Time: 0.14 Seconds.</t>
  </si>
  <si>
    <t>Iterations: 25 Subproblems: 0</t>
  </si>
  <si>
    <t>var Zagebalck</t>
  </si>
  <si>
    <t>$B$5</t>
  </si>
  <si>
    <t>$C$5</t>
  </si>
  <si>
    <t>$D$5</t>
  </si>
  <si>
    <t>$E$5</t>
  </si>
  <si>
    <t>$F$5</t>
  </si>
  <si>
    <t>$G$5</t>
  </si>
  <si>
    <t>length Zagebalck</t>
  </si>
  <si>
    <t>cov PC 1 PC 2 Zagebalck</t>
  </si>
  <si>
    <t>$B$16&lt;=0</t>
  </si>
  <si>
    <t>cov PC 1 PC 3 Zagebalck</t>
  </si>
  <si>
    <t>$B$17&lt;=0</t>
  </si>
  <si>
    <t>cov PC 2 PC 3 Zagebalck</t>
  </si>
  <si>
    <t>$B$18&lt;=0</t>
  </si>
  <si>
    <t>cov PC 4 PC 1 Zagebalck</t>
  </si>
  <si>
    <t>$B$19&lt;=0</t>
  </si>
  <si>
    <t>cov PC 4 PC 2 Zagebalck</t>
  </si>
  <si>
    <t>$B$20&lt;=0</t>
  </si>
  <si>
    <t>$B$21</t>
  </si>
  <si>
    <t>cov PC 4 PC 3 Zagebalck</t>
  </si>
  <si>
    <t>$B$21&lt;=0</t>
  </si>
  <si>
    <t>$B$22</t>
  </si>
  <si>
    <t>cov PC 1 PC 5 Zagebalck</t>
  </si>
  <si>
    <t>$B$22&lt;=0</t>
  </si>
  <si>
    <t>$B$23</t>
  </si>
  <si>
    <t>cov PC 2 PC 5 Zagebalck</t>
  </si>
  <si>
    <t>$B$23&lt;=0</t>
  </si>
  <si>
    <t>$B$24</t>
  </si>
  <si>
    <t>cov PC 3 PC 5 Zagebalck</t>
  </si>
  <si>
    <t>$B$24&lt;=0</t>
  </si>
  <si>
    <t>$B$25</t>
  </si>
  <si>
    <t>cov PC 4 PC 5 Zagebalck</t>
  </si>
  <si>
    <t>$B$25&lt;=0</t>
  </si>
  <si>
    <t>$B$5&lt;=1</t>
  </si>
  <si>
    <t>$C$5&lt;=1</t>
  </si>
  <si>
    <t>$D$5&lt;=1</t>
  </si>
  <si>
    <t>$E$5&lt;=1</t>
  </si>
  <si>
    <t>$F$5&lt;=1</t>
  </si>
  <si>
    <t>$G$5&lt;=1</t>
  </si>
  <si>
    <t>$B$5&gt;=-1</t>
  </si>
  <si>
    <t>$C$5&gt;=-1</t>
  </si>
  <si>
    <t>$D$5&gt;=-1</t>
  </si>
  <si>
    <t>$E$5&gt;=-1</t>
  </si>
  <si>
    <t>$F$5&gt;=-1</t>
  </si>
  <si>
    <t>$G$5&gt;=-1</t>
  </si>
  <si>
    <t>Blacks</t>
  </si>
  <si>
    <t>Hispanics</t>
  </si>
  <si>
    <t>Asians</t>
  </si>
  <si>
    <t>Per capita income</t>
  </si>
  <si>
    <t>variance</t>
  </si>
  <si>
    <t>PC 6</t>
  </si>
  <si>
    <t>cov PC 1 PC 6</t>
  </si>
  <si>
    <t>cov PC 2 PC 6</t>
  </si>
  <si>
    <t>cov PC 3 PC 6</t>
  </si>
  <si>
    <t>cov PC 4 PC 6</t>
  </si>
  <si>
    <t>cov PC 5 PC 6</t>
  </si>
  <si>
    <t>3 factors are significant from the line chart,as we can see the values of the first three components are &gt;1.
PC4 has a dip and the trend continues from there on.Hence,3 principal components explain maximum variance</t>
  </si>
  <si>
    <t>Communality 3 Factors</t>
  </si>
  <si>
    <t>Totals</t>
  </si>
  <si>
    <t>Communalities</t>
  </si>
  <si>
    <t>Percentage of variance explained by each principal component.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</si>
</sst>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"/>
  </numFmts>
  <fonts count="6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4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3" xfId="0" applyNumberFormat="1" applyFill="1" applyBorder="1" applyAlignment="1"/>
    <xf numFmtId="0" fontId="0" fillId="0" borderId="3" xfId="0" applyFill="1" applyBorder="1" applyAlignment="1"/>
    <xf numFmtId="0" fontId="0" fillId="0" borderId="4" xfId="0" applyNumberFormat="1" applyFill="1" applyBorder="1" applyAlignment="1"/>
    <xf numFmtId="0" fontId="0" fillId="0" borderId="4" xfId="0" applyFill="1" applyBorder="1" applyAlignment="1"/>
    <xf numFmtId="0" fontId="3" fillId="0" borderId="5" xfId="0" applyFont="1" applyFill="1" applyBorder="1" applyAlignment="1">
      <alignment horizontal="center"/>
    </xf>
    <xf numFmtId="0" fontId="4" fillId="0" borderId="0" xfId="0" applyFont="1"/>
    <xf numFmtId="0" fontId="2" fillId="0" borderId="0" xfId="0" applyFont="1" applyFill="1" applyBorder="1" applyAlignment="1">
      <alignment horizontal="center"/>
    </xf>
    <xf numFmtId="0" fontId="0" fillId="2" borderId="0" xfId="0" applyFill="1"/>
    <xf numFmtId="9" fontId="0" fillId="0" borderId="0" xfId="1" applyFont="1"/>
    <xf numFmtId="0" fontId="5" fillId="0" borderId="5" xfId="0" applyFont="1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Alignment="1"/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 wrapText="1"/>
    </xf>
    <xf numFmtId="10" fontId="0" fillId="0" borderId="0" xfId="0" applyNumberFormat="1"/>
    <xf numFmtId="2" fontId="0" fillId="0" borderId="0" xfId="0" applyNumberFormat="1"/>
    <xf numFmtId="9" fontId="0" fillId="0" borderId="0" xfId="1" applyFont="1" applyFill="1" applyBorder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45"/>
    </mc:Choice>
    <mc:Fallback>
      <c:style val="45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Factors!$A$2:$A$7</c:f>
              <c:strCache>
                <c:ptCount val="6"/>
                <c:pt idx="0">
                  <c:v>PC 1</c:v>
                </c:pt>
                <c:pt idx="1">
                  <c:v>PC 2</c:v>
                </c:pt>
                <c:pt idx="2">
                  <c:v>PC 3</c:v>
                </c:pt>
                <c:pt idx="3">
                  <c:v>PC 4</c:v>
                </c:pt>
                <c:pt idx="4">
                  <c:v>PC 5</c:v>
                </c:pt>
                <c:pt idx="5">
                  <c:v>PC 6</c:v>
                </c:pt>
              </c:strCache>
            </c:strRef>
          </c:cat>
          <c:val>
            <c:numRef>
              <c:f>Factors!$I$2:$I$7</c:f>
              <c:numCache>
                <c:formatCode>General</c:formatCode>
                <c:ptCount val="6"/>
                <c:pt idx="0">
                  <c:v>1.9434434888989234</c:v>
                </c:pt>
                <c:pt idx="1">
                  <c:v>1.5236011932002929</c:v>
                </c:pt>
                <c:pt idx="2">
                  <c:v>1.2602235607152288</c:v>
                </c:pt>
                <c:pt idx="3">
                  <c:v>0.5503779740313236</c:v>
                </c:pt>
                <c:pt idx="4">
                  <c:v>0.47566372681833935</c:v>
                </c:pt>
                <c:pt idx="5">
                  <c:v>0.2466955713704978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634816"/>
        <c:axId val="128996480"/>
      </c:lineChart>
      <c:catAx>
        <c:axId val="1276348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8996480"/>
        <c:crosses val="autoZero"/>
        <c:auto val="1"/>
        <c:lblAlgn val="ctr"/>
        <c:lblOffset val="100"/>
        <c:noMultiLvlLbl val="0"/>
      </c:catAx>
      <c:valAx>
        <c:axId val="128996480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12763481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17</xdr:col>
      <xdr:colOff>37410</xdr:colOff>
      <xdr:row>35</xdr:row>
      <xdr:rowOff>151698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7325" y="333375"/>
          <a:ext cx="5523810" cy="5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17</xdr:col>
      <xdr:colOff>589867</xdr:colOff>
      <xdr:row>33</xdr:row>
      <xdr:rowOff>151704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6925" y="0"/>
          <a:ext cx="5466667" cy="55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17</xdr:col>
      <xdr:colOff>389867</xdr:colOff>
      <xdr:row>34</xdr:row>
      <xdr:rowOff>151704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625" y="161925"/>
          <a:ext cx="5266667" cy="55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8838</xdr:colOff>
      <xdr:row>34</xdr:row>
      <xdr:rowOff>161228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6925" y="161925"/>
          <a:ext cx="5495238" cy="558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17</xdr:col>
      <xdr:colOff>551772</xdr:colOff>
      <xdr:row>34</xdr:row>
      <xdr:rowOff>161228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2725" y="161925"/>
          <a:ext cx="5428572" cy="55809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8838</xdr:colOff>
      <xdr:row>35</xdr:row>
      <xdr:rowOff>8828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0" y="161925"/>
          <a:ext cx="5495238" cy="558095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0</xdr:row>
      <xdr:rowOff>119062</xdr:rowOff>
    </xdr:from>
    <xdr:to>
      <xdr:col>17</xdr:col>
      <xdr:colOff>323850</xdr:colOff>
      <xdr:row>14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inston.ADS/Documents/k509/cluster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Science/Sales&amp;Marketing/Excel%20Files/Chapter%2037%20Excel%20Files/clusterfactors%20(Autosav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s"/>
      <sheetName val="ev_HiddenInfo"/>
      <sheetName val="cluster"/>
      <sheetName val="sorted"/>
      <sheetName val="Sheet2"/>
      <sheetName val="Sheet3"/>
    </sheetNames>
    <sheetDataSet>
      <sheetData sheetId="0"/>
      <sheetData sheetId="1"/>
      <sheetData sheetId="2">
        <row r="9">
          <cell r="A9" t="str">
            <v>City #</v>
          </cell>
          <cell r="B9" t="str">
            <v>City</v>
          </cell>
          <cell r="C9" t="str">
            <v>%age Black</v>
          </cell>
          <cell r="D9" t="str">
            <v>%age Hispanic</v>
          </cell>
          <cell r="E9" t="str">
            <v>%age Asian</v>
          </cell>
          <cell r="F9" t="str">
            <v>Median Age</v>
          </cell>
          <cell r="G9" t="str">
            <v>Unemployment rate</v>
          </cell>
          <cell r="H9" t="str">
            <v>Per capita income(000's)</v>
          </cell>
          <cell r="I9" t="str">
            <v>z Black</v>
          </cell>
          <cell r="J9" t="str">
            <v>z Hispanic</v>
          </cell>
          <cell r="K9" t="str">
            <v>z Asian</v>
          </cell>
          <cell r="L9" t="str">
            <v>z Age</v>
          </cell>
          <cell r="M9" t="str">
            <v>z Unemp</v>
          </cell>
          <cell r="N9" t="str">
            <v xml:space="preserve"> z income</v>
          </cell>
        </row>
        <row r="10">
          <cell r="A10">
            <v>1</v>
          </cell>
          <cell r="B10" t="str">
            <v>Albuquerque</v>
          </cell>
          <cell r="C10">
            <v>3</v>
          </cell>
          <cell r="D10">
            <v>35</v>
          </cell>
          <cell r="E10">
            <v>2</v>
          </cell>
          <cell r="F10">
            <v>32</v>
          </cell>
          <cell r="G10">
            <v>5</v>
          </cell>
          <cell r="H10">
            <v>18</v>
          </cell>
          <cell r="I10">
            <v>-1.1787211276674006</v>
          </cell>
          <cell r="J10">
            <v>1.238953671509099</v>
          </cell>
          <cell r="K10">
            <v>-0.36257404881515115</v>
          </cell>
          <cell r="L10">
            <v>6.1341965739815825E-2</v>
          </cell>
          <cell r="M10">
            <v>-0.75146328616419855</v>
          </cell>
          <cell r="N10">
            <v>-0.87523115699754672</v>
          </cell>
        </row>
        <row r="11">
          <cell r="A11">
            <v>2</v>
          </cell>
          <cell r="B11" t="str">
            <v>Atlanta</v>
          </cell>
          <cell r="C11">
            <v>67</v>
          </cell>
          <cell r="D11">
            <v>2</v>
          </cell>
          <cell r="E11">
            <v>1</v>
          </cell>
          <cell r="F11">
            <v>31</v>
          </cell>
          <cell r="G11">
            <v>5</v>
          </cell>
          <cell r="H11">
            <v>22</v>
          </cell>
          <cell r="I11">
            <v>2.3551884864482475</v>
          </cell>
          <cell r="J11">
            <v>-0.76443441532111411</v>
          </cell>
          <cell r="K11">
            <v>-0.45230196998657746</v>
          </cell>
          <cell r="L11">
            <v>-0.43961742113534436</v>
          </cell>
          <cell r="M11">
            <v>-0.75146328616419855</v>
          </cell>
          <cell r="N11">
            <v>0.32438637287321631</v>
          </cell>
        </row>
        <row r="12">
          <cell r="A12">
            <v>3</v>
          </cell>
          <cell r="B12" t="str">
            <v>Austin</v>
          </cell>
          <cell r="C12">
            <v>12</v>
          </cell>
          <cell r="D12">
            <v>23</v>
          </cell>
          <cell r="E12">
            <v>3</v>
          </cell>
          <cell r="F12">
            <v>29</v>
          </cell>
          <cell r="G12">
            <v>3</v>
          </cell>
          <cell r="H12">
            <v>19</v>
          </cell>
          <cell r="I12">
            <v>-0.68176508818238746</v>
          </cell>
          <cell r="J12">
            <v>0.51044891266174874</v>
          </cell>
          <cell r="K12">
            <v>-0.27284612764372485</v>
          </cell>
          <cell r="L12">
            <v>-1.4415361948856649</v>
          </cell>
          <cell r="M12">
            <v>-1.4953360340843145</v>
          </cell>
          <cell r="N12">
            <v>-0.57532677452985603</v>
          </cell>
        </row>
        <row r="13">
          <cell r="A13">
            <v>4</v>
          </cell>
          <cell r="B13" t="str">
            <v>Baltimore</v>
          </cell>
          <cell r="C13">
            <v>59</v>
          </cell>
          <cell r="D13">
            <v>1</v>
          </cell>
          <cell r="E13">
            <v>1</v>
          </cell>
          <cell r="F13">
            <v>33</v>
          </cell>
          <cell r="G13">
            <v>11</v>
          </cell>
          <cell r="H13">
            <v>22</v>
          </cell>
          <cell r="I13">
            <v>1.9134497846837917</v>
          </cell>
          <cell r="J13">
            <v>-0.82514314522506005</v>
          </cell>
          <cell r="K13">
            <v>-0.45230196998657746</v>
          </cell>
          <cell r="L13">
            <v>0.56230135261497605</v>
          </cell>
          <cell r="M13">
            <v>1.480154957596149</v>
          </cell>
          <cell r="N13">
            <v>0.32438637287321631</v>
          </cell>
        </row>
        <row r="14">
          <cell r="A14">
            <v>5</v>
          </cell>
          <cell r="B14" t="str">
            <v>Boston</v>
          </cell>
          <cell r="C14">
            <v>26</v>
          </cell>
          <cell r="D14">
            <v>11</v>
          </cell>
          <cell r="E14">
            <v>5</v>
          </cell>
          <cell r="F14">
            <v>30</v>
          </cell>
          <cell r="G14">
            <v>5</v>
          </cell>
          <cell r="H14">
            <v>24</v>
          </cell>
          <cell r="I14">
            <v>9.1277639905410601E-2</v>
          </cell>
          <cell r="J14">
            <v>-0.21805584618560148</v>
          </cell>
          <cell r="K14">
            <v>-9.3390285300872233E-2</v>
          </cell>
          <cell r="L14">
            <v>-0.94057680801050458</v>
          </cell>
          <cell r="M14">
            <v>-0.75146328616419855</v>
          </cell>
          <cell r="N14">
            <v>0.92419513780859786</v>
          </cell>
        </row>
        <row r="15">
          <cell r="A15">
            <v>6</v>
          </cell>
          <cell r="B15" t="str">
            <v>Charlotte</v>
          </cell>
          <cell r="C15">
            <v>32</v>
          </cell>
          <cell r="D15">
            <v>1</v>
          </cell>
          <cell r="E15">
            <v>2</v>
          </cell>
          <cell r="F15">
            <v>32</v>
          </cell>
          <cell r="G15">
            <v>3</v>
          </cell>
          <cell r="H15">
            <v>20</v>
          </cell>
          <cell r="I15">
            <v>0.42258166622875259</v>
          </cell>
          <cell r="J15">
            <v>-0.82514314522506005</v>
          </cell>
          <cell r="K15">
            <v>-0.36257404881515115</v>
          </cell>
          <cell r="L15">
            <v>6.1341965739815825E-2</v>
          </cell>
          <cell r="M15">
            <v>-1.4953360340843145</v>
          </cell>
          <cell r="N15">
            <v>-0.27542239206216523</v>
          </cell>
        </row>
        <row r="16">
          <cell r="A16">
            <v>7</v>
          </cell>
          <cell r="B16" t="str">
            <v>Chicago</v>
          </cell>
          <cell r="C16">
            <v>39</v>
          </cell>
          <cell r="D16">
            <v>20</v>
          </cell>
          <cell r="E16">
            <v>4</v>
          </cell>
          <cell r="F16">
            <v>31</v>
          </cell>
          <cell r="G16">
            <v>9</v>
          </cell>
          <cell r="H16">
            <v>24</v>
          </cell>
          <cell r="I16">
            <v>0.80910303027265162</v>
          </cell>
          <cell r="J16">
            <v>0.32832272294991122</v>
          </cell>
          <cell r="K16">
            <v>-0.18311820647229854</v>
          </cell>
          <cell r="L16">
            <v>-0.43961742113534436</v>
          </cell>
          <cell r="M16">
            <v>0.73628220967603308</v>
          </cell>
          <cell r="N16">
            <v>0.92419513780859786</v>
          </cell>
        </row>
        <row r="17">
          <cell r="A17">
            <v>8</v>
          </cell>
          <cell r="B17" t="str">
            <v>Cincinnati</v>
          </cell>
          <cell r="C17">
            <v>38</v>
          </cell>
          <cell r="D17">
            <v>1</v>
          </cell>
          <cell r="E17">
            <v>1</v>
          </cell>
          <cell r="F17">
            <v>31</v>
          </cell>
          <cell r="G17">
            <v>8</v>
          </cell>
          <cell r="H17">
            <v>21</v>
          </cell>
          <cell r="I17">
            <v>0.75388569255209459</v>
          </cell>
          <cell r="J17">
            <v>-0.82514314522506005</v>
          </cell>
          <cell r="K17">
            <v>-0.45230196998657746</v>
          </cell>
          <cell r="L17">
            <v>-0.43961742113534436</v>
          </cell>
          <cell r="M17">
            <v>0.36434583571597517</v>
          </cell>
          <cell r="N17">
            <v>2.4481990405525539E-2</v>
          </cell>
        </row>
        <row r="18">
          <cell r="A18">
            <v>9</v>
          </cell>
          <cell r="B18" t="str">
            <v>Cleveland</v>
          </cell>
          <cell r="C18">
            <v>47</v>
          </cell>
          <cell r="D18">
            <v>5</v>
          </cell>
          <cell r="E18">
            <v>1</v>
          </cell>
          <cell r="F18">
            <v>32</v>
          </cell>
          <cell r="G18">
            <v>13</v>
          </cell>
          <cell r="H18">
            <v>22</v>
          </cell>
          <cell r="I18">
            <v>1.2508417320371077</v>
          </cell>
          <cell r="J18">
            <v>-0.58230822560927664</v>
          </cell>
          <cell r="K18">
            <v>-0.45230196998657746</v>
          </cell>
          <cell r="L18">
            <v>6.1341965739815825E-2</v>
          </cell>
          <cell r="M18">
            <v>2.2240277055162649</v>
          </cell>
          <cell r="N18">
            <v>0.32438637287321631</v>
          </cell>
        </row>
        <row r="19">
          <cell r="A19">
            <v>10</v>
          </cell>
          <cell r="B19" t="str">
            <v>Columbus</v>
          </cell>
          <cell r="C19">
            <v>23</v>
          </cell>
          <cell r="D19">
            <v>1</v>
          </cell>
          <cell r="E19">
            <v>2</v>
          </cell>
          <cell r="F19">
            <v>29</v>
          </cell>
          <cell r="G19">
            <v>3</v>
          </cell>
          <cell r="H19">
            <v>13</v>
          </cell>
          <cell r="I19">
            <v>-7.4374373256260409E-2</v>
          </cell>
          <cell r="J19">
            <v>-0.82514314522506005</v>
          </cell>
          <cell r="K19">
            <v>-0.36257404881515115</v>
          </cell>
          <cell r="L19">
            <v>-1.4415361948856649</v>
          </cell>
          <cell r="M19">
            <v>-1.4953360340843145</v>
          </cell>
          <cell r="N19">
            <v>-2.3747530693360006</v>
          </cell>
        </row>
        <row r="20">
          <cell r="A20">
            <v>11</v>
          </cell>
          <cell r="B20" t="str">
            <v>Dallas</v>
          </cell>
          <cell r="C20">
            <v>30</v>
          </cell>
          <cell r="D20">
            <v>21</v>
          </cell>
          <cell r="E20">
            <v>2</v>
          </cell>
          <cell r="F20">
            <v>30</v>
          </cell>
          <cell r="G20">
            <v>9</v>
          </cell>
          <cell r="H20">
            <v>22</v>
          </cell>
          <cell r="I20">
            <v>0.31214699078763858</v>
          </cell>
          <cell r="J20">
            <v>0.3890314528538571</v>
          </cell>
          <cell r="K20">
            <v>-0.36257404881515115</v>
          </cell>
          <cell r="L20">
            <v>-0.94057680801050458</v>
          </cell>
          <cell r="M20">
            <v>0.73628220967603308</v>
          </cell>
          <cell r="N20">
            <v>0.32438637287321631</v>
          </cell>
        </row>
        <row r="21">
          <cell r="A21">
            <v>12</v>
          </cell>
          <cell r="B21" t="str">
            <v>Denver</v>
          </cell>
          <cell r="C21">
            <v>13</v>
          </cell>
          <cell r="D21">
            <v>23</v>
          </cell>
          <cell r="E21">
            <v>2</v>
          </cell>
          <cell r="F21">
            <v>34</v>
          </cell>
          <cell r="G21">
            <v>7</v>
          </cell>
          <cell r="H21">
            <v>23</v>
          </cell>
          <cell r="I21">
            <v>-0.62654775046183042</v>
          </cell>
          <cell r="J21">
            <v>0.51044891266174874</v>
          </cell>
          <cell r="K21">
            <v>-0.36257404881515115</v>
          </cell>
          <cell r="L21">
            <v>1.0632607394901363</v>
          </cell>
          <cell r="M21">
            <v>-7.5905382440827401E-3</v>
          </cell>
          <cell r="N21">
            <v>0.62429075534090706</v>
          </cell>
        </row>
        <row r="22">
          <cell r="A22">
            <v>13</v>
          </cell>
          <cell r="B22" t="str">
            <v>Detroit</v>
          </cell>
          <cell r="C22">
            <v>76</v>
          </cell>
          <cell r="D22">
            <v>3</v>
          </cell>
          <cell r="E22">
            <v>1</v>
          </cell>
          <cell r="F22">
            <v>31</v>
          </cell>
          <cell r="G22">
            <v>9</v>
          </cell>
          <cell r="H22">
            <v>21</v>
          </cell>
          <cell r="I22">
            <v>2.8521445259332605</v>
          </cell>
          <cell r="J22">
            <v>-0.70372568541716829</v>
          </cell>
          <cell r="K22">
            <v>-0.45230196998657746</v>
          </cell>
          <cell r="L22">
            <v>-0.43961742113534436</v>
          </cell>
          <cell r="M22">
            <v>0.73628220967603308</v>
          </cell>
          <cell r="N22">
            <v>2.4481990405525539E-2</v>
          </cell>
        </row>
        <row r="23">
          <cell r="A23">
            <v>14</v>
          </cell>
          <cell r="B23" t="str">
            <v>El Paso</v>
          </cell>
          <cell r="C23">
            <v>3</v>
          </cell>
          <cell r="D23">
            <v>69</v>
          </cell>
          <cell r="E23">
            <v>1</v>
          </cell>
          <cell r="F23">
            <v>29</v>
          </cell>
          <cell r="G23">
            <v>11</v>
          </cell>
          <cell r="H23">
            <v>13</v>
          </cell>
          <cell r="I23">
            <v>-1.1787211276674006</v>
          </cell>
          <cell r="J23">
            <v>3.3030504882432581</v>
          </cell>
          <cell r="K23">
            <v>-0.45230196998657746</v>
          </cell>
          <cell r="L23">
            <v>-1.4415361948856649</v>
          </cell>
          <cell r="M23">
            <v>1.480154957596149</v>
          </cell>
          <cell r="N23">
            <v>-2.3747530693360006</v>
          </cell>
        </row>
        <row r="24">
          <cell r="A24">
            <v>15</v>
          </cell>
          <cell r="B24" t="str">
            <v>Fort Worth</v>
          </cell>
          <cell r="C24">
            <v>22</v>
          </cell>
          <cell r="D24">
            <v>20</v>
          </cell>
          <cell r="E24">
            <v>2</v>
          </cell>
          <cell r="F24">
            <v>30</v>
          </cell>
          <cell r="G24">
            <v>9</v>
          </cell>
          <cell r="H24">
            <v>20</v>
          </cell>
          <cell r="I24">
            <v>-0.1295917109768174</v>
          </cell>
          <cell r="J24">
            <v>0.32832272294991122</v>
          </cell>
          <cell r="K24">
            <v>-0.36257404881515115</v>
          </cell>
          <cell r="L24">
            <v>-0.94057680801050458</v>
          </cell>
          <cell r="M24">
            <v>0.73628220967603308</v>
          </cell>
          <cell r="N24">
            <v>-0.27542239206216523</v>
          </cell>
        </row>
        <row r="25">
          <cell r="A25">
            <v>16</v>
          </cell>
          <cell r="B25" t="str">
            <v>Fresno</v>
          </cell>
          <cell r="C25">
            <v>9</v>
          </cell>
          <cell r="D25">
            <v>30</v>
          </cell>
          <cell r="E25">
            <v>13</v>
          </cell>
          <cell r="F25">
            <v>28</v>
          </cell>
          <cell r="G25">
            <v>13</v>
          </cell>
          <cell r="H25">
            <v>16</v>
          </cell>
          <cell r="I25">
            <v>-0.84741710134405845</v>
          </cell>
          <cell r="J25">
            <v>0.93541002198936973</v>
          </cell>
          <cell r="K25">
            <v>0.6244330840705381</v>
          </cell>
          <cell r="L25">
            <v>-1.9424955817608249</v>
          </cell>
          <cell r="M25">
            <v>2.2240277055162649</v>
          </cell>
          <cell r="N25">
            <v>-1.4750399219329282</v>
          </cell>
        </row>
        <row r="26">
          <cell r="A26">
            <v>17</v>
          </cell>
          <cell r="B26" t="str">
            <v>Honolulu</v>
          </cell>
          <cell r="C26">
            <v>1</v>
          </cell>
          <cell r="D26">
            <v>5</v>
          </cell>
          <cell r="E26">
            <v>71</v>
          </cell>
          <cell r="F26">
            <v>37</v>
          </cell>
          <cell r="G26">
            <v>5</v>
          </cell>
          <cell r="H26">
            <v>24</v>
          </cell>
          <cell r="I26">
            <v>-1.2891558031085144</v>
          </cell>
          <cell r="J26">
            <v>-0.58230822560927664</v>
          </cell>
          <cell r="K26">
            <v>5.8286525120132628</v>
          </cell>
          <cell r="L26">
            <v>2.5661389001156167</v>
          </cell>
          <cell r="M26">
            <v>-0.75146328616419855</v>
          </cell>
          <cell r="N26">
            <v>0.92419513780859786</v>
          </cell>
        </row>
        <row r="27">
          <cell r="A27">
            <v>18</v>
          </cell>
          <cell r="B27" t="str">
            <v>Houston</v>
          </cell>
          <cell r="C27">
            <v>28</v>
          </cell>
          <cell r="D27">
            <v>28</v>
          </cell>
          <cell r="E27">
            <v>4</v>
          </cell>
          <cell r="F27">
            <v>30</v>
          </cell>
          <cell r="G27">
            <v>7</v>
          </cell>
          <cell r="H27">
            <v>22</v>
          </cell>
          <cell r="I27">
            <v>0.20171231534652459</v>
          </cell>
          <cell r="J27">
            <v>0.81399256218147809</v>
          </cell>
          <cell r="K27">
            <v>-0.18311820647229854</v>
          </cell>
          <cell r="L27">
            <v>-0.94057680801050458</v>
          </cell>
          <cell r="M27">
            <v>-7.5905382440827401E-3</v>
          </cell>
          <cell r="N27">
            <v>0.32438637287321631</v>
          </cell>
        </row>
        <row r="28">
          <cell r="A28">
            <v>19</v>
          </cell>
          <cell r="B28" t="str">
            <v>Indianapolis</v>
          </cell>
          <cell r="C28">
            <v>22</v>
          </cell>
          <cell r="D28">
            <v>1</v>
          </cell>
          <cell r="E28">
            <v>1</v>
          </cell>
          <cell r="F28">
            <v>32</v>
          </cell>
          <cell r="G28">
            <v>5</v>
          </cell>
          <cell r="H28">
            <v>21</v>
          </cell>
          <cell r="I28">
            <v>-0.1295917109768174</v>
          </cell>
          <cell r="J28">
            <v>-0.82514314522506005</v>
          </cell>
          <cell r="K28">
            <v>-0.45230196998657746</v>
          </cell>
          <cell r="L28">
            <v>6.1341965739815825E-2</v>
          </cell>
          <cell r="M28">
            <v>-0.75146328616419855</v>
          </cell>
          <cell r="N28">
            <v>2.4481990405525539E-2</v>
          </cell>
        </row>
        <row r="29">
          <cell r="A29">
            <v>20</v>
          </cell>
          <cell r="B29" t="str">
            <v>Jacksonville</v>
          </cell>
          <cell r="C29">
            <v>25</v>
          </cell>
          <cell r="D29">
            <v>3</v>
          </cell>
          <cell r="E29">
            <v>2</v>
          </cell>
          <cell r="F29">
            <v>32</v>
          </cell>
          <cell r="G29">
            <v>7</v>
          </cell>
          <cell r="H29">
            <v>19</v>
          </cell>
          <cell r="I29">
            <v>3.6060302184853593E-2</v>
          </cell>
          <cell r="J29">
            <v>-0.70372568541716829</v>
          </cell>
          <cell r="K29">
            <v>-0.36257404881515115</v>
          </cell>
          <cell r="L29">
            <v>6.1341965739815825E-2</v>
          </cell>
          <cell r="M29">
            <v>-7.5905382440827401E-3</v>
          </cell>
          <cell r="N29">
            <v>-0.57532677452985603</v>
          </cell>
        </row>
        <row r="30">
          <cell r="A30">
            <v>21</v>
          </cell>
          <cell r="B30" t="str">
            <v>Kansas City</v>
          </cell>
          <cell r="C30">
            <v>30</v>
          </cell>
          <cell r="D30">
            <v>4</v>
          </cell>
          <cell r="E30">
            <v>1</v>
          </cell>
          <cell r="F30">
            <v>33</v>
          </cell>
          <cell r="G30">
            <v>6</v>
          </cell>
          <cell r="H30">
            <v>21</v>
          </cell>
          <cell r="I30">
            <v>0.31214699078763858</v>
          </cell>
          <cell r="J30">
            <v>-0.64301695551322247</v>
          </cell>
          <cell r="K30">
            <v>-0.45230196998657746</v>
          </cell>
          <cell r="L30">
            <v>0.56230135261497605</v>
          </cell>
          <cell r="M30">
            <v>-0.37952691220414064</v>
          </cell>
          <cell r="N30">
            <v>2.4481990405525539E-2</v>
          </cell>
        </row>
        <row r="31">
          <cell r="A31">
            <v>22</v>
          </cell>
          <cell r="B31" t="str">
            <v>Las Vegas</v>
          </cell>
          <cell r="C31">
            <v>11</v>
          </cell>
          <cell r="D31">
            <v>13</v>
          </cell>
          <cell r="E31">
            <v>4</v>
          </cell>
          <cell r="F31">
            <v>33</v>
          </cell>
          <cell r="G31">
            <v>5</v>
          </cell>
          <cell r="H31">
            <v>20</v>
          </cell>
          <cell r="I31">
            <v>-0.73698242590294449</v>
          </cell>
          <cell r="J31">
            <v>-9.6638386377709759E-2</v>
          </cell>
          <cell r="K31">
            <v>-0.18311820647229854</v>
          </cell>
          <cell r="L31">
            <v>0.56230135261497605</v>
          </cell>
          <cell r="M31">
            <v>-0.75146328616419855</v>
          </cell>
          <cell r="N31">
            <v>-0.27542239206216523</v>
          </cell>
        </row>
        <row r="32">
          <cell r="A32">
            <v>23</v>
          </cell>
          <cell r="B32" t="str">
            <v>Long Beach</v>
          </cell>
          <cell r="C32">
            <v>14</v>
          </cell>
          <cell r="D32">
            <v>24</v>
          </cell>
          <cell r="E32">
            <v>14</v>
          </cell>
          <cell r="F32">
            <v>30</v>
          </cell>
          <cell r="G32">
            <v>8</v>
          </cell>
          <cell r="H32">
            <v>21</v>
          </cell>
          <cell r="I32">
            <v>-0.57133041274127339</v>
          </cell>
          <cell r="J32">
            <v>0.57115764256569468</v>
          </cell>
          <cell r="K32">
            <v>0.71416100524196446</v>
          </cell>
          <cell r="L32">
            <v>-0.94057680801050458</v>
          </cell>
          <cell r="M32">
            <v>0.36434583571597517</v>
          </cell>
          <cell r="N32">
            <v>2.4481990405525539E-2</v>
          </cell>
        </row>
        <row r="33">
          <cell r="A33">
            <v>24</v>
          </cell>
          <cell r="B33" t="str">
            <v>Los Angeles</v>
          </cell>
          <cell r="C33">
            <v>14</v>
          </cell>
          <cell r="D33">
            <v>40</v>
          </cell>
          <cell r="E33">
            <v>10</v>
          </cell>
          <cell r="F33">
            <v>31</v>
          </cell>
          <cell r="G33">
            <v>11</v>
          </cell>
          <cell r="H33">
            <v>21</v>
          </cell>
          <cell r="I33">
            <v>-0.57133041274127339</v>
          </cell>
          <cell r="J33">
            <v>1.5424973210288284</v>
          </cell>
          <cell r="K33">
            <v>0.35524932055625924</v>
          </cell>
          <cell r="L33">
            <v>-0.43961742113534436</v>
          </cell>
          <cell r="M33">
            <v>1.480154957596149</v>
          </cell>
          <cell r="N33">
            <v>2.4481990405525539E-2</v>
          </cell>
        </row>
        <row r="34">
          <cell r="A34">
            <v>25</v>
          </cell>
          <cell r="B34" t="str">
            <v>Memphis</v>
          </cell>
          <cell r="C34">
            <v>55</v>
          </cell>
          <cell r="D34">
            <v>1</v>
          </cell>
          <cell r="E34">
            <v>1</v>
          </cell>
          <cell r="F34">
            <v>32</v>
          </cell>
          <cell r="G34">
            <v>9</v>
          </cell>
          <cell r="H34">
            <v>20</v>
          </cell>
          <cell r="I34">
            <v>1.6925804338015638</v>
          </cell>
          <cell r="J34">
            <v>-0.82514314522506005</v>
          </cell>
          <cell r="K34">
            <v>-0.45230196998657746</v>
          </cell>
          <cell r="L34">
            <v>6.1341965739815825E-2</v>
          </cell>
          <cell r="M34">
            <v>0.73628220967603308</v>
          </cell>
          <cell r="N34">
            <v>-0.27542239206216523</v>
          </cell>
        </row>
        <row r="35">
          <cell r="A35">
            <v>26</v>
          </cell>
          <cell r="B35" t="str">
            <v>Miami</v>
          </cell>
          <cell r="C35">
            <v>27</v>
          </cell>
          <cell r="D35">
            <v>63</v>
          </cell>
          <cell r="E35">
            <v>1</v>
          </cell>
          <cell r="F35">
            <v>36</v>
          </cell>
          <cell r="G35">
            <v>12</v>
          </cell>
          <cell r="H35">
            <v>17</v>
          </cell>
          <cell r="I35">
            <v>0.14649497762596761</v>
          </cell>
          <cell r="J35">
            <v>2.9387981088195829</v>
          </cell>
          <cell r="K35">
            <v>-0.45230196998657746</v>
          </cell>
          <cell r="L35">
            <v>2.0651795132404565</v>
          </cell>
          <cell r="M35">
            <v>1.8520913315562069</v>
          </cell>
          <cell r="N35">
            <v>-1.1751355394652374</v>
          </cell>
        </row>
        <row r="36">
          <cell r="A36">
            <v>27</v>
          </cell>
          <cell r="B36" t="str">
            <v>Milwaukee</v>
          </cell>
          <cell r="C36">
            <v>31</v>
          </cell>
          <cell r="D36">
            <v>6</v>
          </cell>
          <cell r="E36">
            <v>2</v>
          </cell>
          <cell r="F36">
            <v>30</v>
          </cell>
          <cell r="G36">
            <v>5</v>
          </cell>
          <cell r="H36">
            <v>22</v>
          </cell>
          <cell r="I36">
            <v>0.36736432850819561</v>
          </cell>
          <cell r="J36">
            <v>-0.52159949570533071</v>
          </cell>
          <cell r="K36">
            <v>-0.36257404881515115</v>
          </cell>
          <cell r="L36">
            <v>-0.94057680801050458</v>
          </cell>
          <cell r="M36">
            <v>-0.75146328616419855</v>
          </cell>
          <cell r="N36">
            <v>0.32438637287321631</v>
          </cell>
        </row>
        <row r="37">
          <cell r="A37">
            <v>28</v>
          </cell>
          <cell r="B37" t="str">
            <v>Minneapolis</v>
          </cell>
          <cell r="C37">
            <v>13</v>
          </cell>
          <cell r="D37">
            <v>2</v>
          </cell>
          <cell r="E37">
            <v>4</v>
          </cell>
          <cell r="F37">
            <v>32</v>
          </cell>
          <cell r="G37">
            <v>5</v>
          </cell>
          <cell r="H37">
            <v>23</v>
          </cell>
          <cell r="I37">
            <v>-0.62654775046183042</v>
          </cell>
          <cell r="J37">
            <v>-0.76443441532111411</v>
          </cell>
          <cell r="K37">
            <v>-0.18311820647229854</v>
          </cell>
          <cell r="L37">
            <v>6.1341965739815825E-2</v>
          </cell>
          <cell r="M37">
            <v>-0.75146328616419855</v>
          </cell>
          <cell r="N37">
            <v>0.62429075534090706</v>
          </cell>
        </row>
        <row r="38">
          <cell r="A38">
            <v>29</v>
          </cell>
          <cell r="B38" t="str">
            <v>Nashville</v>
          </cell>
          <cell r="C38">
            <v>23</v>
          </cell>
          <cell r="D38">
            <v>1</v>
          </cell>
          <cell r="E38">
            <v>1</v>
          </cell>
          <cell r="F38">
            <v>33</v>
          </cell>
          <cell r="G38">
            <v>3</v>
          </cell>
          <cell r="H38">
            <v>24</v>
          </cell>
          <cell r="I38">
            <v>-7.4374373256260409E-2</v>
          </cell>
          <cell r="J38">
            <v>-0.82514314522506005</v>
          </cell>
          <cell r="K38">
            <v>-0.45230196998657746</v>
          </cell>
          <cell r="L38">
            <v>0.56230135261497605</v>
          </cell>
          <cell r="M38">
            <v>-1.4953360340843145</v>
          </cell>
          <cell r="N38">
            <v>0.92419513780859786</v>
          </cell>
        </row>
        <row r="39">
          <cell r="A39">
            <v>30</v>
          </cell>
          <cell r="B39" t="str">
            <v>New Orleans</v>
          </cell>
          <cell r="C39">
            <v>62</v>
          </cell>
          <cell r="D39">
            <v>4</v>
          </cell>
          <cell r="E39">
            <v>2</v>
          </cell>
          <cell r="F39">
            <v>32</v>
          </cell>
          <cell r="G39">
            <v>7</v>
          </cell>
          <cell r="H39">
            <v>18</v>
          </cell>
          <cell r="I39">
            <v>2.0791017978454627</v>
          </cell>
          <cell r="J39">
            <v>-0.64301695551322247</v>
          </cell>
          <cell r="K39">
            <v>-0.36257404881515115</v>
          </cell>
          <cell r="L39">
            <v>6.1341965739815825E-2</v>
          </cell>
          <cell r="M39">
            <v>-7.5905382440827401E-3</v>
          </cell>
          <cell r="N39">
            <v>-0.87523115699754672</v>
          </cell>
        </row>
        <row r="40">
          <cell r="A40">
            <v>31</v>
          </cell>
          <cell r="B40" t="str">
            <v>NY</v>
          </cell>
          <cell r="C40">
            <v>29</v>
          </cell>
          <cell r="D40">
            <v>24</v>
          </cell>
          <cell r="E40">
            <v>7</v>
          </cell>
          <cell r="F40">
            <v>34</v>
          </cell>
          <cell r="G40">
            <v>11</v>
          </cell>
          <cell r="H40">
            <v>27</v>
          </cell>
          <cell r="I40">
            <v>0.2569296530670816</v>
          </cell>
          <cell r="J40">
            <v>0.57115764256569468</v>
          </cell>
          <cell r="K40">
            <v>8.6065557041980364E-2</v>
          </cell>
          <cell r="L40">
            <v>1.0632607394901363</v>
          </cell>
          <cell r="M40">
            <v>1.480154957596149</v>
          </cell>
          <cell r="N40">
            <v>1.8239082852116701</v>
          </cell>
        </row>
        <row r="41">
          <cell r="A41">
            <v>32</v>
          </cell>
          <cell r="B41" t="str">
            <v>Oakland</v>
          </cell>
          <cell r="C41">
            <v>44</v>
          </cell>
          <cell r="D41">
            <v>14</v>
          </cell>
          <cell r="E41">
            <v>15</v>
          </cell>
          <cell r="F41">
            <v>33</v>
          </cell>
          <cell r="G41">
            <v>10</v>
          </cell>
          <cell r="H41">
            <v>24</v>
          </cell>
          <cell r="I41">
            <v>1.0851897188754367</v>
          </cell>
          <cell r="J41">
            <v>-3.59296564737639E-2</v>
          </cell>
          <cell r="K41">
            <v>0.80388892641339071</v>
          </cell>
          <cell r="L41">
            <v>0.56230135261497605</v>
          </cell>
          <cell r="M41">
            <v>1.1082185836360909</v>
          </cell>
          <cell r="N41">
            <v>0.92419513780859786</v>
          </cell>
        </row>
        <row r="42">
          <cell r="A42">
            <v>33</v>
          </cell>
          <cell r="B42" t="str">
            <v>Oklahoma City</v>
          </cell>
          <cell r="C42">
            <v>16</v>
          </cell>
          <cell r="D42">
            <v>5</v>
          </cell>
          <cell r="E42">
            <v>2</v>
          </cell>
          <cell r="F42">
            <v>32</v>
          </cell>
          <cell r="G42">
            <v>6</v>
          </cell>
          <cell r="H42">
            <v>17</v>
          </cell>
          <cell r="I42">
            <v>-0.46089573730015942</v>
          </cell>
          <cell r="J42">
            <v>-0.58230822560927664</v>
          </cell>
          <cell r="K42">
            <v>-0.36257404881515115</v>
          </cell>
          <cell r="L42">
            <v>6.1341965739815825E-2</v>
          </cell>
          <cell r="M42">
            <v>-0.37952691220414064</v>
          </cell>
          <cell r="N42">
            <v>-1.1751355394652374</v>
          </cell>
        </row>
        <row r="43">
          <cell r="A43">
            <v>34</v>
          </cell>
          <cell r="B43" t="str">
            <v>Omaha</v>
          </cell>
          <cell r="C43">
            <v>13</v>
          </cell>
          <cell r="D43">
            <v>3</v>
          </cell>
          <cell r="E43">
            <v>1</v>
          </cell>
          <cell r="F43">
            <v>32</v>
          </cell>
          <cell r="G43">
            <v>5</v>
          </cell>
          <cell r="H43">
            <v>20</v>
          </cell>
          <cell r="I43">
            <v>-0.62654775046183042</v>
          </cell>
          <cell r="J43">
            <v>-0.70372568541716829</v>
          </cell>
          <cell r="K43">
            <v>-0.45230196998657746</v>
          </cell>
          <cell r="L43">
            <v>6.1341965739815825E-2</v>
          </cell>
          <cell r="M43">
            <v>-0.75146328616419855</v>
          </cell>
          <cell r="N43">
            <v>-0.27542239206216523</v>
          </cell>
        </row>
        <row r="44">
          <cell r="A44">
            <v>35</v>
          </cell>
          <cell r="B44" t="str">
            <v>Philadelphia</v>
          </cell>
          <cell r="C44">
            <v>40</v>
          </cell>
          <cell r="D44">
            <v>6</v>
          </cell>
          <cell r="E44">
            <v>3</v>
          </cell>
          <cell r="F44">
            <v>33</v>
          </cell>
          <cell r="G44">
            <v>9</v>
          </cell>
          <cell r="H44">
            <v>23</v>
          </cell>
          <cell r="I44">
            <v>0.86432036799320866</v>
          </cell>
          <cell r="J44">
            <v>-0.52159949570533071</v>
          </cell>
          <cell r="K44">
            <v>-0.27284612764372485</v>
          </cell>
          <cell r="L44">
            <v>0.56230135261497605</v>
          </cell>
          <cell r="M44">
            <v>0.73628220967603308</v>
          </cell>
          <cell r="N44">
            <v>0.62429075534090706</v>
          </cell>
        </row>
        <row r="45">
          <cell r="A45">
            <v>36</v>
          </cell>
          <cell r="B45" t="str">
            <v>Phoenix</v>
          </cell>
          <cell r="C45">
            <v>5</v>
          </cell>
          <cell r="D45">
            <v>20</v>
          </cell>
          <cell r="E45">
            <v>2</v>
          </cell>
          <cell r="F45">
            <v>31</v>
          </cell>
          <cell r="G45">
            <v>4</v>
          </cell>
          <cell r="H45">
            <v>19</v>
          </cell>
          <cell r="I45">
            <v>-1.0682864522262865</v>
          </cell>
          <cell r="J45">
            <v>0.32832272294991122</v>
          </cell>
          <cell r="K45">
            <v>-0.36257404881515115</v>
          </cell>
          <cell r="L45">
            <v>-0.43961742113534436</v>
          </cell>
          <cell r="M45">
            <v>-1.1233996601242564</v>
          </cell>
          <cell r="N45">
            <v>-0.57532677452985603</v>
          </cell>
        </row>
        <row r="46">
          <cell r="A46">
            <v>37</v>
          </cell>
          <cell r="B46" t="str">
            <v>Pittsburgh</v>
          </cell>
          <cell r="C46">
            <v>26</v>
          </cell>
          <cell r="D46">
            <v>1</v>
          </cell>
          <cell r="E46">
            <v>2</v>
          </cell>
          <cell r="F46">
            <v>35</v>
          </cell>
          <cell r="G46">
            <v>7</v>
          </cell>
          <cell r="H46">
            <v>21</v>
          </cell>
          <cell r="I46">
            <v>9.1277639905410601E-2</v>
          </cell>
          <cell r="J46">
            <v>-0.82514314522506005</v>
          </cell>
          <cell r="K46">
            <v>-0.36257404881515115</v>
          </cell>
          <cell r="L46">
            <v>1.5642201263652964</v>
          </cell>
          <cell r="M46">
            <v>-7.5905382440827401E-3</v>
          </cell>
          <cell r="N46">
            <v>2.4481990405525539E-2</v>
          </cell>
        </row>
        <row r="47">
          <cell r="A47">
            <v>38</v>
          </cell>
          <cell r="B47" t="str">
            <v>Portland</v>
          </cell>
          <cell r="C47">
            <v>8</v>
          </cell>
          <cell r="D47">
            <v>3</v>
          </cell>
          <cell r="E47">
            <v>5</v>
          </cell>
          <cell r="F47">
            <v>35</v>
          </cell>
          <cell r="G47">
            <v>7</v>
          </cell>
          <cell r="H47">
            <v>20</v>
          </cell>
          <cell r="I47">
            <v>-0.90263443906461549</v>
          </cell>
          <cell r="J47">
            <v>-0.70372568541716829</v>
          </cell>
          <cell r="K47">
            <v>-9.3390285300872233E-2</v>
          </cell>
          <cell r="L47">
            <v>1.5642201263652964</v>
          </cell>
          <cell r="M47">
            <v>-7.5905382440827401E-3</v>
          </cell>
          <cell r="N47">
            <v>-0.27542239206216523</v>
          </cell>
        </row>
        <row r="48">
          <cell r="A48">
            <v>39</v>
          </cell>
          <cell r="B48" t="str">
            <v>Sacramento</v>
          </cell>
          <cell r="C48">
            <v>15</v>
          </cell>
          <cell r="D48">
            <v>16</v>
          </cell>
          <cell r="E48">
            <v>15</v>
          </cell>
          <cell r="F48">
            <v>32</v>
          </cell>
          <cell r="G48">
            <v>8</v>
          </cell>
          <cell r="H48">
            <v>20</v>
          </cell>
          <cell r="I48">
            <v>-0.51611307502071646</v>
          </cell>
          <cell r="J48">
            <v>8.548780333412781E-2</v>
          </cell>
          <cell r="K48">
            <v>0.80388892641339071</v>
          </cell>
          <cell r="L48">
            <v>6.1341965739815825E-2</v>
          </cell>
          <cell r="M48">
            <v>0.36434583571597517</v>
          </cell>
          <cell r="N48">
            <v>-0.27542239206216523</v>
          </cell>
        </row>
        <row r="49">
          <cell r="A49">
            <v>40</v>
          </cell>
          <cell r="B49" t="str">
            <v>St. Louis</v>
          </cell>
          <cell r="C49">
            <v>48</v>
          </cell>
          <cell r="D49">
            <v>1</v>
          </cell>
          <cell r="E49">
            <v>1</v>
          </cell>
          <cell r="F49">
            <v>33</v>
          </cell>
          <cell r="G49">
            <v>8</v>
          </cell>
          <cell r="H49">
            <v>23</v>
          </cell>
          <cell r="I49">
            <v>1.3060590697576646</v>
          </cell>
          <cell r="J49">
            <v>-0.82514314522506005</v>
          </cell>
          <cell r="K49">
            <v>-0.45230196998657746</v>
          </cell>
          <cell r="L49">
            <v>0.56230135261497605</v>
          </cell>
          <cell r="M49">
            <v>0.36434583571597517</v>
          </cell>
          <cell r="N49">
            <v>0.62429075534090706</v>
          </cell>
        </row>
        <row r="50">
          <cell r="A50">
            <v>41</v>
          </cell>
          <cell r="B50" t="str">
            <v>San Antonio</v>
          </cell>
          <cell r="C50">
            <v>7</v>
          </cell>
          <cell r="D50">
            <v>56</v>
          </cell>
          <cell r="E50">
            <v>1</v>
          </cell>
          <cell r="F50">
            <v>30</v>
          </cell>
          <cell r="G50">
            <v>5</v>
          </cell>
          <cell r="H50">
            <v>17</v>
          </cell>
          <cell r="I50">
            <v>-0.95785177678517242</v>
          </cell>
          <cell r="J50">
            <v>2.513836999491962</v>
          </cell>
          <cell r="K50">
            <v>-0.45230196998657746</v>
          </cell>
          <cell r="L50">
            <v>-0.94057680801050458</v>
          </cell>
          <cell r="M50">
            <v>-0.75146328616419855</v>
          </cell>
          <cell r="N50">
            <v>-1.1751355394652374</v>
          </cell>
        </row>
        <row r="51">
          <cell r="A51">
            <v>42</v>
          </cell>
          <cell r="B51" t="str">
            <v>San Diego</v>
          </cell>
          <cell r="C51">
            <v>9</v>
          </cell>
          <cell r="D51">
            <v>21</v>
          </cell>
          <cell r="E51">
            <v>12</v>
          </cell>
          <cell r="F51">
            <v>31</v>
          </cell>
          <cell r="G51">
            <v>8</v>
          </cell>
          <cell r="H51">
            <v>20</v>
          </cell>
          <cell r="I51">
            <v>-0.84741710134405845</v>
          </cell>
          <cell r="J51">
            <v>0.3890314528538571</v>
          </cell>
          <cell r="K51">
            <v>0.53470516289911185</v>
          </cell>
          <cell r="L51">
            <v>-0.43961742113534436</v>
          </cell>
          <cell r="M51">
            <v>0.36434583571597517</v>
          </cell>
          <cell r="N51">
            <v>-0.27542239206216523</v>
          </cell>
        </row>
        <row r="52">
          <cell r="A52">
            <v>43</v>
          </cell>
          <cell r="B52" t="str">
            <v>San Francisco</v>
          </cell>
          <cell r="C52">
            <v>11</v>
          </cell>
          <cell r="D52">
            <v>14</v>
          </cell>
          <cell r="E52">
            <v>29</v>
          </cell>
          <cell r="F52">
            <v>36</v>
          </cell>
          <cell r="G52">
            <v>6</v>
          </cell>
          <cell r="H52">
            <v>31</v>
          </cell>
          <cell r="I52">
            <v>-0.73698242590294449</v>
          </cell>
          <cell r="J52">
            <v>-3.59296564737639E-2</v>
          </cell>
          <cell r="K52">
            <v>2.0600798228133592</v>
          </cell>
          <cell r="L52">
            <v>2.0651795132404565</v>
          </cell>
          <cell r="M52">
            <v>-0.37952691220414064</v>
          </cell>
          <cell r="N52">
            <v>3.0235258150824333</v>
          </cell>
        </row>
        <row r="53">
          <cell r="A53">
            <v>44</v>
          </cell>
          <cell r="B53" t="str">
            <v>San Jose</v>
          </cell>
          <cell r="C53">
            <v>5</v>
          </cell>
          <cell r="D53">
            <v>27</v>
          </cell>
          <cell r="E53">
            <v>20</v>
          </cell>
          <cell r="F53">
            <v>30</v>
          </cell>
          <cell r="G53">
            <v>8</v>
          </cell>
          <cell r="H53">
            <v>26</v>
          </cell>
          <cell r="I53">
            <v>-1.0682864522262865</v>
          </cell>
          <cell r="J53">
            <v>0.75328383227753226</v>
          </cell>
          <cell r="K53">
            <v>1.2525285322705222</v>
          </cell>
          <cell r="L53">
            <v>-0.94057680801050458</v>
          </cell>
          <cell r="M53">
            <v>0.36434583571597517</v>
          </cell>
          <cell r="N53">
            <v>1.5240039027439793</v>
          </cell>
        </row>
        <row r="54">
          <cell r="A54">
            <v>45</v>
          </cell>
          <cell r="B54" t="str">
            <v>Seattle</v>
          </cell>
          <cell r="C54">
            <v>10</v>
          </cell>
          <cell r="D54">
            <v>4</v>
          </cell>
          <cell r="E54">
            <v>12</v>
          </cell>
          <cell r="F54">
            <v>35</v>
          </cell>
          <cell r="G54">
            <v>5</v>
          </cell>
          <cell r="H54">
            <v>28</v>
          </cell>
          <cell r="I54">
            <v>-0.79219976362350142</v>
          </cell>
          <cell r="J54">
            <v>-0.64301695551322247</v>
          </cell>
          <cell r="K54">
            <v>0.53470516289911185</v>
          </cell>
          <cell r="L54">
            <v>1.5642201263652964</v>
          </cell>
          <cell r="M54">
            <v>-0.75146328616419855</v>
          </cell>
          <cell r="N54">
            <v>2.1238126676793607</v>
          </cell>
        </row>
        <row r="55">
          <cell r="A55">
            <v>46</v>
          </cell>
          <cell r="B55" t="str">
            <v>Toledo</v>
          </cell>
          <cell r="C55">
            <v>20</v>
          </cell>
          <cell r="D55">
            <v>4</v>
          </cell>
          <cell r="E55">
            <v>1</v>
          </cell>
          <cell r="F55">
            <v>32</v>
          </cell>
          <cell r="G55">
            <v>6</v>
          </cell>
          <cell r="H55">
            <v>19</v>
          </cell>
          <cell r="I55">
            <v>-0.24002638641793142</v>
          </cell>
          <cell r="J55">
            <v>-0.64301695551322247</v>
          </cell>
          <cell r="K55">
            <v>-0.45230196998657746</v>
          </cell>
          <cell r="L55">
            <v>6.1341965739815825E-2</v>
          </cell>
          <cell r="M55">
            <v>-0.37952691220414064</v>
          </cell>
          <cell r="N55">
            <v>-0.57532677452985603</v>
          </cell>
        </row>
        <row r="56">
          <cell r="A56">
            <v>47</v>
          </cell>
          <cell r="B56" t="str">
            <v>Tucson</v>
          </cell>
          <cell r="C56">
            <v>4</v>
          </cell>
          <cell r="D56">
            <v>29</v>
          </cell>
          <cell r="E56">
            <v>2</v>
          </cell>
          <cell r="F56">
            <v>31</v>
          </cell>
          <cell r="G56">
            <v>3</v>
          </cell>
          <cell r="H56">
            <v>19</v>
          </cell>
          <cell r="I56">
            <v>-1.1235037899468434</v>
          </cell>
          <cell r="J56">
            <v>0.87470129208542391</v>
          </cell>
          <cell r="K56">
            <v>-0.36257404881515115</v>
          </cell>
          <cell r="L56">
            <v>-0.43961742113534436</v>
          </cell>
          <cell r="M56">
            <v>-1.4953360340843145</v>
          </cell>
          <cell r="N56">
            <v>-0.57532677452985603</v>
          </cell>
        </row>
        <row r="57">
          <cell r="A57">
            <v>48</v>
          </cell>
          <cell r="B57" t="str">
            <v>Tulsa</v>
          </cell>
          <cell r="C57">
            <v>14</v>
          </cell>
          <cell r="D57">
            <v>3</v>
          </cell>
          <cell r="E57">
            <v>1</v>
          </cell>
          <cell r="F57">
            <v>33</v>
          </cell>
          <cell r="G57">
            <v>4</v>
          </cell>
          <cell r="H57">
            <v>20</v>
          </cell>
          <cell r="I57">
            <v>-0.57133041274127339</v>
          </cell>
          <cell r="J57">
            <v>-0.70372568541716829</v>
          </cell>
          <cell r="K57">
            <v>-0.45230196998657746</v>
          </cell>
          <cell r="L57">
            <v>0.56230135261497605</v>
          </cell>
          <cell r="M57">
            <v>-1.1233996601242564</v>
          </cell>
          <cell r="N57">
            <v>-0.27542239206216523</v>
          </cell>
        </row>
        <row r="58">
          <cell r="A58">
            <v>49</v>
          </cell>
          <cell r="B58" t="str">
            <v>Virginia Beach</v>
          </cell>
          <cell r="C58">
            <v>14</v>
          </cell>
          <cell r="D58">
            <v>3</v>
          </cell>
          <cell r="E58">
            <v>4</v>
          </cell>
          <cell r="F58">
            <v>29</v>
          </cell>
          <cell r="G58">
            <v>6</v>
          </cell>
          <cell r="H58">
            <v>18</v>
          </cell>
          <cell r="I58">
            <v>-0.57133041274127339</v>
          </cell>
          <cell r="J58">
            <v>-0.70372568541716829</v>
          </cell>
          <cell r="K58">
            <v>-0.18311820647229854</v>
          </cell>
          <cell r="L58">
            <v>-1.4415361948856649</v>
          </cell>
          <cell r="M58">
            <v>-0.37952691220414064</v>
          </cell>
          <cell r="N58">
            <v>-0.87523115699754672</v>
          </cell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uster"/>
      <sheetName val="PC 1"/>
      <sheetName val="PC 2"/>
      <sheetName val="PC 3"/>
      <sheetName val="PC 4"/>
      <sheetName val="PC 5"/>
      <sheetName val="PC 6"/>
      <sheetName val="How many factrors"/>
      <sheetName val="Communalities"/>
      <sheetName val="Rotations"/>
      <sheetName val="Sheet1"/>
    </sheetNames>
    <sheetDataSet>
      <sheetData sheetId="0"/>
      <sheetData sheetId="1">
        <row r="10">
          <cell r="B10">
            <v>1.9434434888989236</v>
          </cell>
        </row>
      </sheetData>
      <sheetData sheetId="2">
        <row r="11">
          <cell r="B11">
            <v>1.5236011932002929</v>
          </cell>
        </row>
      </sheetData>
      <sheetData sheetId="3">
        <row r="12">
          <cell r="B12">
            <v>1.2602235607152288</v>
          </cell>
        </row>
      </sheetData>
      <sheetData sheetId="4">
        <row r="13">
          <cell r="B13">
            <v>0.5503779740313236</v>
          </cell>
        </row>
      </sheetData>
      <sheetData sheetId="5">
        <row r="14">
          <cell r="B14">
            <v>0.47566372681833935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"/>
  <sheetViews>
    <sheetView topLeftCell="P1" workbookViewId="0"/>
  </sheetViews>
  <sheetFormatPr defaultRowHeight="12.75" x14ac:dyDescent="0.2"/>
  <cols>
    <col min="8" max="8" width="8.5703125" bestFit="1" customWidth="1"/>
    <col min="10" max="10" width="21.85546875" bestFit="1" customWidth="1"/>
    <col min="11" max="11" width="12.5703125" bestFit="1" customWidth="1"/>
    <col min="12" max="12" width="14.140625" bestFit="1" customWidth="1"/>
    <col min="13" max="14" width="12.5703125" bestFit="1" customWidth="1"/>
    <col min="15" max="15" width="17.85546875" bestFit="1" customWidth="1"/>
    <col min="16" max="16" width="22.42578125" bestFit="1" customWidth="1"/>
    <col min="17" max="17" width="15" bestFit="1" customWidth="1"/>
  </cols>
  <sheetData>
    <row r="1" spans="1:23" ht="51" x14ac:dyDescent="0.2">
      <c r="A1" t="s">
        <v>65</v>
      </c>
      <c r="B1" t="s">
        <v>64</v>
      </c>
      <c r="C1" s="8" t="s">
        <v>63</v>
      </c>
      <c r="D1" s="8" t="s">
        <v>62</v>
      </c>
      <c r="E1" s="8" t="s">
        <v>61</v>
      </c>
      <c r="F1" s="8" t="s">
        <v>60</v>
      </c>
      <c r="G1" s="8" t="s">
        <v>59</v>
      </c>
      <c r="H1" s="8" t="s">
        <v>58</v>
      </c>
      <c r="I1" s="7" t="s">
        <v>57</v>
      </c>
      <c r="J1" s="6" t="s">
        <v>56</v>
      </c>
      <c r="K1" s="5" t="s">
        <v>44</v>
      </c>
      <c r="L1" s="5" t="s">
        <v>42</v>
      </c>
      <c r="M1" s="5" t="s">
        <v>40</v>
      </c>
      <c r="N1" s="5" t="s">
        <v>38</v>
      </c>
      <c r="O1" s="5" t="s">
        <v>36</v>
      </c>
      <c r="P1" s="5" t="s">
        <v>34</v>
      </c>
      <c r="Q1" s="4" t="s">
        <v>46</v>
      </c>
      <c r="R1" s="3" t="s">
        <v>44</v>
      </c>
      <c r="S1" s="3" t="s">
        <v>42</v>
      </c>
      <c r="T1" s="3" t="s">
        <v>40</v>
      </c>
      <c r="U1" s="3" t="s">
        <v>38</v>
      </c>
      <c r="V1" s="3" t="s">
        <v>36</v>
      </c>
      <c r="W1" s="3" t="s">
        <v>34</v>
      </c>
    </row>
    <row r="2" spans="1:23" x14ac:dyDescent="0.2">
      <c r="A2">
        <v>1</v>
      </c>
      <c r="B2" t="s">
        <v>55</v>
      </c>
      <c r="C2">
        <v>3</v>
      </c>
      <c r="D2">
        <v>35</v>
      </c>
      <c r="E2">
        <v>2</v>
      </c>
      <c r="F2">
        <v>32</v>
      </c>
      <c r="G2">
        <v>5</v>
      </c>
      <c r="H2">
        <v>18</v>
      </c>
      <c r="I2">
        <f>AVERAGE(C2:C50)</f>
        <v>24.346938775510203</v>
      </c>
      <c r="J2" s="1">
        <f>_xlfn.STDEV.S(C2:C50)</f>
        <v>18.110253794936359</v>
      </c>
      <c r="K2" s="1">
        <f t="shared" ref="K2:K33" si="0">STANDARDIZE(C2,$I$2,$J$2)</f>
        <v>-1.1787211276674006</v>
      </c>
      <c r="L2" s="1">
        <f t="shared" ref="L2:L33" si="1">STANDARDIZE(D2,$I$3,$J$3)</f>
        <v>1.2464950440852305</v>
      </c>
      <c r="M2" s="1">
        <f t="shared" ref="M2:M33" si="2">STANDARDIZE(E2,$I$4,$J$4)</f>
        <v>-0.35927994734712637</v>
      </c>
      <c r="N2" s="1">
        <f t="shared" ref="N2:N33" si="3">STANDARDIZE(F2,$I$5,$J$5)</f>
        <v>6.1966678796315622E-2</v>
      </c>
      <c r="O2" s="1">
        <f t="shared" ref="O2:O33" si="4">STANDARDIZE(G2,$I$6,$J$6)</f>
        <v>-0.76368552949966473</v>
      </c>
      <c r="P2" s="1">
        <f t="shared" ref="P2:P33" si="5">STANDARDIZE(H2,$I$7,$J$7)</f>
        <v>-0.89140013285822572</v>
      </c>
      <c r="Q2" s="1" t="s">
        <v>44</v>
      </c>
      <c r="R2" s="1">
        <v>1</v>
      </c>
      <c r="S2" s="1"/>
      <c r="T2" s="1"/>
      <c r="U2" s="1"/>
      <c r="V2" s="1"/>
      <c r="W2" s="1"/>
    </row>
    <row r="3" spans="1:23" x14ac:dyDescent="0.2">
      <c r="A3">
        <v>2</v>
      </c>
      <c r="B3" t="s">
        <v>54</v>
      </c>
      <c r="C3">
        <v>67</v>
      </c>
      <c r="D3">
        <v>2</v>
      </c>
      <c r="E3">
        <v>1</v>
      </c>
      <c r="F3">
        <v>31</v>
      </c>
      <c r="G3">
        <v>5</v>
      </c>
      <c r="H3">
        <v>22</v>
      </c>
      <c r="I3">
        <f>AVERAGE(D2:D50)</f>
        <v>14.591836734693878</v>
      </c>
      <c r="J3" s="1">
        <f>_xlfn.STDEV.S(D3:D50)</f>
        <v>16.372438351957612</v>
      </c>
      <c r="K3" s="1">
        <f t="shared" si="0"/>
        <v>2.3551884864482475</v>
      </c>
      <c r="L3" s="1">
        <f t="shared" si="1"/>
        <v>-0.76908744220058722</v>
      </c>
      <c r="M3" s="1">
        <f t="shared" si="2"/>
        <v>-0.44819266158959703</v>
      </c>
      <c r="N3" s="1">
        <f t="shared" si="3"/>
        <v>-0.43376675157420935</v>
      </c>
      <c r="O3" s="1">
        <f t="shared" si="4"/>
        <v>-0.76368552949966473</v>
      </c>
      <c r="P3" s="1">
        <f t="shared" si="5"/>
        <v>0.30544480076960134</v>
      </c>
      <c r="Q3" s="1" t="s">
        <v>42</v>
      </c>
      <c r="R3" s="1">
        <v>-0.40387145898908788</v>
      </c>
      <c r="S3" s="1">
        <v>1</v>
      </c>
      <c r="T3" s="1"/>
      <c r="U3" s="1"/>
      <c r="V3" s="1"/>
      <c r="W3" s="1"/>
    </row>
    <row r="4" spans="1:23" x14ac:dyDescent="0.2">
      <c r="A4">
        <v>3</v>
      </c>
      <c r="B4" t="s">
        <v>53</v>
      </c>
      <c r="C4">
        <v>12</v>
      </c>
      <c r="D4">
        <v>23</v>
      </c>
      <c r="E4">
        <v>3</v>
      </c>
      <c r="F4">
        <v>29</v>
      </c>
      <c r="G4">
        <v>3</v>
      </c>
      <c r="H4">
        <v>19</v>
      </c>
      <c r="I4">
        <f>AVERAGE(E2:E50)</f>
        <v>6.0408163265306118</v>
      </c>
      <c r="J4" s="1">
        <f>_xlfn.STDEV.S(E3:E50)</f>
        <v>11.246985411703166</v>
      </c>
      <c r="K4" s="1">
        <f t="shared" si="0"/>
        <v>-0.68176508818238746</v>
      </c>
      <c r="L4" s="1">
        <f t="shared" si="1"/>
        <v>0.51355595816311495</v>
      </c>
      <c r="M4" s="1">
        <f t="shared" si="2"/>
        <v>-0.27036723310465571</v>
      </c>
      <c r="N4" s="1">
        <f t="shared" si="3"/>
        <v>-1.4252336123152591</v>
      </c>
      <c r="O4" s="1">
        <f t="shared" si="4"/>
        <v>-1.5042290732569152</v>
      </c>
      <c r="P4" s="1">
        <f t="shared" si="5"/>
        <v>-0.59218889945126896</v>
      </c>
      <c r="Q4" s="1" t="s">
        <v>40</v>
      </c>
      <c r="R4" s="1">
        <v>-0.31674910691239178</v>
      </c>
      <c r="S4" s="1">
        <v>3.1961011994513494E-4</v>
      </c>
      <c r="T4" s="1">
        <v>1</v>
      </c>
      <c r="U4" s="1"/>
      <c r="V4" s="1"/>
      <c r="W4" s="1"/>
    </row>
    <row r="5" spans="1:23" x14ac:dyDescent="0.2">
      <c r="A5">
        <v>4</v>
      </c>
      <c r="B5" t="s">
        <v>52</v>
      </c>
      <c r="C5">
        <v>59</v>
      </c>
      <c r="D5">
        <v>1</v>
      </c>
      <c r="E5">
        <v>1</v>
      </c>
      <c r="F5">
        <v>33</v>
      </c>
      <c r="G5">
        <v>11</v>
      </c>
      <c r="H5">
        <v>22</v>
      </c>
      <c r="I5">
        <f>AVERAGE(F3:F50)</f>
        <v>31.875</v>
      </c>
      <c r="J5" s="1">
        <f>_xlfn.STDEV.S(F3:F50)</f>
        <v>2.0172131608162318</v>
      </c>
      <c r="K5" s="1">
        <f t="shared" si="0"/>
        <v>1.9134497846837917</v>
      </c>
      <c r="L5" s="1">
        <f t="shared" si="1"/>
        <v>-0.83016569936076356</v>
      </c>
      <c r="M5" s="1">
        <f t="shared" si="2"/>
        <v>-0.44819266158959703</v>
      </c>
      <c r="N5" s="1">
        <f t="shared" si="3"/>
        <v>0.55770010916684054</v>
      </c>
      <c r="O5" s="1">
        <f t="shared" si="4"/>
        <v>1.457945101772087</v>
      </c>
      <c r="P5" s="1">
        <f t="shared" si="5"/>
        <v>0.30544480076960134</v>
      </c>
      <c r="Q5" s="1" t="s">
        <v>38</v>
      </c>
      <c r="R5" s="1">
        <v>1.0420159980161913E-2</v>
      </c>
      <c r="S5" s="1">
        <v>-0.2207758804767195</v>
      </c>
      <c r="T5" s="1">
        <v>0.37294012157561901</v>
      </c>
      <c r="U5" s="1">
        <v>1</v>
      </c>
      <c r="V5" s="1"/>
      <c r="W5" s="1"/>
    </row>
    <row r="6" spans="1:23" x14ac:dyDescent="0.2">
      <c r="A6">
        <v>5</v>
      </c>
      <c r="B6" t="s">
        <v>51</v>
      </c>
      <c r="C6">
        <v>26</v>
      </c>
      <c r="D6">
        <v>11</v>
      </c>
      <c r="E6">
        <v>5</v>
      </c>
      <c r="F6">
        <v>30</v>
      </c>
      <c r="G6">
        <v>5</v>
      </c>
      <c r="H6">
        <v>24</v>
      </c>
      <c r="I6">
        <f>AVERAGE(G3:G50)</f>
        <v>7.0625</v>
      </c>
      <c r="J6" s="1">
        <f>_xlfn.STDEV.S(G3:G50)</f>
        <v>2.7007189744072604</v>
      </c>
      <c r="K6" s="1">
        <f t="shared" si="0"/>
        <v>9.1277639905410601E-2</v>
      </c>
      <c r="L6" s="1">
        <f t="shared" si="1"/>
        <v>-0.2193831277590006</v>
      </c>
      <c r="M6" s="1">
        <f t="shared" si="2"/>
        <v>-9.2541804619714341E-2</v>
      </c>
      <c r="N6" s="1">
        <f t="shared" si="3"/>
        <v>-0.92950018194473427</v>
      </c>
      <c r="O6" s="1">
        <f t="shared" si="4"/>
        <v>-0.76368552949966473</v>
      </c>
      <c r="P6" s="1">
        <f t="shared" si="5"/>
        <v>0.90386726758351488</v>
      </c>
      <c r="Q6" s="1" t="s">
        <v>36</v>
      </c>
      <c r="R6" s="1">
        <v>0.30791160394074152</v>
      </c>
      <c r="S6" s="1">
        <v>0.34124083892005125</v>
      </c>
      <c r="T6" s="1">
        <v>-7.2365091828959329E-4</v>
      </c>
      <c r="U6" s="1">
        <v>-7.2882234875489621E-3</v>
      </c>
      <c r="V6" s="1">
        <v>1</v>
      </c>
      <c r="W6" s="1"/>
    </row>
    <row r="7" spans="1:23" ht="13.5" thickBot="1" x14ac:dyDescent="0.25">
      <c r="A7">
        <v>6</v>
      </c>
      <c r="B7" t="s">
        <v>50</v>
      </c>
      <c r="C7">
        <v>32</v>
      </c>
      <c r="D7">
        <v>1</v>
      </c>
      <c r="E7">
        <v>2</v>
      </c>
      <c r="F7">
        <v>32</v>
      </c>
      <c r="G7">
        <v>3</v>
      </c>
      <c r="H7">
        <v>20</v>
      </c>
      <c r="I7">
        <f>AVERAGE(H3:H50)</f>
        <v>20.979166666666668</v>
      </c>
      <c r="J7" s="1">
        <f>_xlfn.STDEV.S(H3:H50)</f>
        <v>3.3421205100274474</v>
      </c>
      <c r="K7" s="1">
        <f t="shared" si="0"/>
        <v>0.42258166622875259</v>
      </c>
      <c r="L7" s="1">
        <f t="shared" si="1"/>
        <v>-0.83016569936076356</v>
      </c>
      <c r="M7" s="1">
        <f t="shared" si="2"/>
        <v>-0.35927994734712637</v>
      </c>
      <c r="N7" s="1">
        <f t="shared" si="3"/>
        <v>6.1966678796315622E-2</v>
      </c>
      <c r="O7" s="1">
        <f t="shared" si="4"/>
        <v>-1.5042290732569152</v>
      </c>
      <c r="P7" s="1">
        <f t="shared" si="5"/>
        <v>-0.29297766604431219</v>
      </c>
      <c r="Q7" s="2" t="s">
        <v>34</v>
      </c>
      <c r="R7" s="2">
        <v>0.12571318012030108</v>
      </c>
      <c r="S7" s="2">
        <v>-0.29799724387953164</v>
      </c>
      <c r="T7" s="2">
        <v>0.37402558113522832</v>
      </c>
      <c r="U7" s="2">
        <v>0.4804866687324727</v>
      </c>
      <c r="V7" s="2">
        <v>1.413287154244443E-2</v>
      </c>
      <c r="W7" s="2">
        <v>1</v>
      </c>
    </row>
    <row r="8" spans="1:23" x14ac:dyDescent="0.2">
      <c r="A8">
        <v>7</v>
      </c>
      <c r="B8" t="s">
        <v>49</v>
      </c>
      <c r="C8">
        <v>39</v>
      </c>
      <c r="D8">
        <v>20</v>
      </c>
      <c r="E8">
        <v>4</v>
      </c>
      <c r="F8">
        <v>31</v>
      </c>
      <c r="G8">
        <v>9</v>
      </c>
      <c r="H8">
        <v>24</v>
      </c>
      <c r="K8" s="1">
        <f t="shared" si="0"/>
        <v>0.80910303027265162</v>
      </c>
      <c r="L8" s="1">
        <f t="shared" si="1"/>
        <v>0.33032118668258603</v>
      </c>
      <c r="M8" s="1">
        <f t="shared" si="2"/>
        <v>-0.181454518862185</v>
      </c>
      <c r="N8" s="1">
        <f t="shared" si="3"/>
        <v>-0.43376675157420935</v>
      </c>
      <c r="O8" s="1">
        <f t="shared" si="4"/>
        <v>0.71740155801483652</v>
      </c>
      <c r="P8" s="1">
        <f t="shared" si="5"/>
        <v>0.90386726758351488</v>
      </c>
    </row>
    <row r="9" spans="1:23" ht="13.5" thickBot="1" x14ac:dyDescent="0.25">
      <c r="A9">
        <v>8</v>
      </c>
      <c r="B9" t="s">
        <v>48</v>
      </c>
      <c r="C9">
        <v>38</v>
      </c>
      <c r="D9">
        <v>1</v>
      </c>
      <c r="E9">
        <v>1</v>
      </c>
      <c r="F9">
        <v>31</v>
      </c>
      <c r="G9">
        <v>8</v>
      </c>
      <c r="H9">
        <v>21</v>
      </c>
      <c r="K9" s="1">
        <f t="shared" si="0"/>
        <v>0.75388569255209459</v>
      </c>
      <c r="L9" s="1">
        <f t="shared" si="1"/>
        <v>-0.83016569936076356</v>
      </c>
      <c r="M9" s="1">
        <f t="shared" si="2"/>
        <v>-0.44819266158959703</v>
      </c>
      <c r="N9" s="1">
        <f t="shared" si="3"/>
        <v>-0.43376675157420935</v>
      </c>
      <c r="O9" s="1">
        <f t="shared" si="4"/>
        <v>0.3471297861362112</v>
      </c>
      <c r="P9" s="1">
        <f t="shared" si="5"/>
        <v>6.2335673626445791E-3</v>
      </c>
    </row>
    <row r="10" spans="1:23" ht="13.5" thickBot="1" x14ac:dyDescent="0.25">
      <c r="A10">
        <v>9</v>
      </c>
      <c r="B10" t="s">
        <v>47</v>
      </c>
      <c r="C10">
        <v>47</v>
      </c>
      <c r="D10">
        <v>5</v>
      </c>
      <c r="E10">
        <v>1</v>
      </c>
      <c r="F10">
        <v>32</v>
      </c>
      <c r="G10">
        <v>13</v>
      </c>
      <c r="H10">
        <v>22</v>
      </c>
      <c r="K10" s="1">
        <f t="shared" si="0"/>
        <v>1.2508417320371077</v>
      </c>
      <c r="L10" s="1">
        <f t="shared" si="1"/>
        <v>-0.58585267072005831</v>
      </c>
      <c r="M10" s="1">
        <f t="shared" si="2"/>
        <v>-0.44819266158959703</v>
      </c>
      <c r="N10" s="1">
        <f t="shared" si="3"/>
        <v>6.1966678796315622E-2</v>
      </c>
      <c r="O10" s="1">
        <f t="shared" si="4"/>
        <v>2.1984886455293378</v>
      </c>
      <c r="P10" s="1">
        <f t="shared" si="5"/>
        <v>0.30544480076960134</v>
      </c>
      <c r="Q10" s="3" t="s">
        <v>46</v>
      </c>
      <c r="R10" s="1" t="s">
        <v>44</v>
      </c>
      <c r="S10" s="1" t="s">
        <v>42</v>
      </c>
      <c r="T10" s="1" t="s">
        <v>40</v>
      </c>
      <c r="U10" s="1" t="s">
        <v>38</v>
      </c>
      <c r="V10" s="1" t="s">
        <v>36</v>
      </c>
      <c r="W10" s="2" t="s">
        <v>34</v>
      </c>
    </row>
    <row r="11" spans="1:23" ht="13.5" thickBot="1" x14ac:dyDescent="0.25">
      <c r="A11">
        <v>10</v>
      </c>
      <c r="B11" t="s">
        <v>45</v>
      </c>
      <c r="C11">
        <v>23</v>
      </c>
      <c r="D11">
        <v>1</v>
      </c>
      <c r="E11">
        <v>2</v>
      </c>
      <c r="F11">
        <v>29</v>
      </c>
      <c r="G11">
        <v>3</v>
      </c>
      <c r="H11">
        <v>13</v>
      </c>
      <c r="K11" s="1">
        <f t="shared" si="0"/>
        <v>-7.4374373256260409E-2</v>
      </c>
      <c r="L11" s="1">
        <f t="shared" si="1"/>
        <v>-0.83016569936076356</v>
      </c>
      <c r="M11" s="1">
        <f t="shared" si="2"/>
        <v>-0.35927994734712637</v>
      </c>
      <c r="N11" s="1">
        <f t="shared" si="3"/>
        <v>-1.4252336123152591</v>
      </c>
      <c r="O11" s="1">
        <f t="shared" si="4"/>
        <v>-1.5042290732569152</v>
      </c>
      <c r="P11" s="1">
        <f t="shared" si="5"/>
        <v>-2.3874562998930098</v>
      </c>
      <c r="Q11" s="3" t="s">
        <v>44</v>
      </c>
      <c r="R11" s="1">
        <v>1</v>
      </c>
      <c r="S11" s="1">
        <v>-0.40387145898908788</v>
      </c>
      <c r="T11" s="1">
        <v>-0.31674910691239178</v>
      </c>
      <c r="U11" s="1">
        <v>1.0420159980161913E-2</v>
      </c>
      <c r="V11" s="1">
        <v>0.30791160394074152</v>
      </c>
      <c r="W11" s="2">
        <v>0.12571318012030108</v>
      </c>
    </row>
    <row r="12" spans="1:23" ht="13.5" thickBot="1" x14ac:dyDescent="0.25">
      <c r="A12">
        <v>11</v>
      </c>
      <c r="B12" t="s">
        <v>43</v>
      </c>
      <c r="C12">
        <v>30</v>
      </c>
      <c r="D12">
        <v>21</v>
      </c>
      <c r="E12">
        <v>2</v>
      </c>
      <c r="F12">
        <v>30</v>
      </c>
      <c r="G12">
        <v>9</v>
      </c>
      <c r="H12">
        <v>22</v>
      </c>
      <c r="K12" s="1">
        <f t="shared" si="0"/>
        <v>0.31214699078763858</v>
      </c>
      <c r="L12" s="1">
        <f t="shared" si="1"/>
        <v>0.39139944384276237</v>
      </c>
      <c r="M12" s="1">
        <f t="shared" si="2"/>
        <v>-0.35927994734712637</v>
      </c>
      <c r="N12" s="1">
        <f t="shared" si="3"/>
        <v>-0.92950018194473427</v>
      </c>
      <c r="O12" s="1">
        <f t="shared" si="4"/>
        <v>0.71740155801483652</v>
      </c>
      <c r="P12" s="1">
        <f t="shared" si="5"/>
        <v>0.30544480076960134</v>
      </c>
      <c r="Q12" s="3" t="s">
        <v>42</v>
      </c>
      <c r="R12" s="1"/>
      <c r="S12" s="1">
        <v>1</v>
      </c>
      <c r="T12" s="1">
        <v>3.1961011994513494E-4</v>
      </c>
      <c r="U12" s="1">
        <v>-0.2207758804767195</v>
      </c>
      <c r="V12" s="1">
        <v>0.34124083892005125</v>
      </c>
      <c r="W12" s="2">
        <v>-0.29799724387953164</v>
      </c>
    </row>
    <row r="13" spans="1:23" ht="13.5" thickBot="1" x14ac:dyDescent="0.25">
      <c r="A13">
        <v>12</v>
      </c>
      <c r="B13" t="s">
        <v>41</v>
      </c>
      <c r="C13">
        <v>13</v>
      </c>
      <c r="D13">
        <v>23</v>
      </c>
      <c r="E13">
        <v>2</v>
      </c>
      <c r="F13">
        <v>34</v>
      </c>
      <c r="G13">
        <v>7</v>
      </c>
      <c r="H13">
        <v>23</v>
      </c>
      <c r="K13" s="1">
        <f t="shared" si="0"/>
        <v>-0.62654775046183042</v>
      </c>
      <c r="L13" s="1">
        <f t="shared" si="1"/>
        <v>0.51355595816311495</v>
      </c>
      <c r="M13" s="1">
        <f t="shared" si="2"/>
        <v>-0.35927994734712637</v>
      </c>
      <c r="N13" s="1">
        <f t="shared" si="3"/>
        <v>1.0534335395373655</v>
      </c>
      <c r="O13" s="1">
        <f t="shared" si="4"/>
        <v>-2.3141985742414082E-2</v>
      </c>
      <c r="P13" s="1">
        <f t="shared" si="5"/>
        <v>0.60465603417655811</v>
      </c>
      <c r="Q13" s="3" t="s">
        <v>40</v>
      </c>
      <c r="R13" s="1"/>
      <c r="S13" s="1"/>
      <c r="T13" s="1">
        <v>1</v>
      </c>
      <c r="U13" s="1">
        <v>0.37294012157561901</v>
      </c>
      <c r="V13" s="1">
        <v>-7.2365091828959329E-4</v>
      </c>
      <c r="W13" s="2">
        <v>0.37402558113522832</v>
      </c>
    </row>
    <row r="14" spans="1:23" ht="13.5" thickBot="1" x14ac:dyDescent="0.25">
      <c r="A14">
        <v>13</v>
      </c>
      <c r="B14" t="s">
        <v>39</v>
      </c>
      <c r="C14">
        <v>76</v>
      </c>
      <c r="D14">
        <v>3</v>
      </c>
      <c r="E14">
        <v>1</v>
      </c>
      <c r="F14">
        <v>31</v>
      </c>
      <c r="G14">
        <v>9</v>
      </c>
      <c r="H14">
        <v>21</v>
      </c>
      <c r="K14" s="1">
        <f t="shared" si="0"/>
        <v>2.8521445259332605</v>
      </c>
      <c r="L14" s="1">
        <f t="shared" si="1"/>
        <v>-0.70800918504041099</v>
      </c>
      <c r="M14" s="1">
        <f t="shared" si="2"/>
        <v>-0.44819266158959703</v>
      </c>
      <c r="N14" s="1">
        <f t="shared" si="3"/>
        <v>-0.43376675157420935</v>
      </c>
      <c r="O14" s="1">
        <f t="shared" si="4"/>
        <v>0.71740155801483652</v>
      </c>
      <c r="P14" s="1">
        <f t="shared" si="5"/>
        <v>6.2335673626445791E-3</v>
      </c>
      <c r="Q14" s="3" t="s">
        <v>38</v>
      </c>
      <c r="R14" s="1"/>
      <c r="S14" s="1"/>
      <c r="T14" s="1"/>
      <c r="U14" s="1">
        <v>1</v>
      </c>
      <c r="V14" s="1">
        <v>-7.2882234875489621E-3</v>
      </c>
      <c r="W14" s="2">
        <v>0.4804866687324727</v>
      </c>
    </row>
    <row r="15" spans="1:23" ht="13.5" thickBot="1" x14ac:dyDescent="0.25">
      <c r="A15">
        <v>14</v>
      </c>
      <c r="B15" t="s">
        <v>37</v>
      </c>
      <c r="C15">
        <v>3</v>
      </c>
      <c r="D15">
        <v>69</v>
      </c>
      <c r="E15">
        <v>1</v>
      </c>
      <c r="F15">
        <v>29</v>
      </c>
      <c r="G15">
        <v>11</v>
      </c>
      <c r="H15">
        <v>13</v>
      </c>
      <c r="K15" s="1">
        <f t="shared" si="0"/>
        <v>-1.1787211276674006</v>
      </c>
      <c r="L15" s="1">
        <f t="shared" si="1"/>
        <v>3.3231557875312245</v>
      </c>
      <c r="M15" s="1">
        <f t="shared" si="2"/>
        <v>-0.44819266158959703</v>
      </c>
      <c r="N15" s="1">
        <f t="shared" si="3"/>
        <v>-1.4252336123152591</v>
      </c>
      <c r="O15" s="1">
        <f t="shared" si="4"/>
        <v>1.457945101772087</v>
      </c>
      <c r="P15" s="1">
        <f t="shared" si="5"/>
        <v>-2.3874562998930098</v>
      </c>
      <c r="Q15" s="3" t="s">
        <v>36</v>
      </c>
      <c r="R15" s="1"/>
      <c r="S15" s="1"/>
      <c r="T15" s="1"/>
      <c r="U15" s="1"/>
      <c r="V15" s="1">
        <v>1</v>
      </c>
      <c r="W15" s="2">
        <v>1.413287154244443E-2</v>
      </c>
    </row>
    <row r="16" spans="1:23" ht="13.5" thickBot="1" x14ac:dyDescent="0.25">
      <c r="A16">
        <v>15</v>
      </c>
      <c r="B16" t="s">
        <v>35</v>
      </c>
      <c r="C16">
        <v>22</v>
      </c>
      <c r="D16">
        <v>20</v>
      </c>
      <c r="E16">
        <v>2</v>
      </c>
      <c r="F16">
        <v>30</v>
      </c>
      <c r="G16">
        <v>9</v>
      </c>
      <c r="H16">
        <v>20</v>
      </c>
      <c r="K16" s="1">
        <f t="shared" si="0"/>
        <v>-0.1295917109768174</v>
      </c>
      <c r="L16" s="1">
        <f t="shared" si="1"/>
        <v>0.33032118668258603</v>
      </c>
      <c r="M16" s="1">
        <f t="shared" si="2"/>
        <v>-0.35927994734712637</v>
      </c>
      <c r="N16" s="1">
        <f t="shared" si="3"/>
        <v>-0.92950018194473427</v>
      </c>
      <c r="O16" s="1">
        <f t="shared" si="4"/>
        <v>0.71740155801483652</v>
      </c>
      <c r="P16" s="1">
        <f t="shared" si="5"/>
        <v>-0.29297766604431219</v>
      </c>
      <c r="Q16" s="3" t="s">
        <v>34</v>
      </c>
      <c r="R16" s="1"/>
      <c r="S16" s="1"/>
      <c r="T16" s="1"/>
      <c r="U16" s="1"/>
      <c r="V16" s="1"/>
      <c r="W16" s="2">
        <v>1</v>
      </c>
    </row>
    <row r="17" spans="1:16" x14ac:dyDescent="0.2">
      <c r="A17">
        <v>16</v>
      </c>
      <c r="B17" t="s">
        <v>33</v>
      </c>
      <c r="C17">
        <v>9</v>
      </c>
      <c r="D17">
        <v>30</v>
      </c>
      <c r="E17">
        <v>13</v>
      </c>
      <c r="F17">
        <v>28</v>
      </c>
      <c r="G17">
        <v>13</v>
      </c>
      <c r="H17">
        <v>16</v>
      </c>
      <c r="K17" s="1">
        <f t="shared" si="0"/>
        <v>-0.84741710134405845</v>
      </c>
      <c r="L17" s="1">
        <f t="shared" si="1"/>
        <v>0.941103758284349</v>
      </c>
      <c r="M17" s="1">
        <f t="shared" si="2"/>
        <v>0.61875990932005109</v>
      </c>
      <c r="N17" s="1">
        <f t="shared" si="3"/>
        <v>-1.9209670426857841</v>
      </c>
      <c r="O17" s="1">
        <f t="shared" si="4"/>
        <v>2.1984886455293378</v>
      </c>
      <c r="P17" s="1">
        <f t="shared" si="5"/>
        <v>-1.4898225996721393</v>
      </c>
    </row>
    <row r="18" spans="1:16" x14ac:dyDescent="0.2">
      <c r="A18">
        <v>17</v>
      </c>
      <c r="B18" t="s">
        <v>32</v>
      </c>
      <c r="C18">
        <v>1</v>
      </c>
      <c r="D18">
        <v>5</v>
      </c>
      <c r="E18">
        <v>71</v>
      </c>
      <c r="F18">
        <v>37</v>
      </c>
      <c r="G18">
        <v>5</v>
      </c>
      <c r="H18">
        <v>24</v>
      </c>
      <c r="K18" s="1">
        <f t="shared" si="0"/>
        <v>-1.2891558031085144</v>
      </c>
      <c r="L18" s="1">
        <f t="shared" si="1"/>
        <v>-0.58585267072005831</v>
      </c>
      <c r="M18" s="1">
        <f t="shared" si="2"/>
        <v>5.7756973353833496</v>
      </c>
      <c r="N18" s="1">
        <f t="shared" si="3"/>
        <v>2.5406338306489404</v>
      </c>
      <c r="O18" s="1">
        <f t="shared" si="4"/>
        <v>-0.76368552949966473</v>
      </c>
      <c r="P18" s="1">
        <f t="shared" si="5"/>
        <v>0.90386726758351488</v>
      </c>
    </row>
    <row r="19" spans="1:16" x14ac:dyDescent="0.2">
      <c r="A19">
        <v>18</v>
      </c>
      <c r="B19" t="s">
        <v>31</v>
      </c>
      <c r="C19">
        <v>28</v>
      </c>
      <c r="D19">
        <v>28</v>
      </c>
      <c r="E19">
        <v>4</v>
      </c>
      <c r="F19">
        <v>30</v>
      </c>
      <c r="G19">
        <v>7</v>
      </c>
      <c r="H19">
        <v>22</v>
      </c>
      <c r="K19" s="1">
        <f t="shared" si="0"/>
        <v>0.20171231534652459</v>
      </c>
      <c r="L19" s="1">
        <f t="shared" si="1"/>
        <v>0.81894724396399643</v>
      </c>
      <c r="M19" s="1">
        <f t="shared" si="2"/>
        <v>-0.181454518862185</v>
      </c>
      <c r="N19" s="1">
        <f t="shared" si="3"/>
        <v>-0.92950018194473427</v>
      </c>
      <c r="O19" s="1">
        <f t="shared" si="4"/>
        <v>-2.3141985742414082E-2</v>
      </c>
      <c r="P19" s="1">
        <f t="shared" si="5"/>
        <v>0.30544480076960134</v>
      </c>
    </row>
    <row r="20" spans="1:16" x14ac:dyDescent="0.2">
      <c r="A20">
        <v>19</v>
      </c>
      <c r="B20" t="s">
        <v>30</v>
      </c>
      <c r="C20">
        <v>22</v>
      </c>
      <c r="D20">
        <v>1</v>
      </c>
      <c r="E20">
        <v>1</v>
      </c>
      <c r="F20">
        <v>32</v>
      </c>
      <c r="G20">
        <v>5</v>
      </c>
      <c r="H20">
        <v>21</v>
      </c>
      <c r="K20" s="1">
        <f t="shared" si="0"/>
        <v>-0.1295917109768174</v>
      </c>
      <c r="L20" s="1">
        <f t="shared" si="1"/>
        <v>-0.83016569936076356</v>
      </c>
      <c r="M20" s="1">
        <f t="shared" si="2"/>
        <v>-0.44819266158959703</v>
      </c>
      <c r="N20" s="1">
        <f t="shared" si="3"/>
        <v>6.1966678796315622E-2</v>
      </c>
      <c r="O20" s="1">
        <f t="shared" si="4"/>
        <v>-0.76368552949966473</v>
      </c>
      <c r="P20" s="1">
        <f t="shared" si="5"/>
        <v>6.2335673626445791E-3</v>
      </c>
    </row>
    <row r="21" spans="1:16" x14ac:dyDescent="0.2">
      <c r="A21">
        <v>20</v>
      </c>
      <c r="B21" t="s">
        <v>29</v>
      </c>
      <c r="C21">
        <v>25</v>
      </c>
      <c r="D21">
        <v>3</v>
      </c>
      <c r="E21">
        <v>2</v>
      </c>
      <c r="F21">
        <v>32</v>
      </c>
      <c r="G21">
        <v>7</v>
      </c>
      <c r="H21">
        <v>19</v>
      </c>
      <c r="K21" s="1">
        <f t="shared" si="0"/>
        <v>3.6060302184853593E-2</v>
      </c>
      <c r="L21" s="1">
        <f t="shared" si="1"/>
        <v>-0.70800918504041099</v>
      </c>
      <c r="M21" s="1">
        <f t="shared" si="2"/>
        <v>-0.35927994734712637</v>
      </c>
      <c r="N21" s="1">
        <f t="shared" si="3"/>
        <v>6.1966678796315622E-2</v>
      </c>
      <c r="O21" s="1">
        <f t="shared" si="4"/>
        <v>-2.3141985742414082E-2</v>
      </c>
      <c r="P21" s="1">
        <f t="shared" si="5"/>
        <v>-0.59218889945126896</v>
      </c>
    </row>
    <row r="22" spans="1:16" x14ac:dyDescent="0.2">
      <c r="A22">
        <v>21</v>
      </c>
      <c r="B22" t="s">
        <v>28</v>
      </c>
      <c r="C22">
        <v>30</v>
      </c>
      <c r="D22">
        <v>4</v>
      </c>
      <c r="E22">
        <v>1</v>
      </c>
      <c r="F22">
        <v>33</v>
      </c>
      <c r="G22">
        <v>6</v>
      </c>
      <c r="H22">
        <v>21</v>
      </c>
      <c r="K22" s="1">
        <f t="shared" si="0"/>
        <v>0.31214699078763858</v>
      </c>
      <c r="L22" s="1">
        <f t="shared" si="1"/>
        <v>-0.64693092788023465</v>
      </c>
      <c r="M22" s="1">
        <f t="shared" si="2"/>
        <v>-0.44819266158959703</v>
      </c>
      <c r="N22" s="1">
        <f t="shared" si="3"/>
        <v>0.55770010916684054</v>
      </c>
      <c r="O22" s="1">
        <f t="shared" si="4"/>
        <v>-0.39341375762103936</v>
      </c>
      <c r="P22" s="1">
        <f t="shared" si="5"/>
        <v>6.2335673626445791E-3</v>
      </c>
    </row>
    <row r="23" spans="1:16" x14ac:dyDescent="0.2">
      <c r="A23">
        <v>22</v>
      </c>
      <c r="B23" t="s">
        <v>27</v>
      </c>
      <c r="C23">
        <v>11</v>
      </c>
      <c r="D23">
        <v>13</v>
      </c>
      <c r="E23">
        <v>4</v>
      </c>
      <c r="F23">
        <v>33</v>
      </c>
      <c r="G23">
        <v>5</v>
      </c>
      <c r="H23">
        <v>20</v>
      </c>
      <c r="K23" s="1">
        <f t="shared" si="0"/>
        <v>-0.73698242590294449</v>
      </c>
      <c r="L23" s="1">
        <f t="shared" si="1"/>
        <v>-9.722661343864801E-2</v>
      </c>
      <c r="M23" s="1">
        <f t="shared" si="2"/>
        <v>-0.181454518862185</v>
      </c>
      <c r="N23" s="1">
        <f t="shared" si="3"/>
        <v>0.55770010916684054</v>
      </c>
      <c r="O23" s="1">
        <f t="shared" si="4"/>
        <v>-0.76368552949966473</v>
      </c>
      <c r="P23" s="1">
        <f t="shared" si="5"/>
        <v>-0.29297766604431219</v>
      </c>
    </row>
    <row r="24" spans="1:16" x14ac:dyDescent="0.2">
      <c r="A24">
        <v>23</v>
      </c>
      <c r="B24" t="s">
        <v>26</v>
      </c>
      <c r="C24">
        <v>14</v>
      </c>
      <c r="D24">
        <v>24</v>
      </c>
      <c r="E24">
        <v>14</v>
      </c>
      <c r="F24">
        <v>30</v>
      </c>
      <c r="G24">
        <v>8</v>
      </c>
      <c r="H24">
        <v>21</v>
      </c>
      <c r="K24" s="1">
        <f t="shared" si="0"/>
        <v>-0.57133041274127339</v>
      </c>
      <c r="L24" s="1">
        <f t="shared" si="1"/>
        <v>0.57463421532329129</v>
      </c>
      <c r="M24" s="1">
        <f t="shared" si="2"/>
        <v>0.7076726235625217</v>
      </c>
      <c r="N24" s="1">
        <f t="shared" si="3"/>
        <v>-0.92950018194473427</v>
      </c>
      <c r="O24" s="1">
        <f t="shared" si="4"/>
        <v>0.3471297861362112</v>
      </c>
      <c r="P24" s="1">
        <f t="shared" si="5"/>
        <v>6.2335673626445791E-3</v>
      </c>
    </row>
    <row r="25" spans="1:16" x14ac:dyDescent="0.2">
      <c r="A25">
        <v>24</v>
      </c>
      <c r="B25" t="s">
        <v>25</v>
      </c>
      <c r="C25">
        <v>14</v>
      </c>
      <c r="D25">
        <v>40</v>
      </c>
      <c r="E25">
        <v>10</v>
      </c>
      <c r="F25">
        <v>31</v>
      </c>
      <c r="G25">
        <v>11</v>
      </c>
      <c r="H25">
        <v>21</v>
      </c>
      <c r="K25" s="1">
        <f t="shared" si="0"/>
        <v>-0.57133041274127339</v>
      </c>
      <c r="L25" s="1">
        <f t="shared" si="1"/>
        <v>1.5518863298861119</v>
      </c>
      <c r="M25" s="1">
        <f t="shared" si="2"/>
        <v>0.35202176659263901</v>
      </c>
      <c r="N25" s="1">
        <f t="shared" si="3"/>
        <v>-0.43376675157420935</v>
      </c>
      <c r="O25" s="1">
        <f t="shared" si="4"/>
        <v>1.457945101772087</v>
      </c>
      <c r="P25" s="1">
        <f t="shared" si="5"/>
        <v>6.2335673626445791E-3</v>
      </c>
    </row>
    <row r="26" spans="1:16" x14ac:dyDescent="0.2">
      <c r="A26">
        <v>25</v>
      </c>
      <c r="B26" t="s">
        <v>24</v>
      </c>
      <c r="C26">
        <v>55</v>
      </c>
      <c r="D26">
        <v>1</v>
      </c>
      <c r="E26">
        <v>1</v>
      </c>
      <c r="F26">
        <v>32</v>
      </c>
      <c r="G26">
        <v>9</v>
      </c>
      <c r="H26">
        <v>20</v>
      </c>
      <c r="K26" s="1">
        <f t="shared" si="0"/>
        <v>1.6925804338015638</v>
      </c>
      <c r="L26" s="1">
        <f t="shared" si="1"/>
        <v>-0.83016569936076356</v>
      </c>
      <c r="M26" s="1">
        <f t="shared" si="2"/>
        <v>-0.44819266158959703</v>
      </c>
      <c r="N26" s="1">
        <f t="shared" si="3"/>
        <v>6.1966678796315622E-2</v>
      </c>
      <c r="O26" s="1">
        <f t="shared" si="4"/>
        <v>0.71740155801483652</v>
      </c>
      <c r="P26" s="1">
        <f t="shared" si="5"/>
        <v>-0.29297766604431219</v>
      </c>
    </row>
    <row r="27" spans="1:16" x14ac:dyDescent="0.2">
      <c r="A27">
        <v>26</v>
      </c>
      <c r="B27" t="s">
        <v>23</v>
      </c>
      <c r="C27">
        <v>27</v>
      </c>
      <c r="D27">
        <v>63</v>
      </c>
      <c r="E27">
        <v>1</v>
      </c>
      <c r="F27">
        <v>36</v>
      </c>
      <c r="G27">
        <v>12</v>
      </c>
      <c r="H27">
        <v>17</v>
      </c>
      <c r="K27" s="1">
        <f t="shared" si="0"/>
        <v>0.14649497762596761</v>
      </c>
      <c r="L27" s="1">
        <f t="shared" si="1"/>
        <v>2.9566862445701667</v>
      </c>
      <c r="M27" s="1">
        <f t="shared" si="2"/>
        <v>-0.44819266158959703</v>
      </c>
      <c r="N27" s="1">
        <f t="shared" si="3"/>
        <v>2.0449004002784155</v>
      </c>
      <c r="O27" s="1">
        <f t="shared" si="4"/>
        <v>1.8282168736507125</v>
      </c>
      <c r="P27" s="1">
        <f t="shared" si="5"/>
        <v>-1.1906113662651825</v>
      </c>
    </row>
    <row r="28" spans="1:16" x14ac:dyDescent="0.2">
      <c r="A28">
        <v>27</v>
      </c>
      <c r="B28" t="s">
        <v>22</v>
      </c>
      <c r="C28">
        <v>31</v>
      </c>
      <c r="D28">
        <v>6</v>
      </c>
      <c r="E28">
        <v>2</v>
      </c>
      <c r="F28">
        <v>30</v>
      </c>
      <c r="G28">
        <v>5</v>
      </c>
      <c r="H28">
        <v>22</v>
      </c>
      <c r="K28" s="1">
        <f t="shared" si="0"/>
        <v>0.36736432850819561</v>
      </c>
      <c r="L28" s="1">
        <f t="shared" si="1"/>
        <v>-0.52477441355988208</v>
      </c>
      <c r="M28" s="1">
        <f t="shared" si="2"/>
        <v>-0.35927994734712637</v>
      </c>
      <c r="N28" s="1">
        <f t="shared" si="3"/>
        <v>-0.92950018194473427</v>
      </c>
      <c r="O28" s="1">
        <f t="shared" si="4"/>
        <v>-0.76368552949966473</v>
      </c>
      <c r="P28" s="1">
        <f t="shared" si="5"/>
        <v>0.30544480076960134</v>
      </c>
    </row>
    <row r="29" spans="1:16" x14ac:dyDescent="0.2">
      <c r="A29">
        <v>28</v>
      </c>
      <c r="B29" t="s">
        <v>21</v>
      </c>
      <c r="C29">
        <v>13</v>
      </c>
      <c r="D29">
        <v>2</v>
      </c>
      <c r="E29">
        <v>4</v>
      </c>
      <c r="F29">
        <v>32</v>
      </c>
      <c r="G29">
        <v>5</v>
      </c>
      <c r="H29">
        <v>23</v>
      </c>
      <c r="K29" s="1">
        <f t="shared" si="0"/>
        <v>-0.62654775046183042</v>
      </c>
      <c r="L29" s="1">
        <f t="shared" si="1"/>
        <v>-0.76908744220058722</v>
      </c>
      <c r="M29" s="1">
        <f t="shared" si="2"/>
        <v>-0.181454518862185</v>
      </c>
      <c r="N29" s="1">
        <f t="shared" si="3"/>
        <v>6.1966678796315622E-2</v>
      </c>
      <c r="O29" s="1">
        <f t="shared" si="4"/>
        <v>-0.76368552949966473</v>
      </c>
      <c r="P29" s="1">
        <f t="shared" si="5"/>
        <v>0.60465603417655811</v>
      </c>
    </row>
    <row r="30" spans="1:16" x14ac:dyDescent="0.2">
      <c r="A30">
        <v>29</v>
      </c>
      <c r="B30" t="s">
        <v>20</v>
      </c>
      <c r="C30">
        <v>23</v>
      </c>
      <c r="D30">
        <v>1</v>
      </c>
      <c r="E30">
        <v>1</v>
      </c>
      <c r="F30">
        <v>33</v>
      </c>
      <c r="G30">
        <v>3</v>
      </c>
      <c r="H30">
        <v>24</v>
      </c>
      <c r="K30" s="1">
        <f t="shared" si="0"/>
        <v>-7.4374373256260409E-2</v>
      </c>
      <c r="L30" s="1">
        <f t="shared" si="1"/>
        <v>-0.83016569936076356</v>
      </c>
      <c r="M30" s="1">
        <f t="shared" si="2"/>
        <v>-0.44819266158959703</v>
      </c>
      <c r="N30" s="1">
        <f t="shared" si="3"/>
        <v>0.55770010916684054</v>
      </c>
      <c r="O30" s="1">
        <f t="shared" si="4"/>
        <v>-1.5042290732569152</v>
      </c>
      <c r="P30" s="1">
        <f t="shared" si="5"/>
        <v>0.90386726758351488</v>
      </c>
    </row>
    <row r="31" spans="1:16" x14ac:dyDescent="0.2">
      <c r="A31">
        <v>30</v>
      </c>
      <c r="B31" t="s">
        <v>19</v>
      </c>
      <c r="C31">
        <v>62</v>
      </c>
      <c r="D31">
        <v>4</v>
      </c>
      <c r="E31">
        <v>2</v>
      </c>
      <c r="F31">
        <v>32</v>
      </c>
      <c r="G31">
        <v>7</v>
      </c>
      <c r="H31">
        <v>18</v>
      </c>
      <c r="K31" s="1">
        <f t="shared" si="0"/>
        <v>2.0791017978454627</v>
      </c>
      <c r="L31" s="1">
        <f t="shared" si="1"/>
        <v>-0.64693092788023465</v>
      </c>
      <c r="M31" s="1">
        <f t="shared" si="2"/>
        <v>-0.35927994734712637</v>
      </c>
      <c r="N31" s="1">
        <f t="shared" si="3"/>
        <v>6.1966678796315622E-2</v>
      </c>
      <c r="O31" s="1">
        <f t="shared" si="4"/>
        <v>-2.3141985742414082E-2</v>
      </c>
      <c r="P31" s="1">
        <f t="shared" si="5"/>
        <v>-0.89140013285822572</v>
      </c>
    </row>
    <row r="32" spans="1:16" x14ac:dyDescent="0.2">
      <c r="A32">
        <v>31</v>
      </c>
      <c r="B32" t="s">
        <v>18</v>
      </c>
      <c r="C32">
        <v>29</v>
      </c>
      <c r="D32">
        <v>24</v>
      </c>
      <c r="E32">
        <v>7</v>
      </c>
      <c r="F32">
        <v>34</v>
      </c>
      <c r="G32">
        <v>11</v>
      </c>
      <c r="H32">
        <v>27</v>
      </c>
      <c r="K32" s="1">
        <f t="shared" si="0"/>
        <v>0.2569296530670816</v>
      </c>
      <c r="L32" s="1">
        <f t="shared" si="1"/>
        <v>0.57463421532329129</v>
      </c>
      <c r="M32" s="1">
        <f t="shared" si="2"/>
        <v>8.5283623865227004E-2</v>
      </c>
      <c r="N32" s="1">
        <f t="shared" si="3"/>
        <v>1.0534335395373655</v>
      </c>
      <c r="O32" s="1">
        <f t="shared" si="4"/>
        <v>1.457945101772087</v>
      </c>
      <c r="P32" s="1">
        <f t="shared" si="5"/>
        <v>1.8015009678043852</v>
      </c>
    </row>
    <row r="33" spans="1:16" x14ac:dyDescent="0.2">
      <c r="A33">
        <v>32</v>
      </c>
      <c r="B33" t="s">
        <v>17</v>
      </c>
      <c r="C33">
        <v>44</v>
      </c>
      <c r="D33">
        <v>14</v>
      </c>
      <c r="E33">
        <v>15</v>
      </c>
      <c r="F33">
        <v>33</v>
      </c>
      <c r="G33">
        <v>10</v>
      </c>
      <c r="H33">
        <v>24</v>
      </c>
      <c r="K33" s="1">
        <f t="shared" si="0"/>
        <v>1.0851897188754367</v>
      </c>
      <c r="L33" s="1">
        <f t="shared" si="1"/>
        <v>-3.6148356278471711E-2</v>
      </c>
      <c r="M33" s="1">
        <f t="shared" si="2"/>
        <v>0.79658533780499241</v>
      </c>
      <c r="N33" s="1">
        <f t="shared" si="3"/>
        <v>0.55770010916684054</v>
      </c>
      <c r="O33" s="1">
        <f t="shared" si="4"/>
        <v>1.0876733298934618</v>
      </c>
      <c r="P33" s="1">
        <f t="shared" si="5"/>
        <v>0.90386726758351488</v>
      </c>
    </row>
    <row r="34" spans="1:16" x14ac:dyDescent="0.2">
      <c r="A34">
        <v>33</v>
      </c>
      <c r="B34" t="s">
        <v>16</v>
      </c>
      <c r="C34">
        <v>16</v>
      </c>
      <c r="D34">
        <v>5</v>
      </c>
      <c r="E34">
        <v>2</v>
      </c>
      <c r="F34">
        <v>32</v>
      </c>
      <c r="G34">
        <v>6</v>
      </c>
      <c r="H34">
        <v>17</v>
      </c>
      <c r="K34" s="1">
        <f t="shared" ref="K34:K50" si="6">STANDARDIZE(C34,$I$2,$J$2)</f>
        <v>-0.46089573730015942</v>
      </c>
      <c r="L34" s="1">
        <f t="shared" ref="L34:L50" si="7">STANDARDIZE(D34,$I$3,$J$3)</f>
        <v>-0.58585267072005831</v>
      </c>
      <c r="M34" s="1">
        <f t="shared" ref="M34:M50" si="8">STANDARDIZE(E34,$I$4,$J$4)</f>
        <v>-0.35927994734712637</v>
      </c>
      <c r="N34" s="1">
        <f t="shared" ref="N34:N50" si="9">STANDARDIZE(F34,$I$5,$J$5)</f>
        <v>6.1966678796315622E-2</v>
      </c>
      <c r="O34" s="1">
        <f t="shared" ref="O34:O50" si="10">STANDARDIZE(G34,$I$6,$J$6)</f>
        <v>-0.39341375762103936</v>
      </c>
      <c r="P34" s="1">
        <f t="shared" ref="P34:P50" si="11">STANDARDIZE(H34,$I$7,$J$7)</f>
        <v>-1.1906113662651825</v>
      </c>
    </row>
    <row r="35" spans="1:16" x14ac:dyDescent="0.2">
      <c r="A35">
        <v>34</v>
      </c>
      <c r="B35" t="s">
        <v>15</v>
      </c>
      <c r="C35">
        <v>13</v>
      </c>
      <c r="D35">
        <v>3</v>
      </c>
      <c r="E35">
        <v>1</v>
      </c>
      <c r="F35">
        <v>32</v>
      </c>
      <c r="G35">
        <v>5</v>
      </c>
      <c r="H35">
        <v>20</v>
      </c>
      <c r="K35" s="1">
        <f t="shared" si="6"/>
        <v>-0.62654775046183042</v>
      </c>
      <c r="L35" s="1">
        <f t="shared" si="7"/>
        <v>-0.70800918504041099</v>
      </c>
      <c r="M35" s="1">
        <f t="shared" si="8"/>
        <v>-0.44819266158959703</v>
      </c>
      <c r="N35" s="1">
        <f t="shared" si="9"/>
        <v>6.1966678796315622E-2</v>
      </c>
      <c r="O35" s="1">
        <f t="shared" si="10"/>
        <v>-0.76368552949966473</v>
      </c>
      <c r="P35" s="1">
        <f t="shared" si="11"/>
        <v>-0.29297766604431219</v>
      </c>
    </row>
    <row r="36" spans="1:16" x14ac:dyDescent="0.2">
      <c r="A36">
        <v>35</v>
      </c>
      <c r="B36" t="s">
        <v>14</v>
      </c>
      <c r="C36">
        <v>40</v>
      </c>
      <c r="D36">
        <v>6</v>
      </c>
      <c r="E36">
        <v>3</v>
      </c>
      <c r="F36">
        <v>33</v>
      </c>
      <c r="G36">
        <v>9</v>
      </c>
      <c r="H36">
        <v>23</v>
      </c>
      <c r="K36" s="1">
        <f t="shared" si="6"/>
        <v>0.86432036799320866</v>
      </c>
      <c r="L36" s="1">
        <f t="shared" si="7"/>
        <v>-0.52477441355988208</v>
      </c>
      <c r="M36" s="1">
        <f t="shared" si="8"/>
        <v>-0.27036723310465571</v>
      </c>
      <c r="N36" s="1">
        <f t="shared" si="9"/>
        <v>0.55770010916684054</v>
      </c>
      <c r="O36" s="1">
        <f t="shared" si="10"/>
        <v>0.71740155801483652</v>
      </c>
      <c r="P36" s="1">
        <f t="shared" si="11"/>
        <v>0.60465603417655811</v>
      </c>
    </row>
    <row r="37" spans="1:16" x14ac:dyDescent="0.2">
      <c r="A37">
        <v>36</v>
      </c>
      <c r="B37" t="s">
        <v>13</v>
      </c>
      <c r="C37">
        <v>5</v>
      </c>
      <c r="D37">
        <v>20</v>
      </c>
      <c r="E37">
        <v>2</v>
      </c>
      <c r="F37">
        <v>31</v>
      </c>
      <c r="G37">
        <v>4</v>
      </c>
      <c r="H37">
        <v>19</v>
      </c>
      <c r="K37" s="1">
        <f t="shared" si="6"/>
        <v>-1.0682864522262865</v>
      </c>
      <c r="L37" s="1">
        <f t="shared" si="7"/>
        <v>0.33032118668258603</v>
      </c>
      <c r="M37" s="1">
        <f t="shared" si="8"/>
        <v>-0.35927994734712637</v>
      </c>
      <c r="N37" s="1">
        <f t="shared" si="9"/>
        <v>-0.43376675157420935</v>
      </c>
      <c r="O37" s="1">
        <f t="shared" si="10"/>
        <v>-1.13395730137829</v>
      </c>
      <c r="P37" s="1">
        <f t="shared" si="11"/>
        <v>-0.59218889945126896</v>
      </c>
    </row>
    <row r="38" spans="1:16" x14ac:dyDescent="0.2">
      <c r="A38">
        <v>37</v>
      </c>
      <c r="B38" t="s">
        <v>12</v>
      </c>
      <c r="C38">
        <v>26</v>
      </c>
      <c r="D38">
        <v>1</v>
      </c>
      <c r="E38">
        <v>2</v>
      </c>
      <c r="F38">
        <v>35</v>
      </c>
      <c r="G38">
        <v>7</v>
      </c>
      <c r="H38">
        <v>21</v>
      </c>
      <c r="K38" s="1">
        <f t="shared" si="6"/>
        <v>9.1277639905410601E-2</v>
      </c>
      <c r="L38" s="1">
        <f t="shared" si="7"/>
        <v>-0.83016569936076356</v>
      </c>
      <c r="M38" s="1">
        <f t="shared" si="8"/>
        <v>-0.35927994734712637</v>
      </c>
      <c r="N38" s="1">
        <f t="shared" si="9"/>
        <v>1.5491669699078905</v>
      </c>
      <c r="O38" s="1">
        <f t="shared" si="10"/>
        <v>-2.3141985742414082E-2</v>
      </c>
      <c r="P38" s="1">
        <f t="shared" si="11"/>
        <v>6.2335673626445791E-3</v>
      </c>
    </row>
    <row r="39" spans="1:16" x14ac:dyDescent="0.2">
      <c r="A39">
        <v>38</v>
      </c>
      <c r="B39" t="s">
        <v>11</v>
      </c>
      <c r="C39">
        <v>8</v>
      </c>
      <c r="D39">
        <v>3</v>
      </c>
      <c r="E39">
        <v>5</v>
      </c>
      <c r="F39">
        <v>35</v>
      </c>
      <c r="G39">
        <v>7</v>
      </c>
      <c r="H39">
        <v>20</v>
      </c>
      <c r="K39" s="1">
        <f t="shared" si="6"/>
        <v>-0.90263443906461549</v>
      </c>
      <c r="L39" s="1">
        <f t="shared" si="7"/>
        <v>-0.70800918504041099</v>
      </c>
      <c r="M39" s="1">
        <f t="shared" si="8"/>
        <v>-9.2541804619714341E-2</v>
      </c>
      <c r="N39" s="1">
        <f t="shared" si="9"/>
        <v>1.5491669699078905</v>
      </c>
      <c r="O39" s="1">
        <f t="shared" si="10"/>
        <v>-2.3141985742414082E-2</v>
      </c>
      <c r="P39" s="1">
        <f t="shared" si="11"/>
        <v>-0.29297766604431219</v>
      </c>
    </row>
    <row r="40" spans="1:16" x14ac:dyDescent="0.2">
      <c r="A40">
        <v>39</v>
      </c>
      <c r="B40" t="s">
        <v>10</v>
      </c>
      <c r="C40">
        <v>15</v>
      </c>
      <c r="D40">
        <v>16</v>
      </c>
      <c r="E40">
        <v>15</v>
      </c>
      <c r="F40">
        <v>32</v>
      </c>
      <c r="G40">
        <v>8</v>
      </c>
      <c r="H40">
        <v>20</v>
      </c>
      <c r="K40" s="1">
        <f t="shared" si="6"/>
        <v>-0.51611307502071646</v>
      </c>
      <c r="L40" s="1">
        <f t="shared" si="7"/>
        <v>8.6008158041880875E-2</v>
      </c>
      <c r="M40" s="1">
        <f t="shared" si="8"/>
        <v>0.79658533780499241</v>
      </c>
      <c r="N40" s="1">
        <f t="shared" si="9"/>
        <v>6.1966678796315622E-2</v>
      </c>
      <c r="O40" s="1">
        <f t="shared" si="10"/>
        <v>0.3471297861362112</v>
      </c>
      <c r="P40" s="1">
        <f t="shared" si="11"/>
        <v>-0.29297766604431219</v>
      </c>
    </row>
    <row r="41" spans="1:16" x14ac:dyDescent="0.2">
      <c r="A41">
        <v>40</v>
      </c>
      <c r="B41" t="s">
        <v>9</v>
      </c>
      <c r="C41">
        <v>48</v>
      </c>
      <c r="D41">
        <v>1</v>
      </c>
      <c r="E41">
        <v>1</v>
      </c>
      <c r="F41">
        <v>33</v>
      </c>
      <c r="G41">
        <v>8</v>
      </c>
      <c r="H41">
        <v>23</v>
      </c>
      <c r="K41" s="1">
        <f t="shared" si="6"/>
        <v>1.3060590697576646</v>
      </c>
      <c r="L41" s="1">
        <f t="shared" si="7"/>
        <v>-0.83016569936076356</v>
      </c>
      <c r="M41" s="1">
        <f t="shared" si="8"/>
        <v>-0.44819266158959703</v>
      </c>
      <c r="N41" s="1">
        <f t="shared" si="9"/>
        <v>0.55770010916684054</v>
      </c>
      <c r="O41" s="1">
        <f t="shared" si="10"/>
        <v>0.3471297861362112</v>
      </c>
      <c r="P41" s="1">
        <f t="shared" si="11"/>
        <v>0.60465603417655811</v>
      </c>
    </row>
    <row r="42" spans="1:16" x14ac:dyDescent="0.2">
      <c r="A42">
        <v>41</v>
      </c>
      <c r="B42" t="s">
        <v>8</v>
      </c>
      <c r="C42">
        <v>7</v>
      </c>
      <c r="D42">
        <v>56</v>
      </c>
      <c r="E42">
        <v>1</v>
      </c>
      <c r="F42">
        <v>30</v>
      </c>
      <c r="G42">
        <v>5</v>
      </c>
      <c r="H42">
        <v>17</v>
      </c>
      <c r="K42" s="1">
        <f t="shared" si="6"/>
        <v>-0.95785177678517242</v>
      </c>
      <c r="L42" s="1">
        <f t="shared" si="7"/>
        <v>2.5291384444489329</v>
      </c>
      <c r="M42" s="1">
        <f t="shared" si="8"/>
        <v>-0.44819266158959703</v>
      </c>
      <c r="N42" s="1">
        <f t="shared" si="9"/>
        <v>-0.92950018194473427</v>
      </c>
      <c r="O42" s="1">
        <f t="shared" si="10"/>
        <v>-0.76368552949966473</v>
      </c>
      <c r="P42" s="1">
        <f t="shared" si="11"/>
        <v>-1.1906113662651825</v>
      </c>
    </row>
    <row r="43" spans="1:16" x14ac:dyDescent="0.2">
      <c r="A43">
        <v>42</v>
      </c>
      <c r="B43" t="s">
        <v>7</v>
      </c>
      <c r="C43">
        <v>9</v>
      </c>
      <c r="D43">
        <v>21</v>
      </c>
      <c r="E43">
        <v>12</v>
      </c>
      <c r="F43">
        <v>31</v>
      </c>
      <c r="G43">
        <v>8</v>
      </c>
      <c r="H43">
        <v>20</v>
      </c>
      <c r="K43" s="1">
        <f t="shared" si="6"/>
        <v>-0.84741710134405845</v>
      </c>
      <c r="L43" s="1">
        <f t="shared" si="7"/>
        <v>0.39139944384276237</v>
      </c>
      <c r="M43" s="1">
        <f t="shared" si="8"/>
        <v>0.52984719507758038</v>
      </c>
      <c r="N43" s="1">
        <f t="shared" si="9"/>
        <v>-0.43376675157420935</v>
      </c>
      <c r="O43" s="1">
        <f t="shared" si="10"/>
        <v>0.3471297861362112</v>
      </c>
      <c r="P43" s="1">
        <f t="shared" si="11"/>
        <v>-0.29297766604431219</v>
      </c>
    </row>
    <row r="44" spans="1:16" x14ac:dyDescent="0.2">
      <c r="A44">
        <v>43</v>
      </c>
      <c r="B44" t="s">
        <v>6</v>
      </c>
      <c r="C44">
        <v>11</v>
      </c>
      <c r="D44">
        <v>14</v>
      </c>
      <c r="E44">
        <v>29</v>
      </c>
      <c r="F44">
        <v>36</v>
      </c>
      <c r="G44">
        <v>6</v>
      </c>
      <c r="H44">
        <v>31</v>
      </c>
      <c r="K44" s="1">
        <f t="shared" si="6"/>
        <v>-0.73698242590294449</v>
      </c>
      <c r="L44" s="1">
        <f t="shared" si="7"/>
        <v>-3.6148356278471711E-2</v>
      </c>
      <c r="M44" s="1">
        <f t="shared" si="8"/>
        <v>2.0413633371995821</v>
      </c>
      <c r="N44" s="1">
        <f t="shared" si="9"/>
        <v>2.0449004002784155</v>
      </c>
      <c r="O44" s="1">
        <f t="shared" si="10"/>
        <v>-0.39341375762103936</v>
      </c>
      <c r="P44" s="1">
        <f t="shared" si="11"/>
        <v>2.9983459014322125</v>
      </c>
    </row>
    <row r="45" spans="1:16" x14ac:dyDescent="0.2">
      <c r="A45">
        <v>44</v>
      </c>
      <c r="B45" t="s">
        <v>5</v>
      </c>
      <c r="C45">
        <v>5</v>
      </c>
      <c r="D45">
        <v>27</v>
      </c>
      <c r="E45">
        <v>20</v>
      </c>
      <c r="F45">
        <v>30</v>
      </c>
      <c r="G45">
        <v>8</v>
      </c>
      <c r="H45">
        <v>26</v>
      </c>
      <c r="K45" s="1">
        <f t="shared" si="6"/>
        <v>-1.0682864522262865</v>
      </c>
      <c r="L45" s="1">
        <f t="shared" si="7"/>
        <v>0.75786898680382009</v>
      </c>
      <c r="M45" s="1">
        <f t="shared" si="8"/>
        <v>1.2411489090173458</v>
      </c>
      <c r="N45" s="1">
        <f t="shared" si="9"/>
        <v>-0.92950018194473427</v>
      </c>
      <c r="O45" s="1">
        <f t="shared" si="10"/>
        <v>0.3471297861362112</v>
      </c>
      <c r="P45" s="1">
        <f t="shared" si="11"/>
        <v>1.5022897343974284</v>
      </c>
    </row>
    <row r="46" spans="1:16" x14ac:dyDescent="0.2">
      <c r="A46">
        <v>45</v>
      </c>
      <c r="B46" t="s">
        <v>4</v>
      </c>
      <c r="C46">
        <v>10</v>
      </c>
      <c r="D46">
        <v>4</v>
      </c>
      <c r="E46">
        <v>12</v>
      </c>
      <c r="F46">
        <v>35</v>
      </c>
      <c r="G46">
        <v>5</v>
      </c>
      <c r="H46">
        <v>28</v>
      </c>
      <c r="K46" s="1">
        <f t="shared" si="6"/>
        <v>-0.79219976362350142</v>
      </c>
      <c r="L46" s="1">
        <f t="shared" si="7"/>
        <v>-0.64693092788023465</v>
      </c>
      <c r="M46" s="1">
        <f t="shared" si="8"/>
        <v>0.52984719507758038</v>
      </c>
      <c r="N46" s="1">
        <f t="shared" si="9"/>
        <v>1.5491669699078905</v>
      </c>
      <c r="O46" s="1">
        <f t="shared" si="10"/>
        <v>-0.76368552949966473</v>
      </c>
      <c r="P46" s="1">
        <f t="shared" si="11"/>
        <v>2.1007122012113419</v>
      </c>
    </row>
    <row r="47" spans="1:16" x14ac:dyDescent="0.2">
      <c r="A47">
        <v>46</v>
      </c>
      <c r="B47" t="s">
        <v>3</v>
      </c>
      <c r="C47">
        <v>20</v>
      </c>
      <c r="D47">
        <v>4</v>
      </c>
      <c r="E47">
        <v>1</v>
      </c>
      <c r="F47">
        <v>32</v>
      </c>
      <c r="G47">
        <v>6</v>
      </c>
      <c r="H47">
        <v>19</v>
      </c>
      <c r="K47" s="1">
        <f t="shared" si="6"/>
        <v>-0.24002638641793142</v>
      </c>
      <c r="L47" s="1">
        <f t="shared" si="7"/>
        <v>-0.64693092788023465</v>
      </c>
      <c r="M47" s="1">
        <f t="shared" si="8"/>
        <v>-0.44819266158959703</v>
      </c>
      <c r="N47" s="1">
        <f t="shared" si="9"/>
        <v>6.1966678796315622E-2</v>
      </c>
      <c r="O47" s="1">
        <f t="shared" si="10"/>
        <v>-0.39341375762103936</v>
      </c>
      <c r="P47" s="1">
        <f t="shared" si="11"/>
        <v>-0.59218889945126896</v>
      </c>
    </row>
    <row r="48" spans="1:16" x14ac:dyDescent="0.2">
      <c r="A48">
        <v>47</v>
      </c>
      <c r="B48" t="s">
        <v>2</v>
      </c>
      <c r="C48">
        <v>4</v>
      </c>
      <c r="D48">
        <v>29</v>
      </c>
      <c r="E48">
        <v>2</v>
      </c>
      <c r="F48">
        <v>31</v>
      </c>
      <c r="G48">
        <v>3</v>
      </c>
      <c r="H48">
        <v>19</v>
      </c>
      <c r="K48" s="1">
        <f t="shared" si="6"/>
        <v>-1.1235037899468434</v>
      </c>
      <c r="L48" s="1">
        <f t="shared" si="7"/>
        <v>0.88002550112417266</v>
      </c>
      <c r="M48" s="1">
        <f t="shared" si="8"/>
        <v>-0.35927994734712637</v>
      </c>
      <c r="N48" s="1">
        <f t="shared" si="9"/>
        <v>-0.43376675157420935</v>
      </c>
      <c r="O48" s="1">
        <f t="shared" si="10"/>
        <v>-1.5042290732569152</v>
      </c>
      <c r="P48" s="1">
        <f t="shared" si="11"/>
        <v>-0.59218889945126896</v>
      </c>
    </row>
    <row r="49" spans="1:16" x14ac:dyDescent="0.2">
      <c r="A49">
        <v>48</v>
      </c>
      <c r="B49" t="s">
        <v>1</v>
      </c>
      <c r="C49">
        <v>14</v>
      </c>
      <c r="D49">
        <v>3</v>
      </c>
      <c r="E49">
        <v>1</v>
      </c>
      <c r="F49">
        <v>33</v>
      </c>
      <c r="G49">
        <v>4</v>
      </c>
      <c r="H49">
        <v>20</v>
      </c>
      <c r="K49" s="1">
        <f t="shared" si="6"/>
        <v>-0.57133041274127339</v>
      </c>
      <c r="L49" s="1">
        <f t="shared" si="7"/>
        <v>-0.70800918504041099</v>
      </c>
      <c r="M49" s="1">
        <f t="shared" si="8"/>
        <v>-0.44819266158959703</v>
      </c>
      <c r="N49" s="1">
        <f t="shared" si="9"/>
        <v>0.55770010916684054</v>
      </c>
      <c r="O49" s="1">
        <f t="shared" si="10"/>
        <v>-1.13395730137829</v>
      </c>
      <c r="P49" s="1">
        <f t="shared" si="11"/>
        <v>-0.29297766604431219</v>
      </c>
    </row>
    <row r="50" spans="1:16" x14ac:dyDescent="0.2">
      <c r="A50">
        <v>49</v>
      </c>
      <c r="B50" t="s">
        <v>0</v>
      </c>
      <c r="C50">
        <v>14</v>
      </c>
      <c r="D50">
        <v>3</v>
      </c>
      <c r="E50">
        <v>4</v>
      </c>
      <c r="F50">
        <v>29</v>
      </c>
      <c r="G50">
        <v>6</v>
      </c>
      <c r="H50">
        <v>18</v>
      </c>
      <c r="K50" s="1">
        <f t="shared" si="6"/>
        <v>-0.57133041274127339</v>
      </c>
      <c r="L50" s="1">
        <f t="shared" si="7"/>
        <v>-0.70800918504041099</v>
      </c>
      <c r="M50" s="1">
        <f t="shared" si="8"/>
        <v>-0.181454518862185</v>
      </c>
      <c r="N50" s="1">
        <f t="shared" si="9"/>
        <v>-1.4252336123152591</v>
      </c>
      <c r="O50" s="1">
        <f t="shared" si="10"/>
        <v>-0.39341375762103936</v>
      </c>
      <c r="P50" s="1">
        <f t="shared" si="11"/>
        <v>-0.89140013285822572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showGridLines="0" workbookViewId="0">
      <selection activeCell="Q1" sqref="Q1"/>
    </sheetView>
  </sheetViews>
  <sheetFormatPr defaultRowHeight="12.75" x14ac:dyDescent="0.2"/>
  <cols>
    <col min="1" max="1" width="2.28515625" customWidth="1"/>
    <col min="2" max="2" width="6.28515625" customWidth="1"/>
    <col min="3" max="3" width="9.42578125" customWidth="1"/>
    <col min="4" max="4" width="14.28515625" bestFit="1" customWidth="1"/>
    <col min="5" max="5" width="12.5703125" bestFit="1" customWidth="1"/>
    <col min="6" max="6" width="10.5703125" customWidth="1"/>
    <col min="7" max="7" width="12" bestFit="1" customWidth="1"/>
  </cols>
  <sheetData>
    <row r="1" spans="1:5" x14ac:dyDescent="0.2">
      <c r="A1" s="14" t="s">
        <v>114</v>
      </c>
    </row>
    <row r="2" spans="1:5" x14ac:dyDescent="0.2">
      <c r="A2" s="14" t="s">
        <v>113</v>
      </c>
    </row>
    <row r="3" spans="1:5" x14ac:dyDescent="0.2">
      <c r="A3" s="14" t="s">
        <v>112</v>
      </c>
    </row>
    <row r="4" spans="1:5" x14ac:dyDescent="0.2">
      <c r="A4" s="14" t="s">
        <v>111</v>
      </c>
    </row>
    <row r="5" spans="1:5" x14ac:dyDescent="0.2">
      <c r="A5" s="14" t="s">
        <v>110</v>
      </c>
    </row>
    <row r="6" spans="1:5" x14ac:dyDescent="0.2">
      <c r="A6" s="14"/>
      <c r="B6" t="s">
        <v>109</v>
      </c>
    </row>
    <row r="7" spans="1:5" x14ac:dyDescent="0.2">
      <c r="A7" s="14"/>
      <c r="B7" t="s">
        <v>108</v>
      </c>
    </row>
    <row r="8" spans="1:5" x14ac:dyDescent="0.2">
      <c r="A8" s="14"/>
      <c r="B8" t="s">
        <v>107</v>
      </c>
    </row>
    <row r="9" spans="1:5" x14ac:dyDescent="0.2">
      <c r="A9" s="14" t="s">
        <v>106</v>
      </c>
    </row>
    <row r="10" spans="1:5" x14ac:dyDescent="0.2">
      <c r="B10" t="s">
        <v>105</v>
      </c>
    </row>
    <row r="11" spans="1:5" x14ac:dyDescent="0.2">
      <c r="B11" t="s">
        <v>104</v>
      </c>
    </row>
    <row r="12" spans="1:5" x14ac:dyDescent="0.2">
      <c r="B12" t="s">
        <v>103</v>
      </c>
    </row>
    <row r="14" spans="1:5" ht="13.5" thickBot="1" x14ac:dyDescent="0.25">
      <c r="A14" t="s">
        <v>102</v>
      </c>
    </row>
    <row r="15" spans="1:5" ht="13.5" thickBot="1" x14ac:dyDescent="0.25">
      <c r="B15" s="13" t="s">
        <v>94</v>
      </c>
      <c r="C15" s="13" t="s">
        <v>93</v>
      </c>
      <c r="D15" s="13" t="s">
        <v>99</v>
      </c>
      <c r="E15" s="13" t="s">
        <v>98</v>
      </c>
    </row>
    <row r="16" spans="1:5" ht="13.5" thickBot="1" x14ac:dyDescent="0.25">
      <c r="B16" s="10" t="s">
        <v>101</v>
      </c>
      <c r="C16" s="10" t="s">
        <v>44</v>
      </c>
      <c r="D16" s="9">
        <v>0</v>
      </c>
      <c r="E16" s="9">
        <v>1.943440518996927</v>
      </c>
    </row>
    <row r="19" spans="1:7" ht="13.5" thickBot="1" x14ac:dyDescent="0.25">
      <c r="A19" t="s">
        <v>100</v>
      </c>
    </row>
    <row r="20" spans="1:7" ht="13.5" thickBot="1" x14ac:dyDescent="0.25">
      <c r="B20" s="13" t="s">
        <v>94</v>
      </c>
      <c r="C20" s="13" t="s">
        <v>93</v>
      </c>
      <c r="D20" s="13" t="s">
        <v>99</v>
      </c>
      <c r="E20" s="13" t="s">
        <v>98</v>
      </c>
      <c r="F20" s="13" t="s">
        <v>97</v>
      </c>
    </row>
    <row r="21" spans="1:7" x14ac:dyDescent="0.2">
      <c r="B21" s="12" t="s">
        <v>79</v>
      </c>
      <c r="C21" s="12" t="s">
        <v>68</v>
      </c>
      <c r="D21" s="11">
        <v>0</v>
      </c>
      <c r="E21" s="11">
        <v>6.7618428473501857E-2</v>
      </c>
      <c r="F21" s="12" t="s">
        <v>96</v>
      </c>
    </row>
    <row r="22" spans="1:7" x14ac:dyDescent="0.2">
      <c r="B22" s="12" t="s">
        <v>77</v>
      </c>
      <c r="C22" s="12" t="s">
        <v>68</v>
      </c>
      <c r="D22" s="11">
        <v>0</v>
      </c>
      <c r="E22" s="11">
        <v>-0.38419245365839289</v>
      </c>
      <c r="F22" s="12" t="s">
        <v>96</v>
      </c>
    </row>
    <row r="23" spans="1:7" x14ac:dyDescent="0.2">
      <c r="B23" s="12" t="s">
        <v>75</v>
      </c>
      <c r="C23" s="12" t="s">
        <v>68</v>
      </c>
      <c r="D23" s="11">
        <v>0</v>
      </c>
      <c r="E23" s="11">
        <v>0.4288760464189465</v>
      </c>
      <c r="F23" s="12" t="s">
        <v>96</v>
      </c>
    </row>
    <row r="24" spans="1:7" x14ac:dyDescent="0.2">
      <c r="B24" s="12" t="s">
        <v>73</v>
      </c>
      <c r="C24" s="12" t="s">
        <v>68</v>
      </c>
      <c r="D24" s="11">
        <v>0</v>
      </c>
      <c r="E24" s="11">
        <v>0.5578811391035805</v>
      </c>
      <c r="F24" s="12" t="s">
        <v>96</v>
      </c>
    </row>
    <row r="25" spans="1:7" x14ac:dyDescent="0.2">
      <c r="B25" s="12" t="s">
        <v>71</v>
      </c>
      <c r="C25" s="12" t="s">
        <v>68</v>
      </c>
      <c r="D25" s="11">
        <v>0</v>
      </c>
      <c r="E25" s="11">
        <v>-0.11273438065463801</v>
      </c>
      <c r="F25" s="12" t="s">
        <v>96</v>
      </c>
    </row>
    <row r="26" spans="1:7" ht="13.5" thickBot="1" x14ac:dyDescent="0.25">
      <c r="B26" s="10" t="s">
        <v>69</v>
      </c>
      <c r="C26" s="10" t="s">
        <v>68</v>
      </c>
      <c r="D26" s="9">
        <v>0</v>
      </c>
      <c r="E26" s="9">
        <v>0.58305189294734572</v>
      </c>
      <c r="F26" s="10" t="s">
        <v>96</v>
      </c>
    </row>
    <row r="29" spans="1:7" ht="13.5" thickBot="1" x14ac:dyDescent="0.25">
      <c r="A29" t="s">
        <v>95</v>
      </c>
    </row>
    <row r="30" spans="1:7" ht="13.5" thickBot="1" x14ac:dyDescent="0.25">
      <c r="B30" s="13" t="s">
        <v>94</v>
      </c>
      <c r="C30" s="13" t="s">
        <v>93</v>
      </c>
      <c r="D30" s="13" t="s">
        <v>92</v>
      </c>
      <c r="E30" s="13" t="s">
        <v>91</v>
      </c>
      <c r="F30" s="13" t="s">
        <v>90</v>
      </c>
      <c r="G30" s="13" t="s">
        <v>89</v>
      </c>
    </row>
    <row r="31" spans="1:7" x14ac:dyDescent="0.2">
      <c r="B31" s="12" t="s">
        <v>88</v>
      </c>
      <c r="C31" s="12" t="s">
        <v>44</v>
      </c>
      <c r="D31" s="11">
        <v>1.0000006723278052</v>
      </c>
      <c r="E31" s="12" t="s">
        <v>87</v>
      </c>
      <c r="F31" s="12" t="s">
        <v>86</v>
      </c>
      <c r="G31" s="12">
        <v>0</v>
      </c>
    </row>
    <row r="32" spans="1:7" x14ac:dyDescent="0.2">
      <c r="B32" s="12" t="s">
        <v>79</v>
      </c>
      <c r="C32" s="12" t="s">
        <v>68</v>
      </c>
      <c r="D32" s="11">
        <v>6.7618428473501857E-2</v>
      </c>
      <c r="E32" s="12" t="s">
        <v>85</v>
      </c>
      <c r="F32" s="12" t="s">
        <v>66</v>
      </c>
      <c r="G32" s="12">
        <v>0.93238157152649814</v>
      </c>
    </row>
    <row r="33" spans="2:7" x14ac:dyDescent="0.2">
      <c r="B33" s="12" t="s">
        <v>77</v>
      </c>
      <c r="C33" s="12" t="s">
        <v>68</v>
      </c>
      <c r="D33" s="11">
        <v>-0.38419245365839289</v>
      </c>
      <c r="E33" s="12" t="s">
        <v>84</v>
      </c>
      <c r="F33" s="12" t="s">
        <v>66</v>
      </c>
      <c r="G33" s="12">
        <v>1.3841924536583929</v>
      </c>
    </row>
    <row r="34" spans="2:7" x14ac:dyDescent="0.2">
      <c r="B34" s="12" t="s">
        <v>75</v>
      </c>
      <c r="C34" s="12" t="s">
        <v>68</v>
      </c>
      <c r="D34" s="11">
        <v>0.4288760464189465</v>
      </c>
      <c r="E34" s="12" t="s">
        <v>83</v>
      </c>
      <c r="F34" s="12" t="s">
        <v>66</v>
      </c>
      <c r="G34" s="12">
        <v>0.5711239535810535</v>
      </c>
    </row>
    <row r="35" spans="2:7" x14ac:dyDescent="0.2">
      <c r="B35" s="12" t="s">
        <v>73</v>
      </c>
      <c r="C35" s="12" t="s">
        <v>68</v>
      </c>
      <c r="D35" s="11">
        <v>0.5578811391035805</v>
      </c>
      <c r="E35" s="12" t="s">
        <v>82</v>
      </c>
      <c r="F35" s="12" t="s">
        <v>66</v>
      </c>
      <c r="G35" s="12">
        <v>0.4421188608964195</v>
      </c>
    </row>
    <row r="36" spans="2:7" x14ac:dyDescent="0.2">
      <c r="B36" s="12" t="s">
        <v>71</v>
      </c>
      <c r="C36" s="12" t="s">
        <v>68</v>
      </c>
      <c r="D36" s="11">
        <v>-0.11273438065463801</v>
      </c>
      <c r="E36" s="12" t="s">
        <v>81</v>
      </c>
      <c r="F36" s="12" t="s">
        <v>66</v>
      </c>
      <c r="G36" s="12">
        <v>1.1127343806546379</v>
      </c>
    </row>
    <row r="37" spans="2:7" x14ac:dyDescent="0.2">
      <c r="B37" s="12" t="s">
        <v>69</v>
      </c>
      <c r="C37" s="12" t="s">
        <v>68</v>
      </c>
      <c r="D37" s="11">
        <v>0.58305189294734572</v>
      </c>
      <c r="E37" s="12" t="s">
        <v>80</v>
      </c>
      <c r="F37" s="12" t="s">
        <v>66</v>
      </c>
      <c r="G37" s="12">
        <v>0.41694810705265428</v>
      </c>
    </row>
    <row r="38" spans="2:7" x14ac:dyDescent="0.2">
      <c r="B38" s="12" t="s">
        <v>79</v>
      </c>
      <c r="C38" s="12" t="s">
        <v>68</v>
      </c>
      <c r="D38" s="11">
        <v>6.7618428473501857E-2</v>
      </c>
      <c r="E38" s="12" t="s">
        <v>78</v>
      </c>
      <c r="F38" s="12" t="s">
        <v>66</v>
      </c>
      <c r="G38" s="11">
        <v>1.067618428473502</v>
      </c>
    </row>
    <row r="39" spans="2:7" x14ac:dyDescent="0.2">
      <c r="B39" s="12" t="s">
        <v>77</v>
      </c>
      <c r="C39" s="12" t="s">
        <v>68</v>
      </c>
      <c r="D39" s="11">
        <v>-0.38419245365839289</v>
      </c>
      <c r="E39" s="12" t="s">
        <v>76</v>
      </c>
      <c r="F39" s="12" t="s">
        <v>66</v>
      </c>
      <c r="G39" s="11">
        <v>0.61580754634160706</v>
      </c>
    </row>
    <row r="40" spans="2:7" x14ac:dyDescent="0.2">
      <c r="B40" s="12" t="s">
        <v>75</v>
      </c>
      <c r="C40" s="12" t="s">
        <v>68</v>
      </c>
      <c r="D40" s="11">
        <v>0.4288760464189465</v>
      </c>
      <c r="E40" s="12" t="s">
        <v>74</v>
      </c>
      <c r="F40" s="12" t="s">
        <v>66</v>
      </c>
      <c r="G40" s="11">
        <v>1.4288760464189465</v>
      </c>
    </row>
    <row r="41" spans="2:7" x14ac:dyDescent="0.2">
      <c r="B41" s="12" t="s">
        <v>73</v>
      </c>
      <c r="C41" s="12" t="s">
        <v>68</v>
      </c>
      <c r="D41" s="11">
        <v>0.5578811391035805</v>
      </c>
      <c r="E41" s="12" t="s">
        <v>72</v>
      </c>
      <c r="F41" s="12" t="s">
        <v>66</v>
      </c>
      <c r="G41" s="11">
        <v>1.5578811391035805</v>
      </c>
    </row>
    <row r="42" spans="2:7" x14ac:dyDescent="0.2">
      <c r="B42" s="12" t="s">
        <v>71</v>
      </c>
      <c r="C42" s="12" t="s">
        <v>68</v>
      </c>
      <c r="D42" s="11">
        <v>-0.11273438065463801</v>
      </c>
      <c r="E42" s="12" t="s">
        <v>70</v>
      </c>
      <c r="F42" s="12" t="s">
        <v>66</v>
      </c>
      <c r="G42" s="11">
        <v>0.88726561934536197</v>
      </c>
    </row>
    <row r="43" spans="2:7" ht="13.5" thickBot="1" x14ac:dyDescent="0.25">
      <c r="B43" s="10" t="s">
        <v>69</v>
      </c>
      <c r="C43" s="10" t="s">
        <v>68</v>
      </c>
      <c r="D43" s="9">
        <v>0.58305189294734572</v>
      </c>
      <c r="E43" s="10" t="s">
        <v>67</v>
      </c>
      <c r="F43" s="10" t="s">
        <v>66</v>
      </c>
      <c r="G43" s="9">
        <v>1.5830518929473456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B1" sqref="B1:G1"/>
    </sheetView>
  </sheetViews>
  <sheetFormatPr defaultRowHeight="12.75" x14ac:dyDescent="0.2"/>
  <cols>
    <col min="1" max="1" width="15" bestFit="1" customWidth="1"/>
  </cols>
  <sheetData>
    <row r="1" spans="1:9" x14ac:dyDescent="0.2">
      <c r="A1" t="s">
        <v>68</v>
      </c>
      <c r="B1">
        <v>6.7618428473501899E-2</v>
      </c>
      <c r="C1">
        <v>-0.38419245365839289</v>
      </c>
      <c r="D1">
        <v>0.4288760464189465</v>
      </c>
      <c r="E1">
        <v>0.5578811391035805</v>
      </c>
      <c r="F1">
        <v>-0.11273438065463801</v>
      </c>
      <c r="G1">
        <v>0.58305189294734572</v>
      </c>
      <c r="I1" t="s">
        <v>118</v>
      </c>
    </row>
    <row r="2" spans="1:9" ht="13.5" thickBot="1" x14ac:dyDescent="0.25"/>
    <row r="3" spans="1:9" ht="13.5" thickBot="1" x14ac:dyDescent="0.25">
      <c r="A3" s="3" t="s">
        <v>46</v>
      </c>
      <c r="B3" s="1" t="s">
        <v>44</v>
      </c>
      <c r="C3" s="1" t="s">
        <v>42</v>
      </c>
      <c r="D3" s="1" t="s">
        <v>40</v>
      </c>
      <c r="E3" s="1" t="s">
        <v>38</v>
      </c>
      <c r="F3" s="1" t="s">
        <v>36</v>
      </c>
      <c r="G3" s="2" t="s">
        <v>34</v>
      </c>
    </row>
    <row r="4" spans="1:9" ht="13.5" thickBot="1" x14ac:dyDescent="0.25">
      <c r="A4" s="3" t="s">
        <v>44</v>
      </c>
      <c r="B4" s="1">
        <v>1</v>
      </c>
      <c r="C4" s="1">
        <v>-0.40387145898908788</v>
      </c>
      <c r="D4" s="1">
        <v>-0.31674910691239178</v>
      </c>
      <c r="E4" s="1">
        <v>1.0420159980161913E-2</v>
      </c>
      <c r="F4" s="1">
        <v>0.30791160394074152</v>
      </c>
      <c r="G4" s="2">
        <v>0.12571318012030108</v>
      </c>
    </row>
    <row r="5" spans="1:9" ht="13.5" thickBot="1" x14ac:dyDescent="0.25">
      <c r="A5" s="3" t="s">
        <v>42</v>
      </c>
      <c r="B5" s="1">
        <v>-0.40387145898908788</v>
      </c>
      <c r="C5" s="1">
        <v>1</v>
      </c>
      <c r="D5" s="1">
        <v>3.1961011994513494E-4</v>
      </c>
      <c r="E5" s="1">
        <v>-0.2207758804767195</v>
      </c>
      <c r="F5" s="1">
        <v>0.34124083892005125</v>
      </c>
      <c r="G5" s="2">
        <v>-0.29799724387953164</v>
      </c>
    </row>
    <row r="6" spans="1:9" ht="13.5" thickBot="1" x14ac:dyDescent="0.25">
      <c r="A6" s="3" t="s">
        <v>40</v>
      </c>
      <c r="B6" s="1">
        <v>-0.31674910691239178</v>
      </c>
      <c r="C6" s="1">
        <v>3.1961011994513494E-4</v>
      </c>
      <c r="D6" s="1">
        <v>1</v>
      </c>
      <c r="E6" s="1">
        <v>0.37294012157561901</v>
      </c>
      <c r="F6" s="1">
        <v>-7.2365091828959329E-4</v>
      </c>
      <c r="G6" s="2">
        <v>0.37402558113522832</v>
      </c>
    </row>
    <row r="7" spans="1:9" ht="13.5" thickBot="1" x14ac:dyDescent="0.25">
      <c r="A7" s="3" t="s">
        <v>38</v>
      </c>
      <c r="B7" s="1">
        <v>1.0420159980161913E-2</v>
      </c>
      <c r="C7" s="1">
        <v>-0.2207758804767195</v>
      </c>
      <c r="D7" s="1">
        <v>0.37294012157561901</v>
      </c>
      <c r="E7" s="1">
        <v>1</v>
      </c>
      <c r="F7" s="1">
        <v>-7.2882234875489621E-3</v>
      </c>
      <c r="G7" s="2">
        <v>0.4804866687324727</v>
      </c>
    </row>
    <row r="8" spans="1:9" ht="13.5" thickBot="1" x14ac:dyDescent="0.25">
      <c r="A8" s="3" t="s">
        <v>36</v>
      </c>
      <c r="B8" s="1">
        <v>0.30791160394074152</v>
      </c>
      <c r="C8" s="1">
        <v>0.34124083892005125</v>
      </c>
      <c r="D8" s="1">
        <v>-7.2365091828959329E-4</v>
      </c>
      <c r="E8" s="1">
        <v>-7.2882234875489621E-3</v>
      </c>
      <c r="F8" s="1">
        <v>1</v>
      </c>
      <c r="G8" s="2">
        <v>1.413287154244443E-2</v>
      </c>
    </row>
    <row r="9" spans="1:9" ht="13.5" thickBot="1" x14ac:dyDescent="0.25">
      <c r="A9" s="3" t="s">
        <v>34</v>
      </c>
      <c r="B9" s="2">
        <v>0.12571318012030108</v>
      </c>
      <c r="C9" s="2">
        <v>-0.29799724387953164</v>
      </c>
      <c r="D9" s="2">
        <v>0.37402558113522832</v>
      </c>
      <c r="E9" s="2">
        <v>0.4804866687324727</v>
      </c>
      <c r="F9" s="2">
        <v>1.413287154244443E-2</v>
      </c>
      <c r="G9" s="2">
        <v>1</v>
      </c>
    </row>
    <row r="11" spans="1:9" x14ac:dyDescent="0.2">
      <c r="A11" s="15" t="s">
        <v>116</v>
      </c>
      <c r="B11">
        <f t="array" ref="B11">MMULT(B1:G1,MMULT(B4:G9,TRANSPOSE(B1:G1)))</f>
        <v>1.943440518996927</v>
      </c>
      <c r="C11" t="s">
        <v>117</v>
      </c>
    </row>
    <row r="12" spans="1:9" x14ac:dyDescent="0.2">
      <c r="A12" s="15" t="s">
        <v>115</v>
      </c>
      <c r="B12">
        <f>SUMPRODUCT(B1:G1,B1:G1)</f>
        <v>1.0000006723278052</v>
      </c>
    </row>
    <row r="16" spans="1:9" x14ac:dyDescent="0.2">
      <c r="A16" t="s">
        <v>119</v>
      </c>
    </row>
    <row r="17" spans="1:4" ht="13.5" thickBot="1" x14ac:dyDescent="0.25"/>
    <row r="18" spans="1:4" ht="13.5" thickBot="1" x14ac:dyDescent="0.25">
      <c r="A18" s="3" t="s">
        <v>44</v>
      </c>
      <c r="B18">
        <v>6.7618428473501857E-2</v>
      </c>
    </row>
    <row r="19" spans="1:4" ht="13.5" thickBot="1" x14ac:dyDescent="0.25">
      <c r="A19" s="3" t="s">
        <v>42</v>
      </c>
      <c r="B19">
        <v>-0.38419245365839289</v>
      </c>
    </row>
    <row r="20" spans="1:4" ht="13.5" thickBot="1" x14ac:dyDescent="0.25">
      <c r="A20" s="3" t="s">
        <v>40</v>
      </c>
      <c r="B20" s="16">
        <v>0.4288760464189465</v>
      </c>
    </row>
    <row r="21" spans="1:4" ht="13.5" thickBot="1" x14ac:dyDescent="0.25">
      <c r="A21" s="3" t="s">
        <v>38</v>
      </c>
      <c r="B21" s="16">
        <v>0.5578811391035805</v>
      </c>
    </row>
    <row r="22" spans="1:4" ht="13.5" thickBot="1" x14ac:dyDescent="0.25">
      <c r="A22" s="3" t="s">
        <v>36</v>
      </c>
      <c r="B22">
        <v>-0.11273438065463801</v>
      </c>
    </row>
    <row r="23" spans="1:4" x14ac:dyDescent="0.2">
      <c r="A23" s="3" t="s">
        <v>34</v>
      </c>
      <c r="B23" s="16">
        <v>0.58305189294734572</v>
      </c>
      <c r="D23" s="17">
        <f>B11/6</f>
        <v>0.32390675316615453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/>
  </sheetViews>
  <sheetFormatPr defaultRowHeight="12.75" x14ac:dyDescent="0.2"/>
  <cols>
    <col min="1" max="1" width="2.28515625" customWidth="1"/>
    <col min="2" max="2" width="6.28515625" customWidth="1"/>
    <col min="3" max="3" width="21.7109375" customWidth="1"/>
    <col min="4" max="4" width="14.28515625" bestFit="1" customWidth="1"/>
    <col min="5" max="5" width="12.5703125" bestFit="1" customWidth="1"/>
    <col min="6" max="6" width="10.5703125" customWidth="1"/>
    <col min="7" max="7" width="12" bestFit="1" customWidth="1"/>
  </cols>
  <sheetData>
    <row r="1" spans="1:5" x14ac:dyDescent="0.2">
      <c r="A1" s="14" t="s">
        <v>114</v>
      </c>
    </row>
    <row r="2" spans="1:5" x14ac:dyDescent="0.2">
      <c r="A2" s="14" t="s">
        <v>123</v>
      </c>
    </row>
    <row r="3" spans="1:5" x14ac:dyDescent="0.2">
      <c r="A3" s="14" t="s">
        <v>124</v>
      </c>
    </row>
    <row r="4" spans="1:5" x14ac:dyDescent="0.2">
      <c r="A4" s="14" t="s">
        <v>111</v>
      </c>
    </row>
    <row r="5" spans="1:5" x14ac:dyDescent="0.2">
      <c r="A5" s="14" t="s">
        <v>110</v>
      </c>
    </row>
    <row r="6" spans="1:5" x14ac:dyDescent="0.2">
      <c r="A6" s="14"/>
      <c r="B6" t="s">
        <v>109</v>
      </c>
    </row>
    <row r="7" spans="1:5" x14ac:dyDescent="0.2">
      <c r="A7" s="14"/>
      <c r="B7" t="s">
        <v>108</v>
      </c>
    </row>
    <row r="8" spans="1:5" x14ac:dyDescent="0.2">
      <c r="A8" s="14"/>
      <c r="B8" t="s">
        <v>107</v>
      </c>
    </row>
    <row r="9" spans="1:5" x14ac:dyDescent="0.2">
      <c r="A9" s="14" t="s">
        <v>106</v>
      </c>
    </row>
    <row r="10" spans="1:5" x14ac:dyDescent="0.2">
      <c r="B10" t="s">
        <v>105</v>
      </c>
    </row>
    <row r="11" spans="1:5" x14ac:dyDescent="0.2">
      <c r="B11" t="s">
        <v>104</v>
      </c>
    </row>
    <row r="12" spans="1:5" x14ac:dyDescent="0.2">
      <c r="B12" t="s">
        <v>103</v>
      </c>
    </row>
    <row r="14" spans="1:5" ht="13.5" thickBot="1" x14ac:dyDescent="0.25">
      <c r="A14" t="s">
        <v>102</v>
      </c>
    </row>
    <row r="15" spans="1:5" ht="13.5" thickBot="1" x14ac:dyDescent="0.25">
      <c r="B15" s="13" t="s">
        <v>94</v>
      </c>
      <c r="C15" s="13" t="s">
        <v>93</v>
      </c>
      <c r="D15" s="13" t="s">
        <v>99</v>
      </c>
      <c r="E15" s="13" t="s">
        <v>98</v>
      </c>
    </row>
    <row r="16" spans="1:5" ht="13.5" thickBot="1" x14ac:dyDescent="0.25">
      <c r="B16" s="10" t="s">
        <v>88</v>
      </c>
      <c r="C16" s="10" t="s">
        <v>125</v>
      </c>
      <c r="D16" s="9">
        <v>0</v>
      </c>
      <c r="E16" s="9">
        <v>1.943440518996927</v>
      </c>
    </row>
    <row r="19" spans="1:7" ht="13.5" thickBot="1" x14ac:dyDescent="0.25">
      <c r="A19" t="s">
        <v>100</v>
      </c>
    </row>
    <row r="20" spans="1:7" ht="13.5" thickBot="1" x14ac:dyDescent="0.25">
      <c r="B20" s="13" t="s">
        <v>94</v>
      </c>
      <c r="C20" s="13" t="s">
        <v>93</v>
      </c>
      <c r="D20" s="13" t="s">
        <v>99</v>
      </c>
      <c r="E20" s="13" t="s">
        <v>98</v>
      </c>
      <c r="F20" s="13" t="s">
        <v>97</v>
      </c>
    </row>
    <row r="21" spans="1:7" x14ac:dyDescent="0.2">
      <c r="B21" s="12" t="s">
        <v>126</v>
      </c>
      <c r="C21" s="12" t="s">
        <v>122</v>
      </c>
      <c r="D21" s="11">
        <v>0</v>
      </c>
      <c r="E21" s="11">
        <v>6.7618428473501857E-2</v>
      </c>
      <c r="F21" s="12" t="s">
        <v>96</v>
      </c>
    </row>
    <row r="22" spans="1:7" x14ac:dyDescent="0.2">
      <c r="B22" s="12" t="s">
        <v>127</v>
      </c>
      <c r="C22" s="12" t="s">
        <v>122</v>
      </c>
      <c r="D22" s="11">
        <v>0</v>
      </c>
      <c r="E22" s="11">
        <v>-0.38419245365839289</v>
      </c>
      <c r="F22" s="12" t="s">
        <v>96</v>
      </c>
    </row>
    <row r="23" spans="1:7" x14ac:dyDescent="0.2">
      <c r="B23" s="12" t="s">
        <v>128</v>
      </c>
      <c r="C23" s="12" t="s">
        <v>122</v>
      </c>
      <c r="D23" s="11">
        <v>0</v>
      </c>
      <c r="E23" s="11">
        <v>0.4288760464189465</v>
      </c>
      <c r="F23" s="12" t="s">
        <v>96</v>
      </c>
    </row>
    <row r="24" spans="1:7" x14ac:dyDescent="0.2">
      <c r="B24" s="12" t="s">
        <v>129</v>
      </c>
      <c r="C24" s="12" t="s">
        <v>122</v>
      </c>
      <c r="D24" s="11">
        <v>0</v>
      </c>
      <c r="E24" s="11">
        <v>0.5578811391035805</v>
      </c>
      <c r="F24" s="12" t="s">
        <v>96</v>
      </c>
    </row>
    <row r="25" spans="1:7" x14ac:dyDescent="0.2">
      <c r="B25" s="12" t="s">
        <v>130</v>
      </c>
      <c r="C25" s="12" t="s">
        <v>122</v>
      </c>
      <c r="D25" s="11">
        <v>0</v>
      </c>
      <c r="E25" s="11">
        <v>-0.11273438065463801</v>
      </c>
      <c r="F25" s="12" t="s">
        <v>96</v>
      </c>
    </row>
    <row r="26" spans="1:7" ht="13.5" thickBot="1" x14ac:dyDescent="0.25">
      <c r="B26" s="10" t="s">
        <v>131</v>
      </c>
      <c r="C26" s="10" t="s">
        <v>122</v>
      </c>
      <c r="D26" s="9">
        <v>0</v>
      </c>
      <c r="E26" s="9">
        <v>0.58305189294734572</v>
      </c>
      <c r="F26" s="10" t="s">
        <v>96</v>
      </c>
    </row>
    <row r="29" spans="1:7" ht="13.5" thickBot="1" x14ac:dyDescent="0.25">
      <c r="A29" t="s">
        <v>95</v>
      </c>
    </row>
    <row r="30" spans="1:7" ht="13.5" thickBot="1" x14ac:dyDescent="0.25">
      <c r="B30" s="13" t="s">
        <v>94</v>
      </c>
      <c r="C30" s="13" t="s">
        <v>93</v>
      </c>
      <c r="D30" s="13" t="s">
        <v>92</v>
      </c>
      <c r="E30" s="13" t="s">
        <v>91</v>
      </c>
      <c r="F30" s="13" t="s">
        <v>90</v>
      </c>
      <c r="G30" s="13" t="s">
        <v>89</v>
      </c>
    </row>
    <row r="31" spans="1:7" x14ac:dyDescent="0.2">
      <c r="B31" s="12" t="s">
        <v>132</v>
      </c>
      <c r="C31" s="12" t="s">
        <v>133</v>
      </c>
      <c r="D31" s="11">
        <v>1.0000006723278052</v>
      </c>
      <c r="E31" s="12" t="s">
        <v>134</v>
      </c>
      <c r="F31" s="12" t="s">
        <v>86</v>
      </c>
      <c r="G31" s="12">
        <v>0</v>
      </c>
    </row>
    <row r="32" spans="1:7" x14ac:dyDescent="0.2">
      <c r="B32" s="12" t="s">
        <v>135</v>
      </c>
      <c r="C32" s="12" t="s">
        <v>136</v>
      </c>
      <c r="D32" s="11">
        <v>0</v>
      </c>
      <c r="E32" s="12" t="s">
        <v>137</v>
      </c>
      <c r="F32" s="12" t="s">
        <v>86</v>
      </c>
      <c r="G32" s="12">
        <v>0</v>
      </c>
    </row>
    <row r="33" spans="2:7" x14ac:dyDescent="0.2">
      <c r="B33" s="12" t="s">
        <v>126</v>
      </c>
      <c r="C33" s="12" t="s">
        <v>122</v>
      </c>
      <c r="D33" s="11">
        <v>6.7618428473501857E-2</v>
      </c>
      <c r="E33" s="12" t="s">
        <v>138</v>
      </c>
      <c r="F33" s="12" t="s">
        <v>66</v>
      </c>
      <c r="G33" s="12">
        <v>0.93238157152649814</v>
      </c>
    </row>
    <row r="34" spans="2:7" x14ac:dyDescent="0.2">
      <c r="B34" s="12" t="s">
        <v>127</v>
      </c>
      <c r="C34" s="12" t="s">
        <v>122</v>
      </c>
      <c r="D34" s="11">
        <v>-0.38419245365839289</v>
      </c>
      <c r="E34" s="12" t="s">
        <v>139</v>
      </c>
      <c r="F34" s="12" t="s">
        <v>66</v>
      </c>
      <c r="G34" s="12">
        <v>1.3841924536583929</v>
      </c>
    </row>
    <row r="35" spans="2:7" x14ac:dyDescent="0.2">
      <c r="B35" s="12" t="s">
        <v>128</v>
      </c>
      <c r="C35" s="12" t="s">
        <v>122</v>
      </c>
      <c r="D35" s="11">
        <v>0.4288760464189465</v>
      </c>
      <c r="E35" s="12" t="s">
        <v>140</v>
      </c>
      <c r="F35" s="12" t="s">
        <v>66</v>
      </c>
      <c r="G35" s="12">
        <v>0.5711239535810535</v>
      </c>
    </row>
    <row r="36" spans="2:7" x14ac:dyDescent="0.2">
      <c r="B36" s="12" t="s">
        <v>129</v>
      </c>
      <c r="C36" s="12" t="s">
        <v>122</v>
      </c>
      <c r="D36" s="11">
        <v>0.5578811391035805</v>
      </c>
      <c r="E36" s="12" t="s">
        <v>141</v>
      </c>
      <c r="F36" s="12" t="s">
        <v>66</v>
      </c>
      <c r="G36" s="12">
        <v>0.4421188608964195</v>
      </c>
    </row>
    <row r="37" spans="2:7" x14ac:dyDescent="0.2">
      <c r="B37" s="12" t="s">
        <v>130</v>
      </c>
      <c r="C37" s="12" t="s">
        <v>122</v>
      </c>
      <c r="D37" s="11">
        <v>-0.11273438065463801</v>
      </c>
      <c r="E37" s="12" t="s">
        <v>142</v>
      </c>
      <c r="F37" s="12" t="s">
        <v>66</v>
      </c>
      <c r="G37" s="12">
        <v>1.1127343806546379</v>
      </c>
    </row>
    <row r="38" spans="2:7" x14ac:dyDescent="0.2">
      <c r="B38" s="12" t="s">
        <v>131</v>
      </c>
      <c r="C38" s="12" t="s">
        <v>122</v>
      </c>
      <c r="D38" s="11">
        <v>0.58305189294734572</v>
      </c>
      <c r="E38" s="12" t="s">
        <v>143</v>
      </c>
      <c r="F38" s="12" t="s">
        <v>66</v>
      </c>
      <c r="G38" s="12">
        <v>0.41694810705265428</v>
      </c>
    </row>
    <row r="39" spans="2:7" x14ac:dyDescent="0.2">
      <c r="B39" s="12" t="s">
        <v>126</v>
      </c>
      <c r="C39" s="12" t="s">
        <v>122</v>
      </c>
      <c r="D39" s="11">
        <v>6.7618428473501857E-2</v>
      </c>
      <c r="E39" s="12" t="s">
        <v>144</v>
      </c>
      <c r="F39" s="12" t="s">
        <v>66</v>
      </c>
      <c r="G39" s="11">
        <v>1.067618428473502</v>
      </c>
    </row>
    <row r="40" spans="2:7" x14ac:dyDescent="0.2">
      <c r="B40" s="12" t="s">
        <v>127</v>
      </c>
      <c r="C40" s="12" t="s">
        <v>122</v>
      </c>
      <c r="D40" s="11">
        <v>-0.38419245365839289</v>
      </c>
      <c r="E40" s="12" t="s">
        <v>145</v>
      </c>
      <c r="F40" s="12" t="s">
        <v>66</v>
      </c>
      <c r="G40" s="11">
        <v>0.61580754634160706</v>
      </c>
    </row>
    <row r="41" spans="2:7" x14ac:dyDescent="0.2">
      <c r="B41" s="12" t="s">
        <v>128</v>
      </c>
      <c r="C41" s="12" t="s">
        <v>122</v>
      </c>
      <c r="D41" s="11">
        <v>0.4288760464189465</v>
      </c>
      <c r="E41" s="12" t="s">
        <v>146</v>
      </c>
      <c r="F41" s="12" t="s">
        <v>66</v>
      </c>
      <c r="G41" s="11">
        <v>1.4288760464189465</v>
      </c>
    </row>
    <row r="42" spans="2:7" x14ac:dyDescent="0.2">
      <c r="B42" s="12" t="s">
        <v>129</v>
      </c>
      <c r="C42" s="12" t="s">
        <v>122</v>
      </c>
      <c r="D42" s="11">
        <v>0.5578811391035805</v>
      </c>
      <c r="E42" s="12" t="s">
        <v>147</v>
      </c>
      <c r="F42" s="12" t="s">
        <v>66</v>
      </c>
      <c r="G42" s="11">
        <v>1.5578811391035805</v>
      </c>
    </row>
    <row r="43" spans="2:7" x14ac:dyDescent="0.2">
      <c r="B43" s="12" t="s">
        <v>130</v>
      </c>
      <c r="C43" s="12" t="s">
        <v>122</v>
      </c>
      <c r="D43" s="11">
        <v>-0.11273438065463801</v>
      </c>
      <c r="E43" s="12" t="s">
        <v>148</v>
      </c>
      <c r="F43" s="12" t="s">
        <v>66</v>
      </c>
      <c r="G43" s="11">
        <v>0.88726561934536197</v>
      </c>
    </row>
    <row r="44" spans="2:7" ht="13.5" thickBot="1" x14ac:dyDescent="0.25">
      <c r="B44" s="10" t="s">
        <v>131</v>
      </c>
      <c r="C44" s="10" t="s">
        <v>122</v>
      </c>
      <c r="D44" s="9">
        <v>0.58305189294734572</v>
      </c>
      <c r="E44" s="10" t="s">
        <v>149</v>
      </c>
      <c r="F44" s="10" t="s">
        <v>66</v>
      </c>
      <c r="G44" s="9">
        <v>1.5830518929473456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workbookViewId="0"/>
  </sheetViews>
  <sheetFormatPr defaultRowHeight="12.75" x14ac:dyDescent="0.2"/>
  <cols>
    <col min="1" max="1" width="2.28515625" customWidth="1"/>
    <col min="2" max="2" width="6.28515625" customWidth="1"/>
    <col min="3" max="3" width="21.7109375" customWidth="1"/>
    <col min="4" max="4" width="14.28515625" bestFit="1" customWidth="1"/>
    <col min="5" max="5" width="12.5703125" bestFit="1" customWidth="1"/>
    <col min="6" max="6" width="10.5703125" customWidth="1"/>
    <col min="7" max="7" width="12" bestFit="1" customWidth="1"/>
  </cols>
  <sheetData>
    <row r="1" spans="1:5" x14ac:dyDescent="0.2">
      <c r="A1" s="14" t="s">
        <v>114</v>
      </c>
    </row>
    <row r="2" spans="1:5" x14ac:dyDescent="0.2">
      <c r="A2" s="14" t="s">
        <v>151</v>
      </c>
    </row>
    <row r="3" spans="1:5" x14ac:dyDescent="0.2">
      <c r="A3" s="14" t="s">
        <v>152</v>
      </c>
    </row>
    <row r="4" spans="1:5" x14ac:dyDescent="0.2">
      <c r="A4" s="14" t="s">
        <v>111</v>
      </c>
    </row>
    <row r="5" spans="1:5" x14ac:dyDescent="0.2">
      <c r="A5" s="14" t="s">
        <v>110</v>
      </c>
    </row>
    <row r="6" spans="1:5" x14ac:dyDescent="0.2">
      <c r="A6" s="14"/>
      <c r="B6" t="s">
        <v>109</v>
      </c>
    </row>
    <row r="7" spans="1:5" x14ac:dyDescent="0.2">
      <c r="A7" s="14"/>
      <c r="B7" t="s">
        <v>108</v>
      </c>
    </row>
    <row r="8" spans="1:5" x14ac:dyDescent="0.2">
      <c r="A8" s="14"/>
      <c r="B8" t="s">
        <v>153</v>
      </c>
    </row>
    <row r="9" spans="1:5" x14ac:dyDescent="0.2">
      <c r="A9" s="14" t="s">
        <v>106</v>
      </c>
    </row>
    <row r="10" spans="1:5" x14ac:dyDescent="0.2">
      <c r="B10" t="s">
        <v>105</v>
      </c>
    </row>
    <row r="11" spans="1:5" x14ac:dyDescent="0.2">
      <c r="B11" t="s">
        <v>104</v>
      </c>
    </row>
    <row r="12" spans="1:5" x14ac:dyDescent="0.2">
      <c r="B12" t="s">
        <v>103</v>
      </c>
    </row>
    <row r="14" spans="1:5" ht="13.5" thickBot="1" x14ac:dyDescent="0.25">
      <c r="A14" t="s">
        <v>102</v>
      </c>
    </row>
    <row r="15" spans="1:5" ht="13.5" thickBot="1" x14ac:dyDescent="0.25">
      <c r="B15" s="13" t="s">
        <v>94</v>
      </c>
      <c r="C15" s="13" t="s">
        <v>93</v>
      </c>
      <c r="D15" s="13" t="s">
        <v>99</v>
      </c>
      <c r="E15" s="13" t="s">
        <v>98</v>
      </c>
    </row>
    <row r="16" spans="1:5" ht="13.5" thickBot="1" x14ac:dyDescent="0.25">
      <c r="B16" s="10" t="s">
        <v>88</v>
      </c>
      <c r="C16" s="10" t="s">
        <v>125</v>
      </c>
      <c r="D16" s="9">
        <v>0</v>
      </c>
      <c r="E16" s="9">
        <v>1.5236014635411934</v>
      </c>
    </row>
    <row r="19" spans="1:7" ht="13.5" thickBot="1" x14ac:dyDescent="0.25">
      <c r="A19" t="s">
        <v>100</v>
      </c>
    </row>
    <row r="20" spans="1:7" ht="13.5" thickBot="1" x14ac:dyDescent="0.25">
      <c r="B20" s="13" t="s">
        <v>94</v>
      </c>
      <c r="C20" s="13" t="s">
        <v>93</v>
      </c>
      <c r="D20" s="13" t="s">
        <v>99</v>
      </c>
      <c r="E20" s="13" t="s">
        <v>98</v>
      </c>
      <c r="F20" s="13" t="s">
        <v>97</v>
      </c>
    </row>
    <row r="21" spans="1:7" x14ac:dyDescent="0.2">
      <c r="B21" s="12" t="s">
        <v>126</v>
      </c>
      <c r="C21" s="12" t="s">
        <v>122</v>
      </c>
      <c r="D21" s="11">
        <v>0</v>
      </c>
      <c r="E21" s="11">
        <v>0.73009738405039371</v>
      </c>
      <c r="F21" s="12" t="s">
        <v>96</v>
      </c>
    </row>
    <row r="22" spans="1:7" x14ac:dyDescent="0.2">
      <c r="B22" s="12" t="s">
        <v>127</v>
      </c>
      <c r="C22" s="12" t="s">
        <v>122</v>
      </c>
      <c r="D22" s="11">
        <v>0</v>
      </c>
      <c r="E22" s="11">
        <v>-0.47563032035677788</v>
      </c>
      <c r="F22" s="12" t="s">
        <v>96</v>
      </c>
    </row>
    <row r="23" spans="1:7" x14ac:dyDescent="0.2">
      <c r="B23" s="12" t="s">
        <v>128</v>
      </c>
      <c r="C23" s="12" t="s">
        <v>122</v>
      </c>
      <c r="D23" s="11">
        <v>0</v>
      </c>
      <c r="E23" s="11">
        <v>-0.46659179510598053</v>
      </c>
      <c r="F23" s="12" t="s">
        <v>96</v>
      </c>
    </row>
    <row r="24" spans="1:7" x14ac:dyDescent="0.2">
      <c r="B24" s="12" t="s">
        <v>129</v>
      </c>
      <c r="C24" s="12" t="s">
        <v>122</v>
      </c>
      <c r="D24" s="11">
        <v>0</v>
      </c>
      <c r="E24" s="11">
        <v>-7.8545020437291335E-2</v>
      </c>
      <c r="F24" s="12" t="s">
        <v>96</v>
      </c>
    </row>
    <row r="25" spans="1:7" x14ac:dyDescent="0.2">
      <c r="B25" s="12" t="s">
        <v>130</v>
      </c>
      <c r="C25" s="12" t="s">
        <v>122</v>
      </c>
      <c r="D25" s="11">
        <v>0</v>
      </c>
      <c r="E25" s="11">
        <v>0.12216550415416817</v>
      </c>
      <c r="F25" s="12" t="s">
        <v>96</v>
      </c>
    </row>
    <row r="26" spans="1:7" ht="13.5" thickBot="1" x14ac:dyDescent="0.25">
      <c r="B26" s="10" t="s">
        <v>131</v>
      </c>
      <c r="C26" s="10" t="s">
        <v>122</v>
      </c>
      <c r="D26" s="9">
        <v>0</v>
      </c>
      <c r="E26" s="9">
        <v>4.3961504835610045E-2</v>
      </c>
      <c r="F26" s="10" t="s">
        <v>96</v>
      </c>
    </row>
    <row r="29" spans="1:7" ht="13.5" thickBot="1" x14ac:dyDescent="0.25">
      <c r="A29" t="s">
        <v>95</v>
      </c>
    </row>
    <row r="30" spans="1:7" ht="13.5" thickBot="1" x14ac:dyDescent="0.25">
      <c r="B30" s="13" t="s">
        <v>94</v>
      </c>
      <c r="C30" s="13" t="s">
        <v>93</v>
      </c>
      <c r="D30" s="13" t="s">
        <v>92</v>
      </c>
      <c r="E30" s="13" t="s">
        <v>91</v>
      </c>
      <c r="F30" s="13" t="s">
        <v>90</v>
      </c>
      <c r="G30" s="13" t="s">
        <v>89</v>
      </c>
    </row>
    <row r="31" spans="1:7" x14ac:dyDescent="0.2">
      <c r="B31" s="12" t="s">
        <v>132</v>
      </c>
      <c r="C31" s="12" t="s">
        <v>133</v>
      </c>
      <c r="D31" s="11">
        <v>1.0000006396482886</v>
      </c>
      <c r="E31" s="12" t="s">
        <v>134</v>
      </c>
      <c r="F31" s="12" t="s">
        <v>86</v>
      </c>
      <c r="G31" s="12">
        <v>0</v>
      </c>
    </row>
    <row r="32" spans="1:7" x14ac:dyDescent="0.2">
      <c r="B32" s="12" t="s">
        <v>135</v>
      </c>
      <c r="C32" s="12" t="s">
        <v>136</v>
      </c>
      <c r="D32" s="11">
        <v>-5.5377577523607613E-12</v>
      </c>
      <c r="E32" s="12" t="s">
        <v>137</v>
      </c>
      <c r="F32" s="12" t="s">
        <v>86</v>
      </c>
      <c r="G32" s="12">
        <v>0</v>
      </c>
    </row>
    <row r="33" spans="2:7" x14ac:dyDescent="0.2">
      <c r="B33" s="12" t="s">
        <v>126</v>
      </c>
      <c r="C33" s="12" t="s">
        <v>122</v>
      </c>
      <c r="D33" s="11">
        <v>0.73009738405039371</v>
      </c>
      <c r="E33" s="12" t="s">
        <v>138</v>
      </c>
      <c r="F33" s="12" t="s">
        <v>66</v>
      </c>
      <c r="G33" s="12">
        <v>0.26990261594960629</v>
      </c>
    </row>
    <row r="34" spans="2:7" x14ac:dyDescent="0.2">
      <c r="B34" s="12" t="s">
        <v>127</v>
      </c>
      <c r="C34" s="12" t="s">
        <v>122</v>
      </c>
      <c r="D34" s="11">
        <v>-0.47563032035677788</v>
      </c>
      <c r="E34" s="12" t="s">
        <v>139</v>
      </c>
      <c r="F34" s="12" t="s">
        <v>66</v>
      </c>
      <c r="G34" s="12">
        <v>1.4756303203567778</v>
      </c>
    </row>
    <row r="35" spans="2:7" x14ac:dyDescent="0.2">
      <c r="B35" s="12" t="s">
        <v>128</v>
      </c>
      <c r="C35" s="12" t="s">
        <v>122</v>
      </c>
      <c r="D35" s="11">
        <v>-0.46659179510598053</v>
      </c>
      <c r="E35" s="12" t="s">
        <v>140</v>
      </c>
      <c r="F35" s="12" t="s">
        <v>66</v>
      </c>
      <c r="G35" s="12">
        <v>1.4665917951059806</v>
      </c>
    </row>
    <row r="36" spans="2:7" x14ac:dyDescent="0.2">
      <c r="B36" s="12" t="s">
        <v>129</v>
      </c>
      <c r="C36" s="12" t="s">
        <v>122</v>
      </c>
      <c r="D36" s="11">
        <v>-7.8545020437291335E-2</v>
      </c>
      <c r="E36" s="12" t="s">
        <v>141</v>
      </c>
      <c r="F36" s="12" t="s">
        <v>66</v>
      </c>
      <c r="G36" s="12">
        <v>1.0785450204372913</v>
      </c>
    </row>
    <row r="37" spans="2:7" x14ac:dyDescent="0.2">
      <c r="B37" s="12" t="s">
        <v>130</v>
      </c>
      <c r="C37" s="12" t="s">
        <v>122</v>
      </c>
      <c r="D37" s="11">
        <v>0.12216550415416817</v>
      </c>
      <c r="E37" s="12" t="s">
        <v>142</v>
      </c>
      <c r="F37" s="12" t="s">
        <v>66</v>
      </c>
      <c r="G37" s="12">
        <v>0.87783449584583184</v>
      </c>
    </row>
    <row r="38" spans="2:7" x14ac:dyDescent="0.2">
      <c r="B38" s="12" t="s">
        <v>131</v>
      </c>
      <c r="C38" s="12" t="s">
        <v>122</v>
      </c>
      <c r="D38" s="11">
        <v>4.3961504835610045E-2</v>
      </c>
      <c r="E38" s="12" t="s">
        <v>143</v>
      </c>
      <c r="F38" s="12" t="s">
        <v>66</v>
      </c>
      <c r="G38" s="12">
        <v>0.95603849516438999</v>
      </c>
    </row>
    <row r="39" spans="2:7" x14ac:dyDescent="0.2">
      <c r="B39" s="12" t="s">
        <v>126</v>
      </c>
      <c r="C39" s="12" t="s">
        <v>122</v>
      </c>
      <c r="D39" s="11">
        <v>0.73009738405039371</v>
      </c>
      <c r="E39" s="12" t="s">
        <v>144</v>
      </c>
      <c r="F39" s="12" t="s">
        <v>66</v>
      </c>
      <c r="G39" s="11">
        <v>1.7300973840503937</v>
      </c>
    </row>
    <row r="40" spans="2:7" x14ac:dyDescent="0.2">
      <c r="B40" s="12" t="s">
        <v>127</v>
      </c>
      <c r="C40" s="12" t="s">
        <v>122</v>
      </c>
      <c r="D40" s="11">
        <v>-0.47563032035677788</v>
      </c>
      <c r="E40" s="12" t="s">
        <v>145</v>
      </c>
      <c r="F40" s="12" t="s">
        <v>66</v>
      </c>
      <c r="G40" s="11">
        <v>0.52436967964322212</v>
      </c>
    </row>
    <row r="41" spans="2:7" x14ac:dyDescent="0.2">
      <c r="B41" s="12" t="s">
        <v>128</v>
      </c>
      <c r="C41" s="12" t="s">
        <v>122</v>
      </c>
      <c r="D41" s="11">
        <v>-0.46659179510598053</v>
      </c>
      <c r="E41" s="12" t="s">
        <v>146</v>
      </c>
      <c r="F41" s="12" t="s">
        <v>66</v>
      </c>
      <c r="G41" s="11">
        <v>0.53340820489401941</v>
      </c>
    </row>
    <row r="42" spans="2:7" x14ac:dyDescent="0.2">
      <c r="B42" s="12" t="s">
        <v>129</v>
      </c>
      <c r="C42" s="12" t="s">
        <v>122</v>
      </c>
      <c r="D42" s="11">
        <v>-7.8545020437291335E-2</v>
      </c>
      <c r="E42" s="12" t="s">
        <v>147</v>
      </c>
      <c r="F42" s="12" t="s">
        <v>66</v>
      </c>
      <c r="G42" s="11">
        <v>0.92145497956270872</v>
      </c>
    </row>
    <row r="43" spans="2:7" x14ac:dyDescent="0.2">
      <c r="B43" s="12" t="s">
        <v>130</v>
      </c>
      <c r="C43" s="12" t="s">
        <v>122</v>
      </c>
      <c r="D43" s="11">
        <v>0.12216550415416817</v>
      </c>
      <c r="E43" s="12" t="s">
        <v>148</v>
      </c>
      <c r="F43" s="12" t="s">
        <v>66</v>
      </c>
      <c r="G43" s="11">
        <v>1.1221655041541683</v>
      </c>
    </row>
    <row r="44" spans="2:7" ht="13.5" thickBot="1" x14ac:dyDescent="0.25">
      <c r="B44" s="10" t="s">
        <v>131</v>
      </c>
      <c r="C44" s="10" t="s">
        <v>122</v>
      </c>
      <c r="D44" s="9">
        <v>4.3961504835610045E-2</v>
      </c>
      <c r="E44" s="10" t="s">
        <v>149</v>
      </c>
      <c r="F44" s="10" t="s">
        <v>66</v>
      </c>
      <c r="G44" s="9">
        <v>1.0439615048356101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:G2"/>
    </sheetView>
  </sheetViews>
  <sheetFormatPr defaultRowHeight="12.75" x14ac:dyDescent="0.2"/>
  <cols>
    <col min="1" max="1" width="15" bestFit="1" customWidth="1"/>
  </cols>
  <sheetData>
    <row r="1" spans="1:7" x14ac:dyDescent="0.2">
      <c r="A1" t="s">
        <v>68</v>
      </c>
      <c r="B1">
        <v>6.7618428473501899E-2</v>
      </c>
      <c r="C1">
        <v>-0.38419245365839289</v>
      </c>
      <c r="D1">
        <v>0.4288760464189465</v>
      </c>
      <c r="E1">
        <v>0.5578811391035805</v>
      </c>
      <c r="F1">
        <v>-0.11273438065463801</v>
      </c>
      <c r="G1">
        <v>0.58305189294734572</v>
      </c>
    </row>
    <row r="2" spans="1:7" x14ac:dyDescent="0.2">
      <c r="A2" t="s">
        <v>122</v>
      </c>
      <c r="B2">
        <v>0.73009738405039371</v>
      </c>
      <c r="C2">
        <v>-0.47563032035677788</v>
      </c>
      <c r="D2">
        <v>-0.46659179510598053</v>
      </c>
      <c r="E2">
        <v>-7.8545020437291335E-2</v>
      </c>
      <c r="F2">
        <v>0.12216550415416817</v>
      </c>
      <c r="G2">
        <v>4.3961504835610045E-2</v>
      </c>
    </row>
    <row r="3" spans="1:7" ht="13.5" thickBot="1" x14ac:dyDescent="0.25"/>
    <row r="4" spans="1:7" ht="13.5" thickBot="1" x14ac:dyDescent="0.25">
      <c r="A4" s="3" t="s">
        <v>46</v>
      </c>
      <c r="B4" s="1" t="s">
        <v>44</v>
      </c>
      <c r="C4" s="1" t="s">
        <v>42</v>
      </c>
      <c r="D4" s="1" t="s">
        <v>40</v>
      </c>
      <c r="E4" s="1" t="s">
        <v>38</v>
      </c>
      <c r="F4" s="1" t="s">
        <v>36</v>
      </c>
      <c r="G4" s="2" t="s">
        <v>34</v>
      </c>
    </row>
    <row r="5" spans="1:7" ht="13.5" thickBot="1" x14ac:dyDescent="0.25">
      <c r="A5" s="3" t="s">
        <v>44</v>
      </c>
      <c r="B5" s="1">
        <v>1</v>
      </c>
      <c r="C5" s="1">
        <v>-0.40387145898908788</v>
      </c>
      <c r="D5" s="1">
        <v>-0.31674910691239178</v>
      </c>
      <c r="E5" s="1">
        <v>1.0420159980161913E-2</v>
      </c>
      <c r="F5" s="1">
        <v>0.30791160394074152</v>
      </c>
      <c r="G5" s="2">
        <v>0.12571318012030108</v>
      </c>
    </row>
    <row r="6" spans="1:7" ht="13.5" thickBot="1" x14ac:dyDescent="0.25">
      <c r="A6" s="3" t="s">
        <v>42</v>
      </c>
      <c r="B6" s="1">
        <v>-0.40387145898908788</v>
      </c>
      <c r="C6" s="1">
        <v>1</v>
      </c>
      <c r="D6" s="1">
        <v>3.1961011994513494E-4</v>
      </c>
      <c r="E6" s="1">
        <v>-0.2207758804767195</v>
      </c>
      <c r="F6" s="1">
        <v>0.34124083892005125</v>
      </c>
      <c r="G6" s="2">
        <v>-0.29799724387953164</v>
      </c>
    </row>
    <row r="7" spans="1:7" ht="13.5" thickBot="1" x14ac:dyDescent="0.25">
      <c r="A7" s="3" t="s">
        <v>40</v>
      </c>
      <c r="B7" s="1">
        <v>-0.31674910691239178</v>
      </c>
      <c r="C7" s="1">
        <v>3.1961011994513494E-4</v>
      </c>
      <c r="D7" s="1">
        <v>1</v>
      </c>
      <c r="E7" s="1">
        <v>0.37294012157561901</v>
      </c>
      <c r="F7" s="1">
        <v>-7.2365091828959329E-4</v>
      </c>
      <c r="G7" s="2">
        <v>0.37402558113522832</v>
      </c>
    </row>
    <row r="8" spans="1:7" ht="13.5" thickBot="1" x14ac:dyDescent="0.25">
      <c r="A8" s="3" t="s">
        <v>38</v>
      </c>
      <c r="B8" s="1">
        <v>1.0420159980161913E-2</v>
      </c>
      <c r="C8" s="1">
        <v>-0.2207758804767195</v>
      </c>
      <c r="D8" s="1">
        <v>0.37294012157561901</v>
      </c>
      <c r="E8" s="1">
        <v>1</v>
      </c>
      <c r="F8" s="1">
        <v>-7.2882234875489621E-3</v>
      </c>
      <c r="G8" s="2">
        <v>0.4804866687324727</v>
      </c>
    </row>
    <row r="9" spans="1:7" ht="13.5" thickBot="1" x14ac:dyDescent="0.25">
      <c r="A9" s="3" t="s">
        <v>36</v>
      </c>
      <c r="B9" s="1">
        <v>0.30791160394074152</v>
      </c>
      <c r="C9" s="1">
        <v>0.34124083892005125</v>
      </c>
      <c r="D9" s="1">
        <v>-7.2365091828959329E-4</v>
      </c>
      <c r="E9" s="1">
        <v>-7.2882234875489621E-3</v>
      </c>
      <c r="F9" s="1">
        <v>1</v>
      </c>
      <c r="G9" s="2">
        <v>1.413287154244443E-2</v>
      </c>
    </row>
    <row r="10" spans="1:7" ht="13.5" thickBot="1" x14ac:dyDescent="0.25">
      <c r="A10" s="3" t="s">
        <v>34</v>
      </c>
      <c r="B10" s="2">
        <v>0.12571318012030108</v>
      </c>
      <c r="C10" s="2">
        <v>-0.29799724387953164</v>
      </c>
      <c r="D10" s="2">
        <v>0.37402558113522832</v>
      </c>
      <c r="E10" s="2">
        <v>0.4804866687324727</v>
      </c>
      <c r="F10" s="2">
        <v>1.413287154244443E-2</v>
      </c>
      <c r="G10" s="2">
        <v>1</v>
      </c>
    </row>
    <row r="12" spans="1:7" x14ac:dyDescent="0.2">
      <c r="A12" s="15" t="s">
        <v>116</v>
      </c>
      <c r="B12">
        <f t="array" ref="B12">MMULT(B2:G2,MMULT(B5:G10,TRANSPOSE(B2:G2)))</f>
        <v>1.5236014635411934</v>
      </c>
      <c r="C12" t="s">
        <v>117</v>
      </c>
    </row>
    <row r="13" spans="1:7" x14ac:dyDescent="0.2">
      <c r="A13" s="15" t="s">
        <v>115</v>
      </c>
      <c r="B13">
        <f>SUMPRODUCT(B2:G2,B2:G2)</f>
        <v>1.0000006396482886</v>
      </c>
    </row>
    <row r="14" spans="1:7" x14ac:dyDescent="0.2">
      <c r="A14" s="15" t="s">
        <v>120</v>
      </c>
      <c r="B14">
        <f t="array" ref="B14">MMULT(B2:G2,MMULT(B5:G10,TRANSPOSE(B1:G1)))</f>
        <v>-5.5377577523607613E-12</v>
      </c>
      <c r="C14" t="s">
        <v>121</v>
      </c>
    </row>
    <row r="17" spans="2:2" x14ac:dyDescent="0.2">
      <c r="B17" s="17">
        <f>B12/6</f>
        <v>0.25393357725686555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showGridLines="0" workbookViewId="0"/>
  </sheetViews>
  <sheetFormatPr defaultRowHeight="12.75" x14ac:dyDescent="0.2"/>
  <cols>
    <col min="1" max="1" width="2.28515625" customWidth="1"/>
    <col min="2" max="2" width="6.28515625" customWidth="1"/>
    <col min="3" max="3" width="21.7109375" customWidth="1"/>
    <col min="4" max="4" width="14.28515625" bestFit="1" customWidth="1"/>
    <col min="5" max="5" width="12.5703125" bestFit="1" customWidth="1"/>
    <col min="6" max="6" width="10.5703125" customWidth="1"/>
    <col min="7" max="7" width="12" bestFit="1" customWidth="1"/>
  </cols>
  <sheetData>
    <row r="1" spans="1:5" x14ac:dyDescent="0.2">
      <c r="A1" s="14" t="s">
        <v>114</v>
      </c>
    </row>
    <row r="2" spans="1:5" x14ac:dyDescent="0.2">
      <c r="A2" s="14" t="s">
        <v>181</v>
      </c>
    </row>
    <row r="3" spans="1:5" x14ac:dyDescent="0.2">
      <c r="A3" s="14" t="s">
        <v>182</v>
      </c>
    </row>
    <row r="4" spans="1:5" x14ac:dyDescent="0.2">
      <c r="A4" s="14" t="s">
        <v>156</v>
      </c>
    </row>
    <row r="5" spans="1:5" x14ac:dyDescent="0.2">
      <c r="A5" s="14" t="s">
        <v>110</v>
      </c>
    </row>
    <row r="6" spans="1:5" x14ac:dyDescent="0.2">
      <c r="A6" s="14"/>
      <c r="B6" t="s">
        <v>109</v>
      </c>
    </row>
    <row r="7" spans="1:5" x14ac:dyDescent="0.2">
      <c r="A7" s="14"/>
      <c r="B7" t="s">
        <v>183</v>
      </c>
    </row>
    <row r="8" spans="1:5" x14ac:dyDescent="0.2">
      <c r="A8" s="14"/>
      <c r="B8" t="s">
        <v>184</v>
      </c>
    </row>
    <row r="9" spans="1:5" x14ac:dyDescent="0.2">
      <c r="A9" s="14" t="s">
        <v>106</v>
      </c>
    </row>
    <row r="10" spans="1:5" x14ac:dyDescent="0.2">
      <c r="B10" t="s">
        <v>105</v>
      </c>
    </row>
    <row r="11" spans="1:5" x14ac:dyDescent="0.2">
      <c r="B11" t="s">
        <v>104</v>
      </c>
    </row>
    <row r="12" spans="1:5" x14ac:dyDescent="0.2">
      <c r="B12" t="s">
        <v>103</v>
      </c>
    </row>
    <row r="14" spans="1:5" ht="13.5" thickBot="1" x14ac:dyDescent="0.25">
      <c r="A14" t="s">
        <v>102</v>
      </c>
    </row>
    <row r="15" spans="1:5" ht="13.5" thickBot="1" x14ac:dyDescent="0.25">
      <c r="B15" s="18" t="s">
        <v>94</v>
      </c>
      <c r="C15" s="18" t="s">
        <v>93</v>
      </c>
      <c r="D15" s="18" t="s">
        <v>99</v>
      </c>
      <c r="E15" s="18" t="s">
        <v>98</v>
      </c>
    </row>
    <row r="16" spans="1:5" ht="13.5" thickBot="1" x14ac:dyDescent="0.25">
      <c r="B16" s="10" t="s">
        <v>132</v>
      </c>
      <c r="C16" s="10" t="s">
        <v>125</v>
      </c>
      <c r="D16" s="9">
        <v>0</v>
      </c>
      <c r="E16" s="9">
        <v>1.7841000123679567</v>
      </c>
    </row>
    <row r="19" spans="1:7" ht="13.5" thickBot="1" x14ac:dyDescent="0.25">
      <c r="A19" t="s">
        <v>100</v>
      </c>
    </row>
    <row r="20" spans="1:7" ht="13.5" thickBot="1" x14ac:dyDescent="0.25">
      <c r="B20" s="18" t="s">
        <v>94</v>
      </c>
      <c r="C20" s="18" t="s">
        <v>93</v>
      </c>
      <c r="D20" s="18" t="s">
        <v>99</v>
      </c>
      <c r="E20" s="18" t="s">
        <v>98</v>
      </c>
      <c r="F20" s="18" t="s">
        <v>97</v>
      </c>
    </row>
    <row r="21" spans="1:7" x14ac:dyDescent="0.2">
      <c r="B21" s="12" t="s">
        <v>185</v>
      </c>
      <c r="C21" s="12" t="s">
        <v>150</v>
      </c>
      <c r="D21" s="11">
        <v>0</v>
      </c>
      <c r="E21" s="11">
        <v>0.25745720860325094</v>
      </c>
      <c r="F21" s="12" t="s">
        <v>96</v>
      </c>
    </row>
    <row r="22" spans="1:7" x14ac:dyDescent="0.2">
      <c r="B22" s="12" t="s">
        <v>186</v>
      </c>
      <c r="C22" s="12" t="s">
        <v>150</v>
      </c>
      <c r="D22" s="11">
        <v>0</v>
      </c>
      <c r="E22" s="11">
        <v>-0.20836261299425585</v>
      </c>
      <c r="F22" s="12" t="s">
        <v>96</v>
      </c>
    </row>
    <row r="23" spans="1:7" x14ac:dyDescent="0.2">
      <c r="B23" s="12" t="s">
        <v>187</v>
      </c>
      <c r="C23" s="12" t="s">
        <v>150</v>
      </c>
      <c r="D23" s="11">
        <v>0</v>
      </c>
      <c r="E23" s="11">
        <v>0.55826778838020752</v>
      </c>
      <c r="F23" s="12" t="s">
        <v>96</v>
      </c>
    </row>
    <row r="24" spans="1:7" x14ac:dyDescent="0.2">
      <c r="B24" s="12" t="s">
        <v>188</v>
      </c>
      <c r="C24" s="12" t="s">
        <v>150</v>
      </c>
      <c r="D24" s="11">
        <v>0</v>
      </c>
      <c r="E24" s="11">
        <v>0.63706735574421769</v>
      </c>
      <c r="F24" s="12" t="s">
        <v>96</v>
      </c>
    </row>
    <row r="25" spans="1:7" x14ac:dyDescent="0.2">
      <c r="B25" s="12" t="s">
        <v>189</v>
      </c>
      <c r="C25" s="12" t="s">
        <v>150</v>
      </c>
      <c r="D25" s="11">
        <v>0</v>
      </c>
      <c r="E25" s="11">
        <v>4.3527863939722682E-2</v>
      </c>
      <c r="F25" s="12" t="s">
        <v>96</v>
      </c>
    </row>
    <row r="26" spans="1:7" ht="13.5" thickBot="1" x14ac:dyDescent="0.25">
      <c r="B26" s="10" t="s">
        <v>190</v>
      </c>
      <c r="C26" s="10" t="s">
        <v>150</v>
      </c>
      <c r="D26" s="9">
        <v>0</v>
      </c>
      <c r="E26" s="9">
        <v>0.41338770301290434</v>
      </c>
      <c r="F26" s="10" t="s">
        <v>96</v>
      </c>
    </row>
    <row r="29" spans="1:7" ht="13.5" thickBot="1" x14ac:dyDescent="0.25">
      <c r="A29" t="s">
        <v>95</v>
      </c>
    </row>
    <row r="30" spans="1:7" ht="13.5" thickBot="1" x14ac:dyDescent="0.25">
      <c r="B30" s="18" t="s">
        <v>94</v>
      </c>
      <c r="C30" s="18" t="s">
        <v>93</v>
      </c>
      <c r="D30" s="18" t="s">
        <v>92</v>
      </c>
      <c r="E30" s="18" t="s">
        <v>91</v>
      </c>
      <c r="F30" s="18" t="s">
        <v>90</v>
      </c>
      <c r="G30" s="18" t="s">
        <v>89</v>
      </c>
    </row>
    <row r="31" spans="1:7" x14ac:dyDescent="0.2">
      <c r="B31" s="12" t="s">
        <v>135</v>
      </c>
      <c r="C31" s="12" t="s">
        <v>133</v>
      </c>
      <c r="D31" s="11">
        <v>1.0000009999948698</v>
      </c>
      <c r="E31" s="12" t="s">
        <v>191</v>
      </c>
      <c r="F31" s="12" t="s">
        <v>86</v>
      </c>
      <c r="G31" s="12">
        <v>0</v>
      </c>
    </row>
    <row r="32" spans="1:7" x14ac:dyDescent="0.2">
      <c r="B32" s="12" t="s">
        <v>155</v>
      </c>
      <c r="C32" s="12" t="s">
        <v>136</v>
      </c>
      <c r="D32" s="11">
        <v>-9.2753929537003899E-12</v>
      </c>
      <c r="E32" s="12" t="s">
        <v>192</v>
      </c>
      <c r="F32" s="12" t="s">
        <v>86</v>
      </c>
      <c r="G32" s="12">
        <v>0</v>
      </c>
    </row>
    <row r="33" spans="2:7" x14ac:dyDescent="0.2">
      <c r="B33" s="12" t="s">
        <v>165</v>
      </c>
      <c r="C33" s="12" t="s">
        <v>193</v>
      </c>
      <c r="D33" s="11">
        <v>-9.2754415259577172E-12</v>
      </c>
      <c r="E33" s="12" t="s">
        <v>166</v>
      </c>
      <c r="F33" s="12" t="s">
        <v>86</v>
      </c>
      <c r="G33" s="12">
        <v>0</v>
      </c>
    </row>
    <row r="34" spans="2:7" x14ac:dyDescent="0.2">
      <c r="B34" s="12" t="s">
        <v>194</v>
      </c>
      <c r="C34" s="12" t="s">
        <v>195</v>
      </c>
      <c r="D34" s="11">
        <v>-9.2753929537003899E-12</v>
      </c>
      <c r="E34" s="12" t="s">
        <v>196</v>
      </c>
      <c r="F34" s="12" t="s">
        <v>86</v>
      </c>
      <c r="G34" s="12">
        <v>0</v>
      </c>
    </row>
    <row r="35" spans="2:7" x14ac:dyDescent="0.2">
      <c r="B35" s="12" t="s">
        <v>185</v>
      </c>
      <c r="C35" s="12" t="s">
        <v>150</v>
      </c>
      <c r="D35" s="11">
        <v>0.25745720860325094</v>
      </c>
      <c r="E35" s="12" t="s">
        <v>197</v>
      </c>
      <c r="F35" s="12" t="s">
        <v>66</v>
      </c>
      <c r="G35" s="12">
        <v>0.74254279139674906</v>
      </c>
    </row>
    <row r="36" spans="2:7" x14ac:dyDescent="0.2">
      <c r="B36" s="12" t="s">
        <v>186</v>
      </c>
      <c r="C36" s="12" t="s">
        <v>150</v>
      </c>
      <c r="D36" s="11">
        <v>-0.20836261299425585</v>
      </c>
      <c r="E36" s="12" t="s">
        <v>198</v>
      </c>
      <c r="F36" s="12" t="s">
        <v>66</v>
      </c>
      <c r="G36" s="12">
        <v>1.208362612994256</v>
      </c>
    </row>
    <row r="37" spans="2:7" x14ac:dyDescent="0.2">
      <c r="B37" s="12" t="s">
        <v>187</v>
      </c>
      <c r="C37" s="12" t="s">
        <v>150</v>
      </c>
      <c r="D37" s="11">
        <v>0.55826778838020752</v>
      </c>
      <c r="E37" s="12" t="s">
        <v>199</v>
      </c>
      <c r="F37" s="12" t="s">
        <v>66</v>
      </c>
      <c r="G37" s="12">
        <v>0.44173221161979248</v>
      </c>
    </row>
    <row r="38" spans="2:7" x14ac:dyDescent="0.2">
      <c r="B38" s="12" t="s">
        <v>188</v>
      </c>
      <c r="C38" s="12" t="s">
        <v>150</v>
      </c>
      <c r="D38" s="11">
        <v>0.63706735574421769</v>
      </c>
      <c r="E38" s="12" t="s">
        <v>200</v>
      </c>
      <c r="F38" s="12" t="s">
        <v>66</v>
      </c>
      <c r="G38" s="12">
        <v>0.36293264425578231</v>
      </c>
    </row>
    <row r="39" spans="2:7" x14ac:dyDescent="0.2">
      <c r="B39" s="12" t="s">
        <v>189</v>
      </c>
      <c r="C39" s="12" t="s">
        <v>150</v>
      </c>
      <c r="D39" s="11">
        <v>4.3527863939722682E-2</v>
      </c>
      <c r="E39" s="12" t="s">
        <v>201</v>
      </c>
      <c r="F39" s="12" t="s">
        <v>66</v>
      </c>
      <c r="G39" s="12">
        <v>0.95647213606027737</v>
      </c>
    </row>
    <row r="40" spans="2:7" x14ac:dyDescent="0.2">
      <c r="B40" s="12" t="s">
        <v>190</v>
      </c>
      <c r="C40" s="12" t="s">
        <v>150</v>
      </c>
      <c r="D40" s="11">
        <v>0.41338770301290434</v>
      </c>
      <c r="E40" s="12" t="s">
        <v>202</v>
      </c>
      <c r="F40" s="12" t="s">
        <v>66</v>
      </c>
      <c r="G40" s="12">
        <v>0.58661229698709572</v>
      </c>
    </row>
    <row r="41" spans="2:7" x14ac:dyDescent="0.2">
      <c r="B41" s="12" t="s">
        <v>185</v>
      </c>
      <c r="C41" s="12" t="s">
        <v>150</v>
      </c>
      <c r="D41" s="11">
        <v>0.25745720860325094</v>
      </c>
      <c r="E41" s="12" t="s">
        <v>203</v>
      </c>
      <c r="F41" s="12" t="s">
        <v>66</v>
      </c>
      <c r="G41" s="11">
        <v>1.2574572086032509</v>
      </c>
    </row>
    <row r="42" spans="2:7" x14ac:dyDescent="0.2">
      <c r="B42" s="12" t="s">
        <v>186</v>
      </c>
      <c r="C42" s="12" t="s">
        <v>150</v>
      </c>
      <c r="D42" s="11">
        <v>-0.20836261299425585</v>
      </c>
      <c r="E42" s="12" t="s">
        <v>204</v>
      </c>
      <c r="F42" s="12" t="s">
        <v>66</v>
      </c>
      <c r="G42" s="11">
        <v>0.79163738700574415</v>
      </c>
    </row>
    <row r="43" spans="2:7" x14ac:dyDescent="0.2">
      <c r="B43" s="12" t="s">
        <v>187</v>
      </c>
      <c r="C43" s="12" t="s">
        <v>150</v>
      </c>
      <c r="D43" s="11">
        <v>0.55826778838020752</v>
      </c>
      <c r="E43" s="12" t="s">
        <v>205</v>
      </c>
      <c r="F43" s="12" t="s">
        <v>66</v>
      </c>
      <c r="G43" s="11">
        <v>1.5582677883802076</v>
      </c>
    </row>
    <row r="44" spans="2:7" x14ac:dyDescent="0.2">
      <c r="B44" s="12" t="s">
        <v>188</v>
      </c>
      <c r="C44" s="12" t="s">
        <v>150</v>
      </c>
      <c r="D44" s="11">
        <v>0.63706735574421769</v>
      </c>
      <c r="E44" s="12" t="s">
        <v>206</v>
      </c>
      <c r="F44" s="12" t="s">
        <v>66</v>
      </c>
      <c r="G44" s="11">
        <v>1.6370673557442177</v>
      </c>
    </row>
    <row r="45" spans="2:7" x14ac:dyDescent="0.2">
      <c r="B45" s="12" t="s">
        <v>189</v>
      </c>
      <c r="C45" s="12" t="s">
        <v>150</v>
      </c>
      <c r="D45" s="11">
        <v>4.3527863939722682E-2</v>
      </c>
      <c r="E45" s="12" t="s">
        <v>207</v>
      </c>
      <c r="F45" s="12" t="s">
        <v>66</v>
      </c>
      <c r="G45" s="11">
        <v>1.0435278639397227</v>
      </c>
    </row>
    <row r="46" spans="2:7" ht="13.5" thickBot="1" x14ac:dyDescent="0.25">
      <c r="B46" s="10" t="s">
        <v>190</v>
      </c>
      <c r="C46" s="10" t="s">
        <v>150</v>
      </c>
      <c r="D46" s="9">
        <v>0.41338770301290434</v>
      </c>
      <c r="E46" s="10" t="s">
        <v>208</v>
      </c>
      <c r="F46" s="10" t="s">
        <v>66</v>
      </c>
      <c r="G46" s="9">
        <v>1.4133877030129043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B5" sqref="B5:G5"/>
    </sheetView>
  </sheetViews>
  <sheetFormatPr defaultRowHeight="12.75" x14ac:dyDescent="0.2"/>
  <cols>
    <col min="1" max="1" width="15" bestFit="1" customWidth="1"/>
    <col min="2" max="2" width="13.140625" bestFit="1" customWidth="1"/>
  </cols>
  <sheetData>
    <row r="1" spans="1:7" x14ac:dyDescent="0.2">
      <c r="A1" t="s">
        <v>68</v>
      </c>
      <c r="B1">
        <v>6.7618428473501899E-2</v>
      </c>
      <c r="C1">
        <v>-0.38419245365839289</v>
      </c>
      <c r="D1">
        <v>0.4288760464189465</v>
      </c>
      <c r="E1">
        <v>0.5578811391035805</v>
      </c>
      <c r="F1">
        <v>-0.11273438065463801</v>
      </c>
      <c r="G1">
        <v>0.58305189294734572</v>
      </c>
    </row>
    <row r="2" spans="1:7" x14ac:dyDescent="0.2">
      <c r="A2" t="s">
        <v>122</v>
      </c>
      <c r="B2">
        <v>0.73009738405039371</v>
      </c>
      <c r="C2">
        <v>-0.47563032035677788</v>
      </c>
      <c r="D2">
        <v>-0.46659179510598053</v>
      </c>
      <c r="E2">
        <v>-7.8545020437291335E-2</v>
      </c>
      <c r="F2">
        <v>0.12216550415416817</v>
      </c>
      <c r="G2">
        <v>4.3961504835610045E-2</v>
      </c>
    </row>
    <row r="3" spans="1:7" x14ac:dyDescent="0.2">
      <c r="A3" t="s">
        <v>150</v>
      </c>
      <c r="B3">
        <v>0.25745720860325094</v>
      </c>
      <c r="C3">
        <v>-0.20836261299425585</v>
      </c>
      <c r="D3">
        <v>0.55826778838020752</v>
      </c>
      <c r="E3">
        <v>0.63706735574421769</v>
      </c>
      <c r="F3">
        <v>4.3527863939722682E-2</v>
      </c>
      <c r="G3">
        <v>0.41338770301290434</v>
      </c>
    </row>
    <row r="4" spans="1:7" ht="13.5" thickBot="1" x14ac:dyDescent="0.25"/>
    <row r="5" spans="1:7" ht="13.5" thickBot="1" x14ac:dyDescent="0.25">
      <c r="A5" s="3" t="s">
        <v>46</v>
      </c>
      <c r="B5" s="1" t="s">
        <v>44</v>
      </c>
      <c r="C5" s="1" t="s">
        <v>42</v>
      </c>
      <c r="D5" s="1" t="s">
        <v>40</v>
      </c>
      <c r="E5" s="1" t="s">
        <v>38</v>
      </c>
      <c r="F5" s="1" t="s">
        <v>36</v>
      </c>
      <c r="G5" s="2" t="s">
        <v>34</v>
      </c>
    </row>
    <row r="6" spans="1:7" ht="13.5" thickBot="1" x14ac:dyDescent="0.25">
      <c r="A6" s="3" t="s">
        <v>44</v>
      </c>
      <c r="B6" s="1">
        <v>1</v>
      </c>
      <c r="C6" s="1">
        <v>-0.40387145898908788</v>
      </c>
      <c r="D6" s="1">
        <v>-0.31674910691239178</v>
      </c>
      <c r="E6" s="1">
        <v>1.0420159980161913E-2</v>
      </c>
      <c r="F6" s="1">
        <v>0.30791160394074152</v>
      </c>
      <c r="G6" s="2">
        <v>0.12571318012030108</v>
      </c>
    </row>
    <row r="7" spans="1:7" ht="13.5" thickBot="1" x14ac:dyDescent="0.25">
      <c r="A7" s="3" t="s">
        <v>42</v>
      </c>
      <c r="B7" s="1">
        <v>-0.40387145898908788</v>
      </c>
      <c r="C7" s="1">
        <v>1</v>
      </c>
      <c r="D7" s="1">
        <v>3.1961011994513494E-4</v>
      </c>
      <c r="E7" s="1">
        <v>-0.2207758804767195</v>
      </c>
      <c r="F7" s="1">
        <v>0.34124083892005125</v>
      </c>
      <c r="G7" s="2">
        <v>-0.29799724387953164</v>
      </c>
    </row>
    <row r="8" spans="1:7" ht="13.5" thickBot="1" x14ac:dyDescent="0.25">
      <c r="A8" s="3" t="s">
        <v>40</v>
      </c>
      <c r="B8" s="1">
        <v>-0.31674910691239178</v>
      </c>
      <c r="C8" s="1">
        <v>3.1961011994513494E-4</v>
      </c>
      <c r="D8" s="1">
        <v>1</v>
      </c>
      <c r="E8" s="1">
        <v>0.37294012157561901</v>
      </c>
      <c r="F8" s="1">
        <v>-7.2365091828959329E-4</v>
      </c>
      <c r="G8" s="2">
        <v>0.37402558113522832</v>
      </c>
    </row>
    <row r="9" spans="1:7" ht="13.5" thickBot="1" x14ac:dyDescent="0.25">
      <c r="A9" s="3" t="s">
        <v>38</v>
      </c>
      <c r="B9" s="1">
        <v>1.0420159980161913E-2</v>
      </c>
      <c r="C9" s="1">
        <v>-0.2207758804767195</v>
      </c>
      <c r="D9" s="1">
        <v>0.37294012157561901</v>
      </c>
      <c r="E9" s="1">
        <v>1</v>
      </c>
      <c r="F9" s="1">
        <v>-7.2882234875489621E-3</v>
      </c>
      <c r="G9" s="2">
        <v>0.4804866687324727</v>
      </c>
    </row>
    <row r="10" spans="1:7" ht="13.5" thickBot="1" x14ac:dyDescent="0.25">
      <c r="A10" s="3" t="s">
        <v>36</v>
      </c>
      <c r="B10" s="1">
        <v>0.30791160394074152</v>
      </c>
      <c r="C10" s="1">
        <v>0.34124083892005125</v>
      </c>
      <c r="D10" s="1">
        <v>-7.2365091828959329E-4</v>
      </c>
      <c r="E10" s="1">
        <v>-7.2882234875489621E-3</v>
      </c>
      <c r="F10" s="1">
        <v>1</v>
      </c>
      <c r="G10" s="2">
        <v>1.413287154244443E-2</v>
      </c>
    </row>
    <row r="11" spans="1:7" ht="13.5" thickBot="1" x14ac:dyDescent="0.25">
      <c r="A11" s="3" t="s">
        <v>34</v>
      </c>
      <c r="B11" s="2">
        <v>0.12571318012030108</v>
      </c>
      <c r="C11" s="2">
        <v>-0.29799724387953164</v>
      </c>
      <c r="D11" s="2">
        <v>0.37402558113522832</v>
      </c>
      <c r="E11" s="2">
        <v>0.4804866687324727</v>
      </c>
      <c r="F11" s="2">
        <v>1.413287154244443E-2</v>
      </c>
      <c r="G11" s="2">
        <v>1</v>
      </c>
    </row>
    <row r="13" spans="1:7" x14ac:dyDescent="0.2">
      <c r="A13" s="15" t="s">
        <v>116</v>
      </c>
      <c r="B13">
        <f t="array" ref="B13">MMULT(B3:G3,MMULT(B6:G11,TRANSPOSE(B3:G3)))</f>
        <v>1.7841000123679567</v>
      </c>
      <c r="C13" t="s">
        <v>117</v>
      </c>
    </row>
    <row r="14" spans="1:7" x14ac:dyDescent="0.2">
      <c r="A14" s="15" t="s">
        <v>115</v>
      </c>
      <c r="B14">
        <f>SUMPRODUCT(B3:G3,B3:G3)</f>
        <v>1.0000009999948698</v>
      </c>
    </row>
    <row r="15" spans="1:7" x14ac:dyDescent="0.2">
      <c r="A15" s="15" t="s">
        <v>120</v>
      </c>
      <c r="B15" s="1">
        <f t="array" ref="B15">MMULT(B3:G3,MMULT(B6:G11,TRANSPOSE(B2:G2)))</f>
        <v>-9.2753929537003899E-12</v>
      </c>
      <c r="C15" t="s">
        <v>121</v>
      </c>
    </row>
    <row r="16" spans="1:7" x14ac:dyDescent="0.2">
      <c r="A16" s="15" t="s">
        <v>179</v>
      </c>
      <c r="B16" s="1">
        <f t="array" ref="B16">MMULT(B2:G2,MMULT(B6:G11,TRANSPOSE(B3:G3)))</f>
        <v>-9.2754415259577172E-12</v>
      </c>
    </row>
    <row r="17" spans="1:2" x14ac:dyDescent="0.2">
      <c r="A17" s="15" t="s">
        <v>180</v>
      </c>
      <c r="B17" s="1">
        <f t="array" ref="B17">MMULT(B3:G3,MMULT(B6:G11,TRANSPOSE(B2:G2)))</f>
        <v>-9.2753929537003899E-12</v>
      </c>
    </row>
    <row r="18" spans="1:2" x14ac:dyDescent="0.2">
      <c r="B18" s="17">
        <f>B13/6</f>
        <v>0.29735000206132611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showGridLines="0" workbookViewId="0"/>
  </sheetViews>
  <sheetFormatPr defaultRowHeight="12.75" x14ac:dyDescent="0.2"/>
  <cols>
    <col min="1" max="1" width="2.28515625" customWidth="1"/>
    <col min="2" max="2" width="6.28515625" customWidth="1"/>
    <col min="3" max="3" width="24.140625" customWidth="1"/>
    <col min="4" max="4" width="14.28515625" bestFit="1" customWidth="1"/>
    <col min="5" max="5" width="12.5703125" bestFit="1" customWidth="1"/>
    <col min="6" max="6" width="10.5703125" customWidth="1"/>
    <col min="7" max="7" width="12" bestFit="1" customWidth="1"/>
  </cols>
  <sheetData>
    <row r="1" spans="1:5" x14ac:dyDescent="0.2">
      <c r="A1" s="14" t="s">
        <v>114</v>
      </c>
    </row>
    <row r="2" spans="1:5" x14ac:dyDescent="0.2">
      <c r="A2" s="14" t="s">
        <v>157</v>
      </c>
    </row>
    <row r="3" spans="1:5" x14ac:dyDescent="0.2">
      <c r="A3" s="14" t="s">
        <v>221</v>
      </c>
    </row>
    <row r="4" spans="1:5" x14ac:dyDescent="0.2">
      <c r="A4" s="14" t="s">
        <v>111</v>
      </c>
    </row>
    <row r="5" spans="1:5" x14ac:dyDescent="0.2">
      <c r="A5" s="14" t="s">
        <v>110</v>
      </c>
    </row>
    <row r="6" spans="1:5" x14ac:dyDescent="0.2">
      <c r="A6" s="14"/>
      <c r="B6" t="s">
        <v>109</v>
      </c>
    </row>
    <row r="7" spans="1:5" x14ac:dyDescent="0.2">
      <c r="A7" s="14"/>
      <c r="B7" t="s">
        <v>222</v>
      </c>
    </row>
    <row r="8" spans="1:5" x14ac:dyDescent="0.2">
      <c r="A8" s="14"/>
      <c r="B8" t="s">
        <v>223</v>
      </c>
    </row>
    <row r="9" spans="1:5" x14ac:dyDescent="0.2">
      <c r="A9" s="14" t="s">
        <v>106</v>
      </c>
    </row>
    <row r="10" spans="1:5" x14ac:dyDescent="0.2">
      <c r="B10" t="s">
        <v>105</v>
      </c>
    </row>
    <row r="11" spans="1:5" x14ac:dyDescent="0.2">
      <c r="B11" t="s">
        <v>104</v>
      </c>
    </row>
    <row r="12" spans="1:5" x14ac:dyDescent="0.2">
      <c r="B12" t="s">
        <v>154</v>
      </c>
    </row>
    <row r="14" spans="1:5" ht="13.5" thickBot="1" x14ac:dyDescent="0.25">
      <c r="A14" t="s">
        <v>102</v>
      </c>
    </row>
    <row r="15" spans="1:5" ht="13.5" thickBot="1" x14ac:dyDescent="0.25">
      <c r="B15" s="18" t="s">
        <v>94</v>
      </c>
      <c r="C15" s="18" t="s">
        <v>93</v>
      </c>
      <c r="D15" s="18" t="s">
        <v>99</v>
      </c>
      <c r="E15" s="18" t="s">
        <v>98</v>
      </c>
    </row>
    <row r="16" spans="1:5" ht="13.5" thickBot="1" x14ac:dyDescent="0.25">
      <c r="B16" s="10" t="s">
        <v>135</v>
      </c>
      <c r="C16" s="10" t="s">
        <v>224</v>
      </c>
      <c r="D16" s="9">
        <v>0</v>
      </c>
      <c r="E16" s="9">
        <v>0.99999991291183743</v>
      </c>
    </row>
    <row r="19" spans="1:7" ht="13.5" thickBot="1" x14ac:dyDescent="0.25">
      <c r="A19" t="s">
        <v>100</v>
      </c>
    </row>
    <row r="20" spans="1:7" ht="13.5" thickBot="1" x14ac:dyDescent="0.25">
      <c r="B20" s="18" t="s">
        <v>94</v>
      </c>
      <c r="C20" s="18" t="s">
        <v>93</v>
      </c>
      <c r="D20" s="18" t="s">
        <v>99</v>
      </c>
      <c r="E20" s="18" t="s">
        <v>98</v>
      </c>
      <c r="F20" s="18" t="s">
        <v>97</v>
      </c>
    </row>
    <row r="21" spans="1:7" x14ac:dyDescent="0.2">
      <c r="B21" s="12" t="s">
        <v>158</v>
      </c>
      <c r="C21" s="12" t="s">
        <v>212</v>
      </c>
      <c r="D21" s="11">
        <v>0</v>
      </c>
      <c r="E21" s="11">
        <v>0.61946750980586007</v>
      </c>
      <c r="F21" s="12" t="s">
        <v>96</v>
      </c>
    </row>
    <row r="22" spans="1:7" x14ac:dyDescent="0.2">
      <c r="B22" s="12" t="s">
        <v>159</v>
      </c>
      <c r="C22" s="12" t="s">
        <v>212</v>
      </c>
      <c r="D22" s="11">
        <v>0</v>
      </c>
      <c r="E22" s="11">
        <v>0.53708867570660279</v>
      </c>
      <c r="F22" s="12" t="s">
        <v>96</v>
      </c>
    </row>
    <row r="23" spans="1:7" x14ac:dyDescent="0.2">
      <c r="B23" s="12" t="s">
        <v>160</v>
      </c>
      <c r="C23" s="12" t="s">
        <v>212</v>
      </c>
      <c r="D23" s="11">
        <v>0</v>
      </c>
      <c r="E23" s="11">
        <v>0.27350264444903699</v>
      </c>
      <c r="F23" s="12" t="s">
        <v>96</v>
      </c>
    </row>
    <row r="24" spans="1:7" x14ac:dyDescent="0.2">
      <c r="B24" s="12" t="s">
        <v>161</v>
      </c>
      <c r="C24" s="12" t="s">
        <v>212</v>
      </c>
      <c r="D24" s="11">
        <v>0</v>
      </c>
      <c r="E24" s="11">
        <v>6.9952533637415118E-2</v>
      </c>
      <c r="F24" s="12" t="s">
        <v>96</v>
      </c>
    </row>
    <row r="25" spans="1:7" x14ac:dyDescent="0.2">
      <c r="B25" s="12" t="s">
        <v>162</v>
      </c>
      <c r="C25" s="12" t="s">
        <v>212</v>
      </c>
      <c r="D25" s="11">
        <v>0</v>
      </c>
      <c r="E25" s="11">
        <v>-0.49145147268324346</v>
      </c>
      <c r="F25" s="12" t="s">
        <v>96</v>
      </c>
    </row>
    <row r="26" spans="1:7" ht="13.5" thickBot="1" x14ac:dyDescent="0.25">
      <c r="B26" s="10" t="s">
        <v>163</v>
      </c>
      <c r="C26" s="10" t="s">
        <v>212</v>
      </c>
      <c r="D26" s="9">
        <v>0</v>
      </c>
      <c r="E26" s="9">
        <v>-8.1080627458431406E-2</v>
      </c>
      <c r="F26" s="10" t="s">
        <v>96</v>
      </c>
    </row>
    <row r="29" spans="1:7" ht="13.5" thickBot="1" x14ac:dyDescent="0.25">
      <c r="A29" t="s">
        <v>95</v>
      </c>
    </row>
    <row r="30" spans="1:7" ht="13.5" thickBot="1" x14ac:dyDescent="0.25">
      <c r="B30" s="18" t="s">
        <v>94</v>
      </c>
      <c r="C30" s="18" t="s">
        <v>93</v>
      </c>
      <c r="D30" s="18" t="s">
        <v>92</v>
      </c>
      <c r="E30" s="18" t="s">
        <v>91</v>
      </c>
      <c r="F30" s="18" t="s">
        <v>90</v>
      </c>
      <c r="G30" s="18" t="s">
        <v>89</v>
      </c>
    </row>
    <row r="31" spans="1:7" x14ac:dyDescent="0.2">
      <c r="B31" s="12" t="s">
        <v>135</v>
      </c>
      <c r="C31" s="12" t="s">
        <v>224</v>
      </c>
      <c r="D31" s="11">
        <v>0.99999991291183743</v>
      </c>
      <c r="E31" s="12" t="s">
        <v>191</v>
      </c>
      <c r="F31" s="12" t="s">
        <v>86</v>
      </c>
      <c r="G31" s="12">
        <v>0</v>
      </c>
    </row>
    <row r="32" spans="1:7" x14ac:dyDescent="0.2">
      <c r="B32" s="12" t="s">
        <v>155</v>
      </c>
      <c r="C32" s="12" t="s">
        <v>225</v>
      </c>
      <c r="D32" s="11">
        <v>1.4385992397336622E-12</v>
      </c>
      <c r="E32" s="12" t="s">
        <v>192</v>
      </c>
      <c r="F32" s="12" t="s">
        <v>86</v>
      </c>
      <c r="G32" s="12">
        <v>0</v>
      </c>
    </row>
    <row r="33" spans="2:7" x14ac:dyDescent="0.2">
      <c r="B33" s="12" t="s">
        <v>165</v>
      </c>
      <c r="C33" s="12" t="s">
        <v>226</v>
      </c>
      <c r="D33" s="11">
        <v>-2.0749041373946397E-11</v>
      </c>
      <c r="E33" s="12" t="s">
        <v>166</v>
      </c>
      <c r="F33" s="12" t="s">
        <v>86</v>
      </c>
      <c r="G33" s="12">
        <v>0</v>
      </c>
    </row>
    <row r="34" spans="2:7" x14ac:dyDescent="0.2">
      <c r="B34" s="12" t="s">
        <v>194</v>
      </c>
      <c r="C34" s="12" t="s">
        <v>227</v>
      </c>
      <c r="D34" s="11">
        <v>9.0012008263640197E-12</v>
      </c>
      <c r="E34" s="12" t="s">
        <v>196</v>
      </c>
      <c r="F34" s="12" t="s">
        <v>86</v>
      </c>
      <c r="G34" s="12">
        <v>0</v>
      </c>
    </row>
    <row r="35" spans="2:7" x14ac:dyDescent="0.2">
      <c r="B35" s="12" t="s">
        <v>228</v>
      </c>
      <c r="C35" s="12" t="s">
        <v>229</v>
      </c>
      <c r="D35" s="11">
        <v>1.5400875019722093E-14</v>
      </c>
      <c r="E35" s="12" t="s">
        <v>230</v>
      </c>
      <c r="F35" s="12" t="s">
        <v>86</v>
      </c>
      <c r="G35" s="12">
        <v>0</v>
      </c>
    </row>
    <row r="36" spans="2:7" x14ac:dyDescent="0.2">
      <c r="B36" s="12" t="s">
        <v>231</v>
      </c>
      <c r="C36" s="12" t="s">
        <v>232</v>
      </c>
      <c r="D36" s="11">
        <v>1.6227687596459539E-14</v>
      </c>
      <c r="E36" s="12" t="s">
        <v>233</v>
      </c>
      <c r="F36" s="12" t="s">
        <v>86</v>
      </c>
      <c r="G36" s="12">
        <v>0</v>
      </c>
    </row>
    <row r="37" spans="2:7" x14ac:dyDescent="0.2">
      <c r="B37" s="12" t="s">
        <v>234</v>
      </c>
      <c r="C37" s="12" t="s">
        <v>235</v>
      </c>
      <c r="D37" s="11">
        <v>-1.4055596964102079E-14</v>
      </c>
      <c r="E37" s="12" t="s">
        <v>236</v>
      </c>
      <c r="F37" s="12" t="s">
        <v>86</v>
      </c>
      <c r="G37" s="12">
        <v>0</v>
      </c>
    </row>
    <row r="38" spans="2:7" x14ac:dyDescent="0.2">
      <c r="B38" s="12" t="s">
        <v>158</v>
      </c>
      <c r="C38" s="12" t="s">
        <v>212</v>
      </c>
      <c r="D38" s="11">
        <v>0.61946750980586007</v>
      </c>
      <c r="E38" s="12" t="s">
        <v>167</v>
      </c>
      <c r="F38" s="12" t="s">
        <v>66</v>
      </c>
      <c r="G38" s="12">
        <v>0.38053249019413993</v>
      </c>
    </row>
    <row r="39" spans="2:7" x14ac:dyDescent="0.2">
      <c r="B39" s="12" t="s">
        <v>159</v>
      </c>
      <c r="C39" s="12" t="s">
        <v>212</v>
      </c>
      <c r="D39" s="11">
        <v>0.53708867570660279</v>
      </c>
      <c r="E39" s="12" t="s">
        <v>168</v>
      </c>
      <c r="F39" s="12" t="s">
        <v>66</v>
      </c>
      <c r="G39" s="12">
        <v>0.46291132429339721</v>
      </c>
    </row>
    <row r="40" spans="2:7" x14ac:dyDescent="0.2">
      <c r="B40" s="12" t="s">
        <v>160</v>
      </c>
      <c r="C40" s="12" t="s">
        <v>212</v>
      </c>
      <c r="D40" s="11">
        <v>0.27350264444903699</v>
      </c>
      <c r="E40" s="12" t="s">
        <v>169</v>
      </c>
      <c r="F40" s="12" t="s">
        <v>66</v>
      </c>
      <c r="G40" s="12">
        <v>0.72649735555096306</v>
      </c>
    </row>
    <row r="41" spans="2:7" x14ac:dyDescent="0.2">
      <c r="B41" s="12" t="s">
        <v>161</v>
      </c>
      <c r="C41" s="12" t="s">
        <v>212</v>
      </c>
      <c r="D41" s="11">
        <v>6.9952533637415118E-2</v>
      </c>
      <c r="E41" s="12" t="s">
        <v>170</v>
      </c>
      <c r="F41" s="12" t="s">
        <v>66</v>
      </c>
      <c r="G41" s="12">
        <v>0.93004746636258484</v>
      </c>
    </row>
    <row r="42" spans="2:7" x14ac:dyDescent="0.2">
      <c r="B42" s="12" t="s">
        <v>162</v>
      </c>
      <c r="C42" s="12" t="s">
        <v>212</v>
      </c>
      <c r="D42" s="11">
        <v>-0.49145147268324346</v>
      </c>
      <c r="E42" s="12" t="s">
        <v>171</v>
      </c>
      <c r="F42" s="12" t="s">
        <v>66</v>
      </c>
      <c r="G42" s="12">
        <v>1.4914514726832435</v>
      </c>
    </row>
    <row r="43" spans="2:7" x14ac:dyDescent="0.2">
      <c r="B43" s="12" t="s">
        <v>163</v>
      </c>
      <c r="C43" s="12" t="s">
        <v>212</v>
      </c>
      <c r="D43" s="11">
        <v>-8.1080627458431406E-2</v>
      </c>
      <c r="E43" s="12" t="s">
        <v>172</v>
      </c>
      <c r="F43" s="12" t="s">
        <v>66</v>
      </c>
      <c r="G43" s="12">
        <v>1.0810806274584315</v>
      </c>
    </row>
    <row r="44" spans="2:7" x14ac:dyDescent="0.2">
      <c r="B44" s="12" t="s">
        <v>158</v>
      </c>
      <c r="C44" s="12" t="s">
        <v>212</v>
      </c>
      <c r="D44" s="11">
        <v>0.61946750980586007</v>
      </c>
      <c r="E44" s="12" t="s">
        <v>173</v>
      </c>
      <c r="F44" s="12" t="s">
        <v>66</v>
      </c>
      <c r="G44" s="11">
        <v>1.61946750980586</v>
      </c>
    </row>
    <row r="45" spans="2:7" x14ac:dyDescent="0.2">
      <c r="B45" s="12" t="s">
        <v>159</v>
      </c>
      <c r="C45" s="12" t="s">
        <v>212</v>
      </c>
      <c r="D45" s="11">
        <v>0.53708867570660279</v>
      </c>
      <c r="E45" s="12" t="s">
        <v>174</v>
      </c>
      <c r="F45" s="12" t="s">
        <v>66</v>
      </c>
      <c r="G45" s="11">
        <v>1.5370886757066029</v>
      </c>
    </row>
    <row r="46" spans="2:7" x14ac:dyDescent="0.2">
      <c r="B46" s="12" t="s">
        <v>160</v>
      </c>
      <c r="C46" s="12" t="s">
        <v>212</v>
      </c>
      <c r="D46" s="11">
        <v>0.27350264444903699</v>
      </c>
      <c r="E46" s="12" t="s">
        <v>175</v>
      </c>
      <c r="F46" s="12" t="s">
        <v>66</v>
      </c>
      <c r="G46" s="11">
        <v>1.2735026444490369</v>
      </c>
    </row>
    <row r="47" spans="2:7" x14ac:dyDescent="0.2">
      <c r="B47" s="12" t="s">
        <v>161</v>
      </c>
      <c r="C47" s="12" t="s">
        <v>212</v>
      </c>
      <c r="D47" s="11">
        <v>6.9952533637415118E-2</v>
      </c>
      <c r="E47" s="12" t="s">
        <v>176</v>
      </c>
      <c r="F47" s="12" t="s">
        <v>66</v>
      </c>
      <c r="G47" s="11">
        <v>1.0699525336374152</v>
      </c>
    </row>
    <row r="48" spans="2:7" x14ac:dyDescent="0.2">
      <c r="B48" s="12" t="s">
        <v>162</v>
      </c>
      <c r="C48" s="12" t="s">
        <v>212</v>
      </c>
      <c r="D48" s="11">
        <v>-0.49145147268324346</v>
      </c>
      <c r="E48" s="12" t="s">
        <v>177</v>
      </c>
      <c r="F48" s="12" t="s">
        <v>66</v>
      </c>
      <c r="G48" s="11">
        <v>0.50854852731675648</v>
      </c>
    </row>
    <row r="49" spans="2:7" ht="13.5" thickBot="1" x14ac:dyDescent="0.25">
      <c r="B49" s="10" t="s">
        <v>163</v>
      </c>
      <c r="C49" s="10" t="s">
        <v>212</v>
      </c>
      <c r="D49" s="9">
        <v>-8.1080627458431406E-2</v>
      </c>
      <c r="E49" s="10" t="s">
        <v>178</v>
      </c>
      <c r="F49" s="10" t="s">
        <v>66</v>
      </c>
      <c r="G49" s="9">
        <v>0.91891937254156864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D13" sqref="D13"/>
    </sheetView>
  </sheetViews>
  <sheetFormatPr defaultRowHeight="12.75" x14ac:dyDescent="0.2"/>
  <cols>
    <col min="1" max="1" width="15" bestFit="1" customWidth="1"/>
  </cols>
  <sheetData>
    <row r="1" spans="1:7" x14ac:dyDescent="0.2">
      <c r="A1" t="s">
        <v>209</v>
      </c>
      <c r="B1">
        <v>6.7669843657569562E-2</v>
      </c>
      <c r="C1">
        <v>-0.38495423959941022</v>
      </c>
      <c r="D1">
        <v>0.42936581127886392</v>
      </c>
      <c r="E1">
        <v>0.55721973117171475</v>
      </c>
      <c r="F1">
        <v>-0.11352641683819713</v>
      </c>
      <c r="G1">
        <v>0.58266375945992621</v>
      </c>
    </row>
    <row r="2" spans="1:7" x14ac:dyDescent="0.2">
      <c r="A2" t="s">
        <v>210</v>
      </c>
      <c r="B2">
        <v>0.72996473697190922</v>
      </c>
      <c r="C2">
        <v>-0.47571843265659347</v>
      </c>
      <c r="D2">
        <v>-0.46668512770200882</v>
      </c>
      <c r="E2">
        <v>-7.8588496848299758E-2</v>
      </c>
      <c r="F2">
        <v>0.12225245105789372</v>
      </c>
      <c r="G2">
        <v>4.3898660888217957E-2</v>
      </c>
    </row>
    <row r="3" spans="1:7" x14ac:dyDescent="0.2">
      <c r="A3" t="s">
        <v>211</v>
      </c>
      <c r="B3">
        <v>0.23650484880697584</v>
      </c>
      <c r="C3">
        <v>0.42032975647420701</v>
      </c>
      <c r="D3">
        <v>0.15094788966795883</v>
      </c>
      <c r="E3">
        <v>0.14549038915792298</v>
      </c>
      <c r="F3">
        <v>0.83497722355419424</v>
      </c>
      <c r="G3">
        <v>0.16201985635076294</v>
      </c>
    </row>
    <row r="4" spans="1:7" ht="13.5" thickBot="1" x14ac:dyDescent="0.25">
      <c r="A4" t="s">
        <v>212</v>
      </c>
      <c r="B4">
        <v>0.61946750980586007</v>
      </c>
      <c r="C4">
        <v>0.53708867570660279</v>
      </c>
      <c r="D4">
        <v>0.27350264444903699</v>
      </c>
      <c r="E4">
        <v>6.9952533637415118E-2</v>
      </c>
      <c r="F4">
        <v>-0.49145147268324346</v>
      </c>
      <c r="G4">
        <v>-8.1080627458431406E-2</v>
      </c>
    </row>
    <row r="5" spans="1:7" ht="13.5" thickBot="1" x14ac:dyDescent="0.25">
      <c r="A5" s="3" t="s">
        <v>46</v>
      </c>
      <c r="B5" s="1" t="s">
        <v>44</v>
      </c>
      <c r="C5" s="1" t="s">
        <v>42</v>
      </c>
      <c r="D5" s="1" t="s">
        <v>40</v>
      </c>
      <c r="E5" s="1" t="s">
        <v>38</v>
      </c>
      <c r="F5" s="1" t="s">
        <v>36</v>
      </c>
      <c r="G5" s="2" t="s">
        <v>34</v>
      </c>
    </row>
    <row r="6" spans="1:7" ht="13.5" thickBot="1" x14ac:dyDescent="0.25">
      <c r="A6" s="3" t="s">
        <v>44</v>
      </c>
      <c r="B6" s="1">
        <v>1</v>
      </c>
      <c r="C6" s="1">
        <v>-0.40387145898908766</v>
      </c>
      <c r="D6" s="1">
        <v>-0.3167491069123915</v>
      </c>
      <c r="E6" s="1">
        <v>1.0420159980161919E-2</v>
      </c>
      <c r="F6" s="1">
        <v>0.30791160394074135</v>
      </c>
      <c r="G6" s="2">
        <v>0.12571318012030117</v>
      </c>
    </row>
    <row r="7" spans="1:7" ht="13.5" thickBot="1" x14ac:dyDescent="0.25">
      <c r="A7" s="3" t="s">
        <v>42</v>
      </c>
      <c r="B7" s="1">
        <v>-0.40387145898908766</v>
      </c>
      <c r="C7" s="1">
        <v>1</v>
      </c>
      <c r="D7" s="1">
        <v>3.1961011994511185E-4</v>
      </c>
      <c r="E7" s="1">
        <v>-0.22077588047671948</v>
      </c>
      <c r="F7" s="1">
        <v>0.34124083892005141</v>
      </c>
      <c r="G7" s="2">
        <v>-0.2979972438795318</v>
      </c>
    </row>
    <row r="8" spans="1:7" ht="13.5" thickBot="1" x14ac:dyDescent="0.25">
      <c r="A8" s="3" t="s">
        <v>40</v>
      </c>
      <c r="B8" s="1">
        <v>-0.3167491069123915</v>
      </c>
      <c r="C8" s="1">
        <v>3.1961011994511185E-4</v>
      </c>
      <c r="D8" s="1">
        <v>1</v>
      </c>
      <c r="E8" s="1">
        <v>0.37294012157561851</v>
      </c>
      <c r="F8" s="1">
        <v>-7.2365091828959643E-4</v>
      </c>
      <c r="G8" s="2">
        <v>0.37402558113522827</v>
      </c>
    </row>
    <row r="9" spans="1:7" ht="13.5" thickBot="1" x14ac:dyDescent="0.25">
      <c r="A9" s="3" t="s">
        <v>38</v>
      </c>
      <c r="B9" s="1">
        <v>1.0420159980161919E-2</v>
      </c>
      <c r="C9" s="1">
        <v>-0.22077588047671948</v>
      </c>
      <c r="D9" s="1">
        <v>0.37294012157561851</v>
      </c>
      <c r="E9" s="1">
        <v>1</v>
      </c>
      <c r="F9" s="1">
        <v>-7.2882234875489855E-3</v>
      </c>
      <c r="G9" s="2">
        <v>0.48048666873247242</v>
      </c>
    </row>
    <row r="10" spans="1:7" ht="13.5" thickBot="1" x14ac:dyDescent="0.25">
      <c r="A10" s="3" t="s">
        <v>36</v>
      </c>
      <c r="B10" s="1">
        <v>0.30791160394074135</v>
      </c>
      <c r="C10" s="1">
        <v>0.34124083892005141</v>
      </c>
      <c r="D10" s="1">
        <v>-7.2365091828959643E-4</v>
      </c>
      <c r="E10" s="1">
        <v>-7.2882234875489855E-3</v>
      </c>
      <c r="F10" s="1">
        <v>1</v>
      </c>
      <c r="G10" s="2">
        <v>1.413287154244448E-2</v>
      </c>
    </row>
    <row r="11" spans="1:7" ht="13.5" thickBot="1" x14ac:dyDescent="0.25">
      <c r="A11" s="3" t="s">
        <v>34</v>
      </c>
      <c r="B11" s="2">
        <v>0.12571318012030117</v>
      </c>
      <c r="C11" s="2">
        <v>-0.2979972438795318</v>
      </c>
      <c r="D11" s="2">
        <v>0.37402558113522827</v>
      </c>
      <c r="E11" s="2">
        <v>0.48048666873247242</v>
      </c>
      <c r="F11" s="2">
        <v>1.413287154244448E-2</v>
      </c>
      <c r="G11" s="2">
        <v>1</v>
      </c>
    </row>
    <row r="13" spans="1:7" x14ac:dyDescent="0.2">
      <c r="A13" t="s">
        <v>213</v>
      </c>
      <c r="B13" s="1">
        <f t="array" ref="B13">MMULT(B4:G4,MMULT(B6:G11,TRANSPOSE(B4:G4)))</f>
        <v>0.24808881728258295</v>
      </c>
      <c r="C13" s="1"/>
      <c r="D13" s="26">
        <f>B13/6</f>
        <v>4.1348136213763827E-2</v>
      </c>
      <c r="E13" s="1"/>
      <c r="F13" s="1"/>
    </row>
    <row r="14" spans="1:7" x14ac:dyDescent="0.2">
      <c r="A14" t="s">
        <v>214</v>
      </c>
      <c r="B14" s="1">
        <f>SUMPRODUCT(B4:G4,B4:G4)</f>
        <v>0.99999991291183743</v>
      </c>
      <c r="C14" s="1"/>
      <c r="D14" s="1"/>
      <c r="E14" s="1"/>
      <c r="F14" s="1"/>
    </row>
    <row r="15" spans="1:7" x14ac:dyDescent="0.2">
      <c r="A15" t="s">
        <v>215</v>
      </c>
      <c r="B15" s="1">
        <f t="array" ref="B15">MMULT(B2:G2,MMULT(B6:G11,TRANSPOSE(B1:G1)))</f>
        <v>1.4385992397336622E-12</v>
      </c>
      <c r="C15" s="1"/>
      <c r="D15" s="1"/>
      <c r="E15" s="1"/>
      <c r="F15" s="1"/>
    </row>
    <row r="16" spans="1:7" x14ac:dyDescent="0.2">
      <c r="A16" t="s">
        <v>216</v>
      </c>
      <c r="B16" s="1">
        <f t="array" ref="B16">MMULT(B1:G1,MMULT(B6:G11,TRANSPOSE(B3:G3)))</f>
        <v>-2.0749041373946397E-11</v>
      </c>
      <c r="C16" s="1"/>
      <c r="D16" s="1"/>
      <c r="E16" s="1"/>
      <c r="F16" s="1"/>
    </row>
    <row r="17" spans="1:6" x14ac:dyDescent="0.2">
      <c r="A17" t="s">
        <v>217</v>
      </c>
      <c r="B17" s="1">
        <f t="array" ref="B17">MMULT(B2:G2,MMULT(B6:G11,TRANSPOSE(B3:G3)))</f>
        <v>9.0012008263640197E-12</v>
      </c>
      <c r="C17" s="1"/>
      <c r="D17" s="1"/>
      <c r="E17" s="1"/>
      <c r="F17" s="1"/>
    </row>
    <row r="18" spans="1:6" x14ac:dyDescent="0.2">
      <c r="A18" t="s">
        <v>218</v>
      </c>
      <c r="B18" s="1">
        <f t="array" ref="B18">MMULT(B1:G1,MMULT(B6:G11,TRANSPOSE(B4:G4)))</f>
        <v>1.5400875019722093E-14</v>
      </c>
      <c r="C18" s="1"/>
      <c r="D18" s="1"/>
      <c r="E18" s="1"/>
      <c r="F18" s="1"/>
    </row>
    <row r="19" spans="1:6" x14ac:dyDescent="0.2">
      <c r="A19" t="s">
        <v>219</v>
      </c>
      <c r="B19">
        <f t="array" ref="B19">MMULT(B2:G2,MMULT(B6:G11,TRANSPOSE(B4:G4)))</f>
        <v>1.6227687596459539E-14</v>
      </c>
    </row>
    <row r="20" spans="1:6" x14ac:dyDescent="0.2">
      <c r="A20" t="s">
        <v>220</v>
      </c>
      <c r="B20">
        <f t="array" ref="B20">MMULT(B3:G3,MMULT(B6:G11,TRANSPOSE(B4:G4)))</f>
        <v>-1.4055596964102079E-14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"/>
  <sheetViews>
    <sheetView showGridLines="0" workbookViewId="0"/>
  </sheetViews>
  <sheetFormatPr defaultRowHeight="12.75" x14ac:dyDescent="0.2"/>
  <cols>
    <col min="1" max="1" width="2.28515625" customWidth="1"/>
    <col min="2" max="2" width="6.28515625" customWidth="1"/>
    <col min="3" max="3" width="22.5703125" customWidth="1"/>
    <col min="4" max="4" width="14.28515625" bestFit="1" customWidth="1"/>
    <col min="5" max="5" width="12.5703125" bestFit="1" customWidth="1"/>
    <col min="6" max="6" width="10.5703125" customWidth="1"/>
    <col min="7" max="7" width="12" bestFit="1" customWidth="1"/>
  </cols>
  <sheetData>
    <row r="1" spans="1:5" x14ac:dyDescent="0.2">
      <c r="A1" s="14" t="s">
        <v>114</v>
      </c>
    </row>
    <row r="2" spans="1:5" x14ac:dyDescent="0.2">
      <c r="A2" s="14" t="s">
        <v>242</v>
      </c>
    </row>
    <row r="3" spans="1:5" x14ac:dyDescent="0.2">
      <c r="A3" s="14" t="s">
        <v>243</v>
      </c>
    </row>
    <row r="4" spans="1:5" x14ac:dyDescent="0.2">
      <c r="A4" s="14" t="s">
        <v>156</v>
      </c>
    </row>
    <row r="5" spans="1:5" x14ac:dyDescent="0.2">
      <c r="A5" s="14" t="s">
        <v>110</v>
      </c>
    </row>
    <row r="6" spans="1:5" x14ac:dyDescent="0.2">
      <c r="A6" s="14"/>
      <c r="B6" t="s">
        <v>109</v>
      </c>
    </row>
    <row r="7" spans="1:5" x14ac:dyDescent="0.2">
      <c r="A7" s="14"/>
      <c r="B7" t="s">
        <v>244</v>
      </c>
    </row>
    <row r="8" spans="1:5" x14ac:dyDescent="0.2">
      <c r="A8" s="14"/>
      <c r="B8" t="s">
        <v>245</v>
      </c>
    </row>
    <row r="9" spans="1:5" x14ac:dyDescent="0.2">
      <c r="A9" s="14" t="s">
        <v>106</v>
      </c>
    </row>
    <row r="10" spans="1:5" x14ac:dyDescent="0.2">
      <c r="B10" t="s">
        <v>105</v>
      </c>
    </row>
    <row r="11" spans="1:5" x14ac:dyDescent="0.2">
      <c r="B11" t="s">
        <v>104</v>
      </c>
    </row>
    <row r="12" spans="1:5" x14ac:dyDescent="0.2">
      <c r="B12" t="s">
        <v>154</v>
      </c>
    </row>
    <row r="14" spans="1:5" ht="13.5" thickBot="1" x14ac:dyDescent="0.25">
      <c r="A14" t="s">
        <v>102</v>
      </c>
    </row>
    <row r="15" spans="1:5" ht="13.5" thickBot="1" x14ac:dyDescent="0.25">
      <c r="B15" s="18" t="s">
        <v>94</v>
      </c>
      <c r="C15" s="18" t="s">
        <v>93</v>
      </c>
      <c r="D15" s="18" t="s">
        <v>99</v>
      </c>
      <c r="E15" s="18" t="s">
        <v>98</v>
      </c>
    </row>
    <row r="16" spans="1:5" ht="13.5" thickBot="1" x14ac:dyDescent="0.25">
      <c r="B16" s="10" t="s">
        <v>135</v>
      </c>
      <c r="C16" s="10" t="s">
        <v>246</v>
      </c>
      <c r="D16" s="9">
        <v>0</v>
      </c>
      <c r="E16" s="9">
        <v>0.47550898213271525</v>
      </c>
    </row>
    <row r="19" spans="1:7" ht="13.5" thickBot="1" x14ac:dyDescent="0.25">
      <c r="A19" t="s">
        <v>100</v>
      </c>
    </row>
    <row r="20" spans="1:7" ht="13.5" thickBot="1" x14ac:dyDescent="0.25">
      <c r="B20" s="18" t="s">
        <v>94</v>
      </c>
      <c r="C20" s="18" t="s">
        <v>93</v>
      </c>
      <c r="D20" s="18" t="s">
        <v>99</v>
      </c>
      <c r="E20" s="18" t="s">
        <v>98</v>
      </c>
      <c r="F20" s="18" t="s">
        <v>97</v>
      </c>
    </row>
    <row r="21" spans="1:7" x14ac:dyDescent="0.2">
      <c r="B21" s="12" t="s">
        <v>247</v>
      </c>
      <c r="C21" s="12" t="s">
        <v>237</v>
      </c>
      <c r="D21" s="11">
        <v>0</v>
      </c>
      <c r="E21" s="11">
        <v>0.16960137718557516</v>
      </c>
      <c r="F21" s="12" t="s">
        <v>96</v>
      </c>
    </row>
    <row r="22" spans="1:7" x14ac:dyDescent="0.2">
      <c r="B22" s="12" t="s">
        <v>248</v>
      </c>
      <c r="C22" s="12" t="s">
        <v>237</v>
      </c>
      <c r="D22" s="11">
        <v>0</v>
      </c>
      <c r="E22" s="11">
        <v>-0.28686709707317809</v>
      </c>
      <c r="F22" s="12" t="s">
        <v>96</v>
      </c>
    </row>
    <row r="23" spans="1:7" x14ac:dyDescent="0.2">
      <c r="B23" s="12" t="s">
        <v>249</v>
      </c>
      <c r="C23" s="12" t="s">
        <v>237</v>
      </c>
      <c r="D23" s="11">
        <v>0</v>
      </c>
      <c r="E23" s="11">
        <v>0.47531272998476293</v>
      </c>
      <c r="F23" s="12" t="s">
        <v>96</v>
      </c>
    </row>
    <row r="24" spans="1:7" x14ac:dyDescent="0.2">
      <c r="B24" s="12" t="s">
        <v>250</v>
      </c>
      <c r="C24" s="12" t="s">
        <v>237</v>
      </c>
      <c r="D24" s="11">
        <v>0</v>
      </c>
      <c r="E24" s="11">
        <v>0.24276310184138311</v>
      </c>
      <c r="F24" s="12" t="s">
        <v>96</v>
      </c>
    </row>
    <row r="25" spans="1:7" x14ac:dyDescent="0.2">
      <c r="B25" s="12" t="s">
        <v>251</v>
      </c>
      <c r="C25" s="12" t="s">
        <v>237</v>
      </c>
      <c r="D25" s="11">
        <v>0</v>
      </c>
      <c r="E25" s="11">
        <v>0.11744103363770249</v>
      </c>
      <c r="F25" s="12" t="s">
        <v>96</v>
      </c>
    </row>
    <row r="26" spans="1:7" ht="13.5" thickBot="1" x14ac:dyDescent="0.25">
      <c r="B26" s="10" t="s">
        <v>252</v>
      </c>
      <c r="C26" s="10" t="s">
        <v>237</v>
      </c>
      <c r="D26" s="9">
        <v>0</v>
      </c>
      <c r="E26" s="9">
        <v>-0.76830662649284043</v>
      </c>
      <c r="F26" s="10" t="s">
        <v>96</v>
      </c>
    </row>
    <row r="29" spans="1:7" ht="13.5" thickBot="1" x14ac:dyDescent="0.25">
      <c r="A29" t="s">
        <v>95</v>
      </c>
    </row>
    <row r="30" spans="1:7" ht="13.5" thickBot="1" x14ac:dyDescent="0.25">
      <c r="B30" s="18" t="s">
        <v>94</v>
      </c>
      <c r="C30" s="18" t="s">
        <v>93</v>
      </c>
      <c r="D30" s="18" t="s">
        <v>92</v>
      </c>
      <c r="E30" s="18" t="s">
        <v>91</v>
      </c>
      <c r="F30" s="18" t="s">
        <v>90</v>
      </c>
      <c r="G30" s="18" t="s">
        <v>89</v>
      </c>
    </row>
    <row r="31" spans="1:7" x14ac:dyDescent="0.2">
      <c r="B31" s="12" t="s">
        <v>155</v>
      </c>
      <c r="C31" s="12" t="s">
        <v>253</v>
      </c>
      <c r="D31" s="11">
        <v>1.0000009421223548</v>
      </c>
      <c r="E31" s="12" t="s">
        <v>164</v>
      </c>
      <c r="F31" s="12" t="s">
        <v>86</v>
      </c>
      <c r="G31" s="12">
        <v>0</v>
      </c>
    </row>
    <row r="32" spans="1:7" x14ac:dyDescent="0.2">
      <c r="B32" s="12" t="s">
        <v>165</v>
      </c>
      <c r="C32" s="12" t="s">
        <v>254</v>
      </c>
      <c r="D32" s="11">
        <v>1.4385992397336622E-12</v>
      </c>
      <c r="E32" s="12" t="s">
        <v>255</v>
      </c>
      <c r="F32" s="12" t="s">
        <v>86</v>
      </c>
      <c r="G32" s="12">
        <v>0</v>
      </c>
    </row>
    <row r="33" spans="2:7" x14ac:dyDescent="0.2">
      <c r="B33" s="12" t="s">
        <v>194</v>
      </c>
      <c r="C33" s="12" t="s">
        <v>256</v>
      </c>
      <c r="D33" s="11">
        <v>-2.0749041373946397E-11</v>
      </c>
      <c r="E33" s="12" t="s">
        <v>257</v>
      </c>
      <c r="F33" s="12" t="s">
        <v>86</v>
      </c>
      <c r="G33" s="12">
        <v>0</v>
      </c>
    </row>
    <row r="34" spans="2:7" x14ac:dyDescent="0.2">
      <c r="B34" s="12" t="s">
        <v>228</v>
      </c>
      <c r="C34" s="12" t="s">
        <v>258</v>
      </c>
      <c r="D34" s="11">
        <v>9.0012008263640197E-12</v>
      </c>
      <c r="E34" s="12" t="s">
        <v>259</v>
      </c>
      <c r="F34" s="12" t="s">
        <v>86</v>
      </c>
      <c r="G34" s="12">
        <v>0</v>
      </c>
    </row>
    <row r="35" spans="2:7" x14ac:dyDescent="0.2">
      <c r="B35" s="12" t="s">
        <v>231</v>
      </c>
      <c r="C35" s="12" t="s">
        <v>260</v>
      </c>
      <c r="D35" s="11">
        <v>-3.1100122477312198E-12</v>
      </c>
      <c r="E35" s="12" t="s">
        <v>261</v>
      </c>
      <c r="F35" s="12" t="s">
        <v>86</v>
      </c>
      <c r="G35" s="12">
        <v>0</v>
      </c>
    </row>
    <row r="36" spans="2:7" x14ac:dyDescent="0.2">
      <c r="B36" s="12" t="s">
        <v>234</v>
      </c>
      <c r="C36" s="12" t="s">
        <v>262</v>
      </c>
      <c r="D36" s="11">
        <v>-4.8120205736745802E-12</v>
      </c>
      <c r="E36" s="12" t="s">
        <v>263</v>
      </c>
      <c r="F36" s="12" t="s">
        <v>86</v>
      </c>
      <c r="G36" s="12">
        <v>0</v>
      </c>
    </row>
    <row r="37" spans="2:7" x14ac:dyDescent="0.2">
      <c r="B37" s="12" t="s">
        <v>264</v>
      </c>
      <c r="C37" s="12" t="s">
        <v>265</v>
      </c>
      <c r="D37" s="11">
        <v>8.1679801811063157E-13</v>
      </c>
      <c r="E37" s="12" t="s">
        <v>266</v>
      </c>
      <c r="F37" s="12" t="s">
        <v>86</v>
      </c>
      <c r="G37" s="12">
        <v>0</v>
      </c>
    </row>
    <row r="38" spans="2:7" x14ac:dyDescent="0.2">
      <c r="B38" s="12" t="s">
        <v>267</v>
      </c>
      <c r="C38" s="12" t="s">
        <v>268</v>
      </c>
      <c r="D38" s="11">
        <v>1.7869317137098051E-12</v>
      </c>
      <c r="E38" s="12" t="s">
        <v>269</v>
      </c>
      <c r="F38" s="12" t="s">
        <v>86</v>
      </c>
      <c r="G38" s="12">
        <v>0</v>
      </c>
    </row>
    <row r="39" spans="2:7" x14ac:dyDescent="0.2">
      <c r="B39" s="12" t="s">
        <v>270</v>
      </c>
      <c r="C39" s="12" t="s">
        <v>271</v>
      </c>
      <c r="D39" s="11">
        <v>4.3595255877493244E-11</v>
      </c>
      <c r="E39" s="12" t="s">
        <v>272</v>
      </c>
      <c r="F39" s="12" t="s">
        <v>86</v>
      </c>
      <c r="G39" s="12">
        <v>0</v>
      </c>
    </row>
    <row r="40" spans="2:7" x14ac:dyDescent="0.2">
      <c r="B40" s="12" t="s">
        <v>273</v>
      </c>
      <c r="C40" s="12" t="s">
        <v>274</v>
      </c>
      <c r="D40" s="11">
        <v>-2.0049718829628915E-11</v>
      </c>
      <c r="E40" s="12" t="s">
        <v>275</v>
      </c>
      <c r="F40" s="12" t="s">
        <v>86</v>
      </c>
      <c r="G40" s="12">
        <v>0</v>
      </c>
    </row>
    <row r="41" spans="2:7" x14ac:dyDescent="0.2">
      <c r="B41" s="12" t="s">
        <v>276</v>
      </c>
      <c r="C41" s="12" t="s">
        <v>277</v>
      </c>
      <c r="D41" s="11">
        <v>-2.8730212653371723E-12</v>
      </c>
      <c r="E41" s="12" t="s">
        <v>278</v>
      </c>
      <c r="F41" s="12" t="s">
        <v>86</v>
      </c>
      <c r="G41" s="12">
        <v>0</v>
      </c>
    </row>
    <row r="42" spans="2:7" x14ac:dyDescent="0.2">
      <c r="B42" s="12" t="s">
        <v>247</v>
      </c>
      <c r="C42" s="12" t="s">
        <v>237</v>
      </c>
      <c r="D42" s="11">
        <v>0.16960137718557516</v>
      </c>
      <c r="E42" s="12" t="s">
        <v>279</v>
      </c>
      <c r="F42" s="12" t="s">
        <v>66</v>
      </c>
      <c r="G42" s="12">
        <v>0.83039862281442489</v>
      </c>
    </row>
    <row r="43" spans="2:7" x14ac:dyDescent="0.2">
      <c r="B43" s="12" t="s">
        <v>248</v>
      </c>
      <c r="C43" s="12" t="s">
        <v>237</v>
      </c>
      <c r="D43" s="11">
        <v>-0.28686709707317809</v>
      </c>
      <c r="E43" s="12" t="s">
        <v>280</v>
      </c>
      <c r="F43" s="12" t="s">
        <v>66</v>
      </c>
      <c r="G43" s="12">
        <v>1.2868670970731781</v>
      </c>
    </row>
    <row r="44" spans="2:7" x14ac:dyDescent="0.2">
      <c r="B44" s="12" t="s">
        <v>249</v>
      </c>
      <c r="C44" s="12" t="s">
        <v>237</v>
      </c>
      <c r="D44" s="11">
        <v>0.47531272998476293</v>
      </c>
      <c r="E44" s="12" t="s">
        <v>281</v>
      </c>
      <c r="F44" s="12" t="s">
        <v>66</v>
      </c>
      <c r="G44" s="12">
        <v>0.52468727001523707</v>
      </c>
    </row>
    <row r="45" spans="2:7" x14ac:dyDescent="0.2">
      <c r="B45" s="12" t="s">
        <v>250</v>
      </c>
      <c r="C45" s="12" t="s">
        <v>237</v>
      </c>
      <c r="D45" s="11">
        <v>0.24276310184138311</v>
      </c>
      <c r="E45" s="12" t="s">
        <v>282</v>
      </c>
      <c r="F45" s="12" t="s">
        <v>66</v>
      </c>
      <c r="G45" s="12">
        <v>0.75723689815861683</v>
      </c>
    </row>
    <row r="46" spans="2:7" x14ac:dyDescent="0.2">
      <c r="B46" s="12" t="s">
        <v>251</v>
      </c>
      <c r="C46" s="12" t="s">
        <v>237</v>
      </c>
      <c r="D46" s="11">
        <v>0.11744103363770249</v>
      </c>
      <c r="E46" s="12" t="s">
        <v>283</v>
      </c>
      <c r="F46" s="12" t="s">
        <v>66</v>
      </c>
      <c r="G46" s="12">
        <v>0.88255896636229747</v>
      </c>
    </row>
    <row r="47" spans="2:7" x14ac:dyDescent="0.2">
      <c r="B47" s="12" t="s">
        <v>252</v>
      </c>
      <c r="C47" s="12" t="s">
        <v>237</v>
      </c>
      <c r="D47" s="11">
        <v>-0.76830662649284043</v>
      </c>
      <c r="E47" s="12" t="s">
        <v>284</v>
      </c>
      <c r="F47" s="12" t="s">
        <v>66</v>
      </c>
      <c r="G47" s="12">
        <v>1.7683066264928404</v>
      </c>
    </row>
    <row r="48" spans="2:7" x14ac:dyDescent="0.2">
      <c r="B48" s="12" t="s">
        <v>247</v>
      </c>
      <c r="C48" s="12" t="s">
        <v>237</v>
      </c>
      <c r="D48" s="11">
        <v>0.16960137718557516</v>
      </c>
      <c r="E48" s="12" t="s">
        <v>285</v>
      </c>
      <c r="F48" s="12" t="s">
        <v>66</v>
      </c>
      <c r="G48" s="11">
        <v>1.1696013771855751</v>
      </c>
    </row>
    <row r="49" spans="2:7" x14ac:dyDescent="0.2">
      <c r="B49" s="12" t="s">
        <v>248</v>
      </c>
      <c r="C49" s="12" t="s">
        <v>237</v>
      </c>
      <c r="D49" s="11">
        <v>-0.28686709707317809</v>
      </c>
      <c r="E49" s="12" t="s">
        <v>286</v>
      </c>
      <c r="F49" s="12" t="s">
        <v>66</v>
      </c>
      <c r="G49" s="11">
        <v>0.71313290292682185</v>
      </c>
    </row>
    <row r="50" spans="2:7" x14ac:dyDescent="0.2">
      <c r="B50" s="12" t="s">
        <v>249</v>
      </c>
      <c r="C50" s="12" t="s">
        <v>237</v>
      </c>
      <c r="D50" s="11">
        <v>0.47531272998476293</v>
      </c>
      <c r="E50" s="12" t="s">
        <v>287</v>
      </c>
      <c r="F50" s="12" t="s">
        <v>66</v>
      </c>
      <c r="G50" s="11">
        <v>1.475312729984763</v>
      </c>
    </row>
    <row r="51" spans="2:7" x14ac:dyDescent="0.2">
      <c r="B51" s="12" t="s">
        <v>250</v>
      </c>
      <c r="C51" s="12" t="s">
        <v>237</v>
      </c>
      <c r="D51" s="11">
        <v>0.24276310184138311</v>
      </c>
      <c r="E51" s="12" t="s">
        <v>288</v>
      </c>
      <c r="F51" s="12" t="s">
        <v>66</v>
      </c>
      <c r="G51" s="11">
        <v>1.2427631018413832</v>
      </c>
    </row>
    <row r="52" spans="2:7" x14ac:dyDescent="0.2">
      <c r="B52" s="12" t="s">
        <v>251</v>
      </c>
      <c r="C52" s="12" t="s">
        <v>237</v>
      </c>
      <c r="D52" s="11">
        <v>0.11744103363770249</v>
      </c>
      <c r="E52" s="12" t="s">
        <v>289</v>
      </c>
      <c r="F52" s="12" t="s">
        <v>66</v>
      </c>
      <c r="G52" s="11">
        <v>1.1174410336377025</v>
      </c>
    </row>
    <row r="53" spans="2:7" ht="13.5" thickBot="1" x14ac:dyDescent="0.25">
      <c r="B53" s="10" t="s">
        <v>252</v>
      </c>
      <c r="C53" s="10" t="s">
        <v>237</v>
      </c>
      <c r="D53" s="9">
        <v>-0.76830662649284043</v>
      </c>
      <c r="E53" s="10" t="s">
        <v>290</v>
      </c>
      <c r="F53" s="10" t="s">
        <v>66</v>
      </c>
      <c r="G53" s="9">
        <v>0.23169337350715957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C14" sqref="C14"/>
    </sheetView>
  </sheetViews>
  <sheetFormatPr defaultRowHeight="12.75" x14ac:dyDescent="0.2"/>
  <cols>
    <col min="1" max="1" width="21.85546875" bestFit="1" customWidth="1"/>
    <col min="7" max="7" width="12.5703125" bestFit="1" customWidth="1"/>
  </cols>
  <sheetData>
    <row r="1" spans="1:7" x14ac:dyDescent="0.2">
      <c r="A1" t="s">
        <v>209</v>
      </c>
      <c r="B1">
        <v>6.7669843657569562E-2</v>
      </c>
      <c r="C1">
        <v>-0.38495423959941022</v>
      </c>
      <c r="D1">
        <v>0.42936581127886392</v>
      </c>
      <c r="E1">
        <v>0.55721973117171475</v>
      </c>
      <c r="F1">
        <v>-0.11352641683819713</v>
      </c>
      <c r="G1">
        <v>0.58266375945992621</v>
      </c>
    </row>
    <row r="2" spans="1:7" x14ac:dyDescent="0.2">
      <c r="A2" t="s">
        <v>210</v>
      </c>
      <c r="B2">
        <v>0.72996473697190922</v>
      </c>
      <c r="C2">
        <v>-0.47571843265659347</v>
      </c>
      <c r="D2">
        <v>-0.46668512770200882</v>
      </c>
      <c r="E2">
        <v>-7.8588496848299758E-2</v>
      </c>
      <c r="F2">
        <v>0.12225245105789372</v>
      </c>
      <c r="G2">
        <v>4.3898660888217957E-2</v>
      </c>
    </row>
    <row r="3" spans="1:7" x14ac:dyDescent="0.2">
      <c r="A3" t="s">
        <v>211</v>
      </c>
      <c r="B3">
        <v>0.23650484880697584</v>
      </c>
      <c r="C3">
        <v>0.42032975647420701</v>
      </c>
      <c r="D3">
        <v>0.15094788966795883</v>
      </c>
      <c r="E3">
        <v>0.14549038915792298</v>
      </c>
      <c r="F3">
        <v>0.83497722355419424</v>
      </c>
      <c r="G3">
        <v>0.16201985635076294</v>
      </c>
    </row>
    <row r="4" spans="1:7" x14ac:dyDescent="0.2">
      <c r="A4" t="s">
        <v>212</v>
      </c>
      <c r="B4">
        <v>-9.9735932201710634E-2</v>
      </c>
      <c r="C4">
        <v>0.21346419846611975</v>
      </c>
      <c r="D4">
        <v>-0.54341158469297712</v>
      </c>
      <c r="E4">
        <v>0.77559983590222659</v>
      </c>
      <c r="F4">
        <v>-7.6064045619668272E-2</v>
      </c>
      <c r="G4">
        <v>-0.20457165889615692</v>
      </c>
    </row>
    <row r="5" spans="1:7" ht="13.5" thickBot="1" x14ac:dyDescent="0.25">
      <c r="A5" t="s">
        <v>237</v>
      </c>
      <c r="B5">
        <v>0.16960137718557516</v>
      </c>
      <c r="C5">
        <v>-0.28686709707317809</v>
      </c>
      <c r="D5">
        <v>0.47531272998476293</v>
      </c>
      <c r="E5">
        <v>0.24276310184138311</v>
      </c>
      <c r="F5">
        <v>0.11744103363770249</v>
      </c>
      <c r="G5">
        <v>-0.76830662649284043</v>
      </c>
    </row>
    <row r="6" spans="1:7" ht="13.5" thickBot="1" x14ac:dyDescent="0.25">
      <c r="A6" s="3"/>
      <c r="B6" s="1" t="s">
        <v>44</v>
      </c>
      <c r="C6" s="1" t="s">
        <v>42</v>
      </c>
      <c r="D6" s="1" t="s">
        <v>40</v>
      </c>
      <c r="E6" s="1" t="s">
        <v>38</v>
      </c>
      <c r="F6" s="1" t="s">
        <v>36</v>
      </c>
      <c r="G6" s="2" t="s">
        <v>34</v>
      </c>
    </row>
    <row r="7" spans="1:7" ht="13.5" thickBot="1" x14ac:dyDescent="0.25">
      <c r="A7" s="1" t="s">
        <v>44</v>
      </c>
      <c r="B7" s="1">
        <v>1</v>
      </c>
      <c r="C7" s="1">
        <v>-0.40387145898908766</v>
      </c>
      <c r="D7" s="1">
        <v>-0.3167491069123915</v>
      </c>
      <c r="E7" s="1">
        <v>1.0420159980161919E-2</v>
      </c>
      <c r="F7" s="1">
        <v>0.30791160394074135</v>
      </c>
      <c r="G7" s="2">
        <v>0.12571318012030117</v>
      </c>
    </row>
    <row r="8" spans="1:7" ht="13.5" thickBot="1" x14ac:dyDescent="0.25">
      <c r="A8" s="1" t="s">
        <v>42</v>
      </c>
      <c r="B8" s="1">
        <v>-0.40387145898908766</v>
      </c>
      <c r="C8" s="1">
        <v>1</v>
      </c>
      <c r="D8" s="1">
        <v>3.1961011994511185E-4</v>
      </c>
      <c r="E8" s="1">
        <v>-0.22077588047671948</v>
      </c>
      <c r="F8" s="1">
        <v>0.34124083892005141</v>
      </c>
      <c r="G8" s="2">
        <v>-0.2979972438795318</v>
      </c>
    </row>
    <row r="9" spans="1:7" ht="13.5" thickBot="1" x14ac:dyDescent="0.25">
      <c r="A9" s="1" t="s">
        <v>40</v>
      </c>
      <c r="B9" s="1">
        <v>-0.3167491069123915</v>
      </c>
      <c r="C9" s="1">
        <v>3.1961011994511185E-4</v>
      </c>
      <c r="D9" s="1">
        <v>1</v>
      </c>
      <c r="E9" s="1">
        <v>0.37294012157561851</v>
      </c>
      <c r="F9" s="1">
        <v>-7.2365091828959643E-4</v>
      </c>
      <c r="G9" s="2">
        <v>0.37402558113522827</v>
      </c>
    </row>
    <row r="10" spans="1:7" ht="13.5" thickBot="1" x14ac:dyDescent="0.25">
      <c r="A10" s="1" t="s">
        <v>38</v>
      </c>
      <c r="B10" s="1">
        <v>1.0420159980161919E-2</v>
      </c>
      <c r="C10" s="1">
        <v>-0.22077588047671948</v>
      </c>
      <c r="D10" s="1">
        <v>0.37294012157561851</v>
      </c>
      <c r="E10" s="1">
        <v>1</v>
      </c>
      <c r="F10" s="1">
        <v>-7.2882234875489855E-3</v>
      </c>
      <c r="G10" s="2">
        <v>0.48048666873247242</v>
      </c>
    </row>
    <row r="11" spans="1:7" ht="13.5" thickBot="1" x14ac:dyDescent="0.25">
      <c r="A11" s="1" t="s">
        <v>36</v>
      </c>
      <c r="B11" s="1">
        <v>0.30791160394074135</v>
      </c>
      <c r="C11" s="1">
        <v>0.34124083892005141</v>
      </c>
      <c r="D11" s="1">
        <v>-7.2365091828959643E-4</v>
      </c>
      <c r="E11" s="1">
        <v>-7.2882234875489855E-3</v>
      </c>
      <c r="F11" s="1">
        <v>1</v>
      </c>
      <c r="G11" s="2">
        <v>1.413287154244448E-2</v>
      </c>
    </row>
    <row r="12" spans="1:7" ht="13.5" thickBot="1" x14ac:dyDescent="0.25">
      <c r="A12" s="2" t="s">
        <v>34</v>
      </c>
      <c r="B12" s="2">
        <v>0.12571318012030117</v>
      </c>
      <c r="C12" s="2">
        <v>-0.2979972438795318</v>
      </c>
      <c r="D12" s="2">
        <v>0.37402558113522827</v>
      </c>
      <c r="E12" s="2">
        <v>0.48048666873247242</v>
      </c>
      <c r="F12" s="2">
        <v>1.413287154244448E-2</v>
      </c>
      <c r="G12" s="2">
        <v>1</v>
      </c>
    </row>
    <row r="14" spans="1:7" x14ac:dyDescent="0.2">
      <c r="A14" t="s">
        <v>213</v>
      </c>
      <c r="B14" s="1">
        <f t="array" ref="B14">MMULT(B5:G5,MMULT(B7:G12,TRANSPOSE(B5:G5)))</f>
        <v>0.47550898213271525</v>
      </c>
      <c r="C14" s="26">
        <f>B14/6</f>
        <v>7.9251497022119213E-2</v>
      </c>
      <c r="D14" s="1"/>
      <c r="E14" s="1"/>
      <c r="F14" s="1"/>
    </row>
    <row r="15" spans="1:7" x14ac:dyDescent="0.2">
      <c r="A15" t="s">
        <v>214</v>
      </c>
      <c r="B15" s="1">
        <f>SUMPRODUCT(B5:G5,B5:G5)</f>
        <v>1.0000009421223548</v>
      </c>
      <c r="C15" s="1"/>
      <c r="D15" s="1"/>
      <c r="E15" s="1"/>
      <c r="F15" s="1"/>
    </row>
    <row r="16" spans="1:7" x14ac:dyDescent="0.2">
      <c r="A16" t="s">
        <v>215</v>
      </c>
      <c r="B16" s="1">
        <f t="array" ref="B16">MMULT(B2:G2,MMULT(B7:G12,TRANSPOSE(B1:G1)))</f>
        <v>1.4385992397336622E-12</v>
      </c>
      <c r="C16" s="1"/>
      <c r="D16" s="1"/>
      <c r="E16" s="1"/>
      <c r="F16" s="1"/>
    </row>
    <row r="17" spans="1:6" x14ac:dyDescent="0.2">
      <c r="A17" t="s">
        <v>216</v>
      </c>
      <c r="B17" s="1">
        <f t="array" ref="B17">MMULT(B1:G1,MMULT(B7:G12,TRANSPOSE(B3:G3)))</f>
        <v>-2.0749041373946397E-11</v>
      </c>
      <c r="C17" s="1"/>
      <c r="D17" s="1"/>
      <c r="E17" s="1"/>
      <c r="F17" s="1"/>
    </row>
    <row r="18" spans="1:6" x14ac:dyDescent="0.2">
      <c r="A18" t="s">
        <v>217</v>
      </c>
      <c r="B18" s="1">
        <f t="array" ref="B18">MMULT(B2:G2,MMULT(B7:G12,TRANSPOSE(B3:G3)))</f>
        <v>9.0012008263640197E-12</v>
      </c>
      <c r="C18" s="1"/>
      <c r="D18" s="1"/>
      <c r="E18" s="1"/>
      <c r="F18" s="1"/>
    </row>
    <row r="19" spans="1:6" x14ac:dyDescent="0.2">
      <c r="A19" t="s">
        <v>218</v>
      </c>
      <c r="B19" s="1">
        <f t="array" ref="B19">MMULT(B1:G1,MMULT(B7:G12,TRANSPOSE(B4:G4)))</f>
        <v>-3.1100122477312198E-12</v>
      </c>
      <c r="C19" s="1"/>
      <c r="D19" s="1"/>
      <c r="E19" s="1"/>
      <c r="F19" s="1"/>
    </row>
    <row r="20" spans="1:6" x14ac:dyDescent="0.2">
      <c r="A20" t="s">
        <v>219</v>
      </c>
      <c r="B20">
        <f t="array" ref="B20">MMULT(B2:G2,MMULT(B7:G12,TRANSPOSE(B4:G4)))</f>
        <v>-4.8120205736745802E-12</v>
      </c>
    </row>
    <row r="21" spans="1:6" x14ac:dyDescent="0.2">
      <c r="A21" t="s">
        <v>220</v>
      </c>
      <c r="B21">
        <f t="array" ref="B21">MMULT(B3:G3,MMULT(B7:G12,TRANSPOSE(B4:G4)))</f>
        <v>8.1679801811063157E-13</v>
      </c>
    </row>
    <row r="22" spans="1:6" x14ac:dyDescent="0.2">
      <c r="A22" t="s">
        <v>238</v>
      </c>
      <c r="B22">
        <f t="array" ref="B22">MMULT(B1:G1,MMULT($B$7:$G$12,TRANSPOSE($B$5:$G$5)))</f>
        <v>1.7869317137098051E-12</v>
      </c>
    </row>
    <row r="23" spans="1:6" x14ac:dyDescent="0.2">
      <c r="A23" t="s">
        <v>239</v>
      </c>
      <c r="B23">
        <f t="array" ref="B23">MMULT(B2:G2,MMULT($B$7:$G$12,TRANSPOSE($B$5:$G$5)))</f>
        <v>4.3595255877493244E-11</v>
      </c>
    </row>
    <row r="24" spans="1:6" x14ac:dyDescent="0.2">
      <c r="A24" t="s">
        <v>240</v>
      </c>
      <c r="B24">
        <f t="array" ref="B24">MMULT(B3:G3,MMULT($B$7:$G$12,TRANSPOSE($B$5:$G$5)))</f>
        <v>-2.0049718829628915E-11</v>
      </c>
    </row>
    <row r="25" spans="1:6" x14ac:dyDescent="0.2">
      <c r="A25" t="s">
        <v>241</v>
      </c>
      <c r="B25">
        <f t="array" ref="B25">MMULT(B4:G4,MMULT($B$7:$G$12,TRANSPOSE($B$5:$G$5)))</f>
        <v>-2.8730212653371723E-12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C17" sqref="C17"/>
    </sheetView>
  </sheetViews>
  <sheetFormatPr defaultRowHeight="12.75" x14ac:dyDescent="0.2"/>
  <cols>
    <col min="1" max="1" width="21.85546875" bestFit="1" customWidth="1"/>
    <col min="2" max="2" width="13.140625" bestFit="1" customWidth="1"/>
    <col min="3" max="3" width="14.140625" bestFit="1" customWidth="1"/>
    <col min="4" max="5" width="12.5703125" bestFit="1" customWidth="1"/>
    <col min="6" max="6" width="17.85546875" bestFit="1" customWidth="1"/>
    <col min="7" max="7" width="22.42578125" bestFit="1" customWidth="1"/>
    <col min="8" max="8" width="7.7109375" bestFit="1" customWidth="1"/>
  </cols>
  <sheetData>
    <row r="1" spans="1:8" x14ac:dyDescent="0.2">
      <c r="B1" t="s">
        <v>291</v>
      </c>
      <c r="C1" t="s">
        <v>292</v>
      </c>
      <c r="D1" t="s">
        <v>293</v>
      </c>
      <c r="E1" t="s">
        <v>60</v>
      </c>
      <c r="F1" t="s">
        <v>59</v>
      </c>
      <c r="G1" t="s">
        <v>294</v>
      </c>
      <c r="H1" t="s">
        <v>295</v>
      </c>
    </row>
    <row r="2" spans="1:8" x14ac:dyDescent="0.2">
      <c r="A2" t="s">
        <v>209</v>
      </c>
      <c r="B2">
        <v>6.7669843657569562E-2</v>
      </c>
      <c r="C2">
        <v>-0.38495423959941022</v>
      </c>
      <c r="D2">
        <v>0.42936581127886392</v>
      </c>
      <c r="E2">
        <v>0.55721973117171475</v>
      </c>
      <c r="F2">
        <v>-0.11352641683819713</v>
      </c>
      <c r="G2">
        <v>0.58266375945992621</v>
      </c>
      <c r="H2" s="19">
        <f>'[2]PC 1'!B10/6</f>
        <v>0.32390724814982058</v>
      </c>
    </row>
    <row r="3" spans="1:8" x14ac:dyDescent="0.2">
      <c r="A3" t="s">
        <v>210</v>
      </c>
      <c r="B3">
        <v>0.72996473697190922</v>
      </c>
      <c r="C3">
        <v>-0.47571843265659347</v>
      </c>
      <c r="D3">
        <v>-0.46668512770200882</v>
      </c>
      <c r="E3">
        <v>-7.8588496848299758E-2</v>
      </c>
      <c r="F3">
        <v>0.12225245105789372</v>
      </c>
      <c r="G3">
        <v>4.3898660888217957E-2</v>
      </c>
      <c r="H3" s="19">
        <f>'[2]PC 2'!B11/6</f>
        <v>0.25393353220004883</v>
      </c>
    </row>
    <row r="4" spans="1:8" x14ac:dyDescent="0.2">
      <c r="A4" t="s">
        <v>211</v>
      </c>
      <c r="B4">
        <v>0.23650484880697584</v>
      </c>
      <c r="C4">
        <v>0.42032975647420701</v>
      </c>
      <c r="D4">
        <v>0.15094788966795883</v>
      </c>
      <c r="E4">
        <v>0.14549038915792298</v>
      </c>
      <c r="F4">
        <v>0.83497722355419424</v>
      </c>
      <c r="G4">
        <v>0.16201985635076294</v>
      </c>
      <c r="H4" s="19">
        <f>'[2]PC 3'!B12/6</f>
        <v>0.21003726011920479</v>
      </c>
    </row>
    <row r="5" spans="1:8" x14ac:dyDescent="0.2">
      <c r="A5" t="s">
        <v>212</v>
      </c>
      <c r="B5">
        <v>-9.9735932201710634E-2</v>
      </c>
      <c r="C5">
        <v>0.21346419846611975</v>
      </c>
      <c r="D5">
        <v>-0.54341158469297712</v>
      </c>
      <c r="E5">
        <v>0.77559983590222659</v>
      </c>
      <c r="F5">
        <v>-7.6064045619668272E-2</v>
      </c>
      <c r="G5">
        <v>-0.20457165889615692</v>
      </c>
      <c r="H5" s="19">
        <f>'[2]PC 4'!B13/6</f>
        <v>9.1729662338553938E-2</v>
      </c>
    </row>
    <row r="6" spans="1:8" x14ac:dyDescent="0.2">
      <c r="A6" t="s">
        <v>237</v>
      </c>
      <c r="B6">
        <v>0.16960137718557516</v>
      </c>
      <c r="C6">
        <v>-0.28686709707317809</v>
      </c>
      <c r="D6">
        <v>0.47531272998476293</v>
      </c>
      <c r="E6">
        <v>0.24276310184138311</v>
      </c>
      <c r="F6">
        <v>0.11744103363770249</v>
      </c>
      <c r="G6">
        <v>-0.76830662649284043</v>
      </c>
      <c r="H6" s="19">
        <f>'[2]PC 5'!B14/6</f>
        <v>7.9277287803056554E-2</v>
      </c>
    </row>
    <row r="7" spans="1:8" ht="13.5" thickBot="1" x14ac:dyDescent="0.25">
      <c r="A7" t="s">
        <v>296</v>
      </c>
      <c r="B7" s="20">
        <v>0.61074190191717415</v>
      </c>
      <c r="C7" s="20">
        <v>0.55927754111754457</v>
      </c>
      <c r="D7" s="20">
        <v>0.24500735840643786</v>
      </c>
      <c r="E7" s="20">
        <v>4.1726302390276179E-2</v>
      </c>
      <c r="F7" s="20">
        <v>-0.50204888917068202</v>
      </c>
      <c r="G7" s="20">
        <v>-1.9501039779964577E-2</v>
      </c>
      <c r="H7" s="19">
        <f>B16/6</f>
        <v>4.1115928561749636E-2</v>
      </c>
    </row>
    <row r="8" spans="1:8" x14ac:dyDescent="0.2">
      <c r="A8" s="3"/>
      <c r="B8" s="3" t="s">
        <v>63</v>
      </c>
      <c r="C8" s="3" t="s">
        <v>62</v>
      </c>
      <c r="D8" s="3" t="s">
        <v>61</v>
      </c>
      <c r="E8" s="3" t="s">
        <v>60</v>
      </c>
      <c r="F8" s="3" t="s">
        <v>59</v>
      </c>
      <c r="G8" s="3" t="s">
        <v>58</v>
      </c>
    </row>
    <row r="9" spans="1:8" ht="13.5" thickBot="1" x14ac:dyDescent="0.25">
      <c r="A9" s="1" t="s">
        <v>63</v>
      </c>
      <c r="B9" s="1">
        <v>1</v>
      </c>
      <c r="C9" s="1">
        <v>-0.40387145898908766</v>
      </c>
      <c r="D9" s="1">
        <v>-0.3167491069123915</v>
      </c>
      <c r="E9" s="1">
        <v>1.0420159980161919E-2</v>
      </c>
      <c r="F9" s="1">
        <v>0.30791160394074135</v>
      </c>
      <c r="G9" s="2">
        <v>0.12571318012030117</v>
      </c>
    </row>
    <row r="10" spans="1:8" ht="13.5" thickBot="1" x14ac:dyDescent="0.25">
      <c r="A10" s="1" t="s">
        <v>62</v>
      </c>
      <c r="B10" s="1">
        <v>-0.40387145898908766</v>
      </c>
      <c r="C10" s="1">
        <v>1</v>
      </c>
      <c r="D10" s="1">
        <v>3.1961011994511185E-4</v>
      </c>
      <c r="E10" s="1">
        <v>-0.22077588047671948</v>
      </c>
      <c r="F10" s="1">
        <v>0.34124083892005141</v>
      </c>
      <c r="G10" s="2">
        <v>-0.2979972438795318</v>
      </c>
    </row>
    <row r="11" spans="1:8" ht="13.5" thickBot="1" x14ac:dyDescent="0.25">
      <c r="A11" s="1" t="s">
        <v>61</v>
      </c>
      <c r="B11" s="1">
        <v>-0.3167491069123915</v>
      </c>
      <c r="C11" s="1">
        <v>3.1961011994511185E-4</v>
      </c>
      <c r="D11" s="1">
        <v>1</v>
      </c>
      <c r="E11" s="1">
        <v>0.37294012157561851</v>
      </c>
      <c r="F11" s="1">
        <v>-7.2365091828959643E-4</v>
      </c>
      <c r="G11" s="2">
        <v>0.37402558113522827</v>
      </c>
    </row>
    <row r="12" spans="1:8" ht="13.5" thickBot="1" x14ac:dyDescent="0.25">
      <c r="A12" s="1" t="s">
        <v>60</v>
      </c>
      <c r="B12" s="1">
        <v>1.0420159980161919E-2</v>
      </c>
      <c r="C12" s="1">
        <v>-0.22077588047671948</v>
      </c>
      <c r="D12" s="1">
        <v>0.37294012157561851</v>
      </c>
      <c r="E12" s="1">
        <v>1</v>
      </c>
      <c r="F12" s="1">
        <v>-7.2882234875489855E-3</v>
      </c>
      <c r="G12" s="2">
        <v>0.48048666873247242</v>
      </c>
    </row>
    <row r="13" spans="1:8" ht="13.5" thickBot="1" x14ac:dyDescent="0.25">
      <c r="A13" s="1" t="s">
        <v>59</v>
      </c>
      <c r="B13" s="1">
        <v>0.30791160394074135</v>
      </c>
      <c r="C13" s="1">
        <v>0.34124083892005141</v>
      </c>
      <c r="D13" s="1">
        <v>-7.2365091828959643E-4</v>
      </c>
      <c r="E13" s="1">
        <v>-7.2882234875489855E-3</v>
      </c>
      <c r="F13" s="1">
        <v>1</v>
      </c>
      <c r="G13" s="2">
        <v>1.413287154244448E-2</v>
      </c>
    </row>
    <row r="14" spans="1:8" ht="13.5" thickBot="1" x14ac:dyDescent="0.25">
      <c r="A14" s="2" t="s">
        <v>58</v>
      </c>
      <c r="B14" s="2">
        <v>0.12571318012030117</v>
      </c>
      <c r="C14" s="2">
        <v>-0.2979972438795318</v>
      </c>
      <c r="D14" s="2">
        <v>0.37402558113522827</v>
      </c>
      <c r="E14" s="2">
        <v>0.48048666873247242</v>
      </c>
      <c r="F14" s="2">
        <v>1.413287154244448E-2</v>
      </c>
      <c r="G14" s="2">
        <v>1</v>
      </c>
    </row>
    <row r="16" spans="1:8" x14ac:dyDescent="0.2">
      <c r="A16" t="s">
        <v>213</v>
      </c>
      <c r="B16" s="1">
        <f t="array" ref="B16">MMULT(B7:G7,MMULT(B9:G14,TRANSPOSE(B7:G7)))</f>
        <v>0.24669557137049783</v>
      </c>
      <c r="C16" s="26">
        <f>B16/6</f>
        <v>4.1115928561749636E-2</v>
      </c>
      <c r="D16" s="1"/>
      <c r="E16" s="1"/>
      <c r="F16" s="1"/>
    </row>
    <row r="17" spans="1:6" x14ac:dyDescent="0.2">
      <c r="A17" t="s">
        <v>214</v>
      </c>
      <c r="B17" s="1">
        <f>SUMPRODUCT(B7:G7,B7:G7)</f>
        <v>1.000000106410375</v>
      </c>
      <c r="C17" s="1"/>
      <c r="D17" s="1"/>
      <c r="E17" s="1"/>
      <c r="F17" s="1"/>
    </row>
    <row r="18" spans="1:6" x14ac:dyDescent="0.2">
      <c r="A18" t="s">
        <v>215</v>
      </c>
      <c r="B18" s="1">
        <f t="array" ref="B18">MMULT(B3:G3,MMULT(B9:G14,TRANSPOSE(B2:G2)))</f>
        <v>1.4385992397336622E-12</v>
      </c>
      <c r="C18" s="1"/>
      <c r="D18" s="1"/>
      <c r="E18" s="1"/>
      <c r="F18" s="1"/>
    </row>
    <row r="19" spans="1:6" x14ac:dyDescent="0.2">
      <c r="A19" t="s">
        <v>216</v>
      </c>
      <c r="B19" s="1">
        <f t="array" ref="B19">MMULT(B2:G2,MMULT(B9:G14,TRANSPOSE(B4:G4)))</f>
        <v>-2.0749041373946397E-11</v>
      </c>
      <c r="C19" s="1"/>
      <c r="D19" s="1"/>
      <c r="E19" s="1"/>
      <c r="F19" s="1"/>
    </row>
    <row r="20" spans="1:6" x14ac:dyDescent="0.2">
      <c r="A20" t="s">
        <v>217</v>
      </c>
      <c r="B20" s="1">
        <f t="array" ref="B20">MMULT(B3:G3,MMULT(B9:G14,TRANSPOSE(B4:G4)))</f>
        <v>9.0012008263640197E-12</v>
      </c>
      <c r="C20" s="1"/>
      <c r="D20" s="1"/>
      <c r="E20" s="1"/>
      <c r="F20" s="1"/>
    </row>
    <row r="21" spans="1:6" x14ac:dyDescent="0.2">
      <c r="A21" t="s">
        <v>218</v>
      </c>
      <c r="B21" s="1">
        <f t="array" ref="B21">MMULT(B2:G2,MMULT(B9:G14,TRANSPOSE(B5:G5)))</f>
        <v>-3.1100122477312198E-12</v>
      </c>
      <c r="C21" s="1"/>
      <c r="D21" s="1"/>
      <c r="E21" s="1"/>
      <c r="F21" s="1"/>
    </row>
    <row r="22" spans="1:6" x14ac:dyDescent="0.2">
      <c r="A22" t="s">
        <v>219</v>
      </c>
      <c r="B22">
        <f t="array" ref="B22">MMULT(B3:G3,MMULT(B9:G14,TRANSPOSE(B5:G5)))</f>
        <v>-4.8120205736745802E-12</v>
      </c>
    </row>
    <row r="23" spans="1:6" x14ac:dyDescent="0.2">
      <c r="A23" t="s">
        <v>220</v>
      </c>
      <c r="B23">
        <f t="array" ref="B23">MMULT(B4:G4,MMULT(B9:G14,TRANSPOSE(B5:G5)))</f>
        <v>8.1679801811063157E-13</v>
      </c>
    </row>
    <row r="24" spans="1:6" x14ac:dyDescent="0.2">
      <c r="A24" t="s">
        <v>238</v>
      </c>
      <c r="B24">
        <f t="array" ref="B24">MMULT(B2:G2,MMULT($B$9:$G$14,TRANSPOSE($B$6:$G$6)))</f>
        <v>1.7869317137098051E-12</v>
      </c>
    </row>
    <row r="25" spans="1:6" x14ac:dyDescent="0.2">
      <c r="A25" t="s">
        <v>239</v>
      </c>
      <c r="B25">
        <f t="array" ref="B25">MMULT(B3:G3,MMULT($B$9:$G$14,TRANSPOSE($B$6:$G$6)))</f>
        <v>4.3595255877493244E-11</v>
      </c>
    </row>
    <row r="26" spans="1:6" x14ac:dyDescent="0.2">
      <c r="A26" t="s">
        <v>240</v>
      </c>
      <c r="B26">
        <f t="array" ref="B26">MMULT(B4:G4,MMULT($B$9:$G$14,TRANSPOSE($B$6:$G$6)))</f>
        <v>-2.0049718829628915E-11</v>
      </c>
    </row>
    <row r="27" spans="1:6" x14ac:dyDescent="0.2">
      <c r="A27" t="s">
        <v>241</v>
      </c>
      <c r="B27">
        <f t="array" ref="B27">MMULT(B5:G5,MMULT($B$9:$G$14,TRANSPOSE($B$6:$G$6)))</f>
        <v>-2.8730212653371723E-12</v>
      </c>
    </row>
    <row r="28" spans="1:6" x14ac:dyDescent="0.2">
      <c r="A28" t="s">
        <v>297</v>
      </c>
      <c r="B28">
        <f t="array" ref="B28">MMULT(B2:G2,MMULT($B$9:$G$14,TRANSPOSE($B$7:$G$7)))</f>
        <v>1.3271619046795191E-12</v>
      </c>
    </row>
    <row r="29" spans="1:6" x14ac:dyDescent="0.2">
      <c r="A29" t="s">
        <v>298</v>
      </c>
      <c r="B29">
        <f t="array" ref="B29">MMULT(B3:G3,MMULT($B$9:$G$14,TRANSPOSE($B$7:$G$7)))</f>
        <v>3.6532654614125637E-12</v>
      </c>
    </row>
    <row r="30" spans="1:6" x14ac:dyDescent="0.2">
      <c r="A30" t="s">
        <v>299</v>
      </c>
      <c r="B30">
        <f t="array" ref="B30">MMULT(B4:G4,MMULT($B$9:$G$14,TRANSPOSE($B$7:$G$7)))</f>
        <v>2.229204234399651E-13</v>
      </c>
    </row>
    <row r="31" spans="1:6" x14ac:dyDescent="0.2">
      <c r="A31" t="s">
        <v>300</v>
      </c>
      <c r="B31">
        <f t="array" ref="B31">MMULT(B5:G5,MMULT($B$9:$G$14,TRANSPOSE($B$7:$G$7)))</f>
        <v>-2.8434915012864881E-13</v>
      </c>
    </row>
    <row r="32" spans="1:6" x14ac:dyDescent="0.2">
      <c r="A32" t="s">
        <v>301</v>
      </c>
      <c r="B32">
        <f t="array" ref="B32">MMULT(B6:G6,MMULT($B$9:$G$14,TRANSPOSE($B$7:$G$7)))</f>
        <v>6.2899806304464786E-3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tabSelected="1" workbookViewId="0">
      <selection activeCell="F16" sqref="F16"/>
    </sheetView>
  </sheetViews>
  <sheetFormatPr defaultRowHeight="12.75" x14ac:dyDescent="0.2"/>
  <cols>
    <col min="2" max="2" width="6.140625" customWidth="1"/>
    <col min="5" max="5" width="12.5703125" bestFit="1" customWidth="1"/>
    <col min="6" max="6" width="17.42578125" bestFit="1" customWidth="1"/>
    <col min="7" max="7" width="16.140625" bestFit="1" customWidth="1"/>
    <col min="8" max="8" width="7.7109375" bestFit="1" customWidth="1"/>
    <col min="9" max="9" width="24.5703125" customWidth="1"/>
  </cols>
  <sheetData>
    <row r="1" spans="1:9" x14ac:dyDescent="0.2">
      <c r="B1" t="s">
        <v>291</v>
      </c>
      <c r="C1" t="s">
        <v>292</v>
      </c>
      <c r="D1" t="s">
        <v>293</v>
      </c>
      <c r="E1" t="s">
        <v>60</v>
      </c>
      <c r="F1" t="s">
        <v>59</v>
      </c>
      <c r="G1" t="s">
        <v>294</v>
      </c>
      <c r="H1" t="s">
        <v>295</v>
      </c>
    </row>
    <row r="2" spans="1:9" x14ac:dyDescent="0.2">
      <c r="A2" t="s">
        <v>209</v>
      </c>
      <c r="B2">
        <v>6.7669843657569562E-2</v>
      </c>
      <c r="C2">
        <v>-0.38495423959941022</v>
      </c>
      <c r="D2">
        <v>0.42936581127886392</v>
      </c>
      <c r="E2">
        <v>0.55721973117171475</v>
      </c>
      <c r="F2">
        <v>-0.11352641683819713</v>
      </c>
      <c r="G2">
        <v>0.58266375945992621</v>
      </c>
      <c r="H2" s="19">
        <f>'[2]PC 1'!B10/6</f>
        <v>0.32390724814982058</v>
      </c>
      <c r="I2">
        <f>6*H2</f>
        <v>1.9434434888989234</v>
      </c>
    </row>
    <row r="3" spans="1:9" x14ac:dyDescent="0.2">
      <c r="A3" t="s">
        <v>210</v>
      </c>
      <c r="B3">
        <v>0.72996473697190922</v>
      </c>
      <c r="C3">
        <v>-0.47571843265659347</v>
      </c>
      <c r="D3">
        <v>-0.46668512770200882</v>
      </c>
      <c r="E3">
        <v>-7.8588496848299758E-2</v>
      </c>
      <c r="F3">
        <v>0.12225245105789372</v>
      </c>
      <c r="G3">
        <v>4.3898660888217957E-2</v>
      </c>
      <c r="H3" s="19">
        <f>'[2]PC 2'!B11/6</f>
        <v>0.25393353220004883</v>
      </c>
      <c r="I3">
        <f t="shared" ref="I3:I7" si="0">6*H3</f>
        <v>1.5236011932002929</v>
      </c>
    </row>
    <row r="4" spans="1:9" x14ac:dyDescent="0.2">
      <c r="A4" t="s">
        <v>211</v>
      </c>
      <c r="B4">
        <v>0.23650484880697584</v>
      </c>
      <c r="C4">
        <v>0.42032975647420701</v>
      </c>
      <c r="D4">
        <v>0.15094788966795883</v>
      </c>
      <c r="E4">
        <v>0.14549038915792298</v>
      </c>
      <c r="F4">
        <v>0.83497722355419424</v>
      </c>
      <c r="G4">
        <v>0.16201985635076294</v>
      </c>
      <c r="H4" s="19">
        <f>'[2]PC 3'!B12/6</f>
        <v>0.21003726011920479</v>
      </c>
      <c r="I4">
        <f t="shared" si="0"/>
        <v>1.2602235607152288</v>
      </c>
    </row>
    <row r="5" spans="1:9" x14ac:dyDescent="0.2">
      <c r="A5" t="s">
        <v>212</v>
      </c>
      <c r="B5">
        <v>-9.9735932201710634E-2</v>
      </c>
      <c r="C5">
        <v>0.21346419846611975</v>
      </c>
      <c r="D5">
        <v>-0.54341158469297712</v>
      </c>
      <c r="E5">
        <v>0.77559983590222659</v>
      </c>
      <c r="F5">
        <v>-7.6064045619668272E-2</v>
      </c>
      <c r="G5">
        <v>-0.20457165889615692</v>
      </c>
      <c r="H5" s="19">
        <f>'[2]PC 4'!B13/6</f>
        <v>9.1729662338553938E-2</v>
      </c>
      <c r="I5">
        <f t="shared" si="0"/>
        <v>0.5503779740313236</v>
      </c>
    </row>
    <row r="6" spans="1:9" x14ac:dyDescent="0.2">
      <c r="A6" t="s">
        <v>237</v>
      </c>
      <c r="B6">
        <v>0.16960137718557516</v>
      </c>
      <c r="C6">
        <v>-0.28686709707317809</v>
      </c>
      <c r="D6">
        <v>0.47531272998476293</v>
      </c>
      <c r="E6">
        <v>0.24276310184138311</v>
      </c>
      <c r="F6">
        <v>0.11744103363770249</v>
      </c>
      <c r="G6">
        <v>-0.76830662649284043</v>
      </c>
      <c r="H6" s="19">
        <f>'[2]PC 5'!B14/6</f>
        <v>7.9277287803056554E-2</v>
      </c>
      <c r="I6">
        <f t="shared" si="0"/>
        <v>0.47566372681833935</v>
      </c>
    </row>
    <row r="7" spans="1:9" x14ac:dyDescent="0.2">
      <c r="A7" t="s">
        <v>296</v>
      </c>
      <c r="B7" s="20">
        <v>0.61074190191717415</v>
      </c>
      <c r="C7" s="20">
        <v>0.55927754111754457</v>
      </c>
      <c r="D7" s="20">
        <v>0.24500735840643786</v>
      </c>
      <c r="E7" s="20">
        <v>4.1726302390276179E-2</v>
      </c>
      <c r="F7" s="20">
        <v>-0.50204888917068202</v>
      </c>
      <c r="G7" s="20">
        <v>-1.9501039779964577E-2</v>
      </c>
      <c r="H7" s="19">
        <f>'PC6'!H7</f>
        <v>4.1115928561749636E-2</v>
      </c>
      <c r="I7">
        <f t="shared" si="0"/>
        <v>0.2466955713704978</v>
      </c>
    </row>
    <row r="11" spans="1:9" ht="118.5" customHeight="1" x14ac:dyDescent="0.2">
      <c r="A11" s="22"/>
      <c r="B11" s="22"/>
      <c r="C11" s="23" t="s">
        <v>302</v>
      </c>
      <c r="D11" s="23"/>
      <c r="E11" s="23"/>
      <c r="F11" s="23"/>
      <c r="G11" s="23"/>
      <c r="H11" s="23"/>
      <c r="I11" s="23"/>
    </row>
    <row r="13" spans="1:9" x14ac:dyDescent="0.2">
      <c r="C13" s="21"/>
      <c r="D13" s="21"/>
      <c r="E13" s="21"/>
      <c r="F13" s="21"/>
      <c r="G13" s="21"/>
      <c r="H13" s="21"/>
      <c r="I13" s="21"/>
    </row>
    <row r="14" spans="1:9" x14ac:dyDescent="0.2">
      <c r="C14" s="21"/>
      <c r="D14" s="21"/>
      <c r="E14" s="21"/>
      <c r="F14" s="21"/>
      <c r="G14" s="21"/>
      <c r="H14" s="21"/>
      <c r="I14" s="21"/>
    </row>
    <row r="15" spans="1:9" x14ac:dyDescent="0.2">
      <c r="C15" s="21"/>
      <c r="D15" s="21"/>
      <c r="E15" s="21"/>
      <c r="F15" s="21"/>
      <c r="G15" s="21"/>
      <c r="H15" s="21"/>
      <c r="I15" s="21"/>
    </row>
    <row r="16" spans="1:9" x14ac:dyDescent="0.2">
      <c r="C16" s="21"/>
      <c r="D16" s="21"/>
      <c r="E16" s="21"/>
      <c r="F16" s="21"/>
      <c r="G16" s="21"/>
      <c r="H16" s="21"/>
      <c r="I16" s="21"/>
    </row>
    <row r="17" spans="3:9" x14ac:dyDescent="0.2">
      <c r="C17" s="21"/>
      <c r="D17" s="21"/>
      <c r="E17" s="21"/>
      <c r="F17" s="21"/>
      <c r="G17" s="21"/>
      <c r="H17" s="21"/>
      <c r="I17" s="21"/>
    </row>
    <row r="18" spans="3:9" x14ac:dyDescent="0.2">
      <c r="C18" s="21"/>
      <c r="D18" s="21"/>
      <c r="E18" s="21"/>
      <c r="F18" s="21"/>
      <c r="G18" s="21"/>
      <c r="H18" s="21"/>
      <c r="I18" s="21"/>
    </row>
    <row r="19" spans="3:9" x14ac:dyDescent="0.2">
      <c r="C19" s="21"/>
      <c r="D19" s="21"/>
      <c r="E19" s="21"/>
      <c r="F19" s="21"/>
      <c r="G19" s="21"/>
      <c r="H19" s="21"/>
      <c r="I19" s="21"/>
    </row>
  </sheetData>
  <mergeCells count="1">
    <mergeCell ref="C11:I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opLeftCell="A4" workbookViewId="0">
      <selection activeCell="F28" sqref="F28:F30"/>
    </sheetView>
  </sheetViews>
  <sheetFormatPr defaultRowHeight="12.75" x14ac:dyDescent="0.2"/>
  <cols>
    <col min="1" max="1" width="13.42578125" bestFit="1" customWidth="1"/>
  </cols>
  <sheetData>
    <row r="1" spans="1:9" x14ac:dyDescent="0.2">
      <c r="B1" t="s">
        <v>291</v>
      </c>
      <c r="C1" t="s">
        <v>292</v>
      </c>
      <c r="D1" t="s">
        <v>293</v>
      </c>
      <c r="E1" t="s">
        <v>60</v>
      </c>
      <c r="F1" t="s">
        <v>59</v>
      </c>
      <c r="G1" t="s">
        <v>294</v>
      </c>
      <c r="H1" t="s">
        <v>295</v>
      </c>
    </row>
    <row r="2" spans="1:9" x14ac:dyDescent="0.2">
      <c r="A2" t="s">
        <v>209</v>
      </c>
      <c r="B2">
        <v>6.7669843657569562E-2</v>
      </c>
      <c r="C2">
        <v>-0.38495423959941022</v>
      </c>
      <c r="D2">
        <v>0.42936581127886392</v>
      </c>
      <c r="E2">
        <v>0.55721973117171475</v>
      </c>
      <c r="F2">
        <v>-0.11352641683819713</v>
      </c>
      <c r="G2">
        <v>0.58266375945992621</v>
      </c>
      <c r="H2" s="19">
        <f>'[2]PC 1'!B10/6</f>
        <v>0.32390724814982058</v>
      </c>
      <c r="I2">
        <f t="shared" ref="I2:I7" si="0">6*H2</f>
        <v>1.9434434888989234</v>
      </c>
    </row>
    <row r="3" spans="1:9" x14ac:dyDescent="0.2">
      <c r="A3" t="s">
        <v>210</v>
      </c>
      <c r="B3">
        <v>0.72996473697190922</v>
      </c>
      <c r="C3">
        <v>-0.47571843265659347</v>
      </c>
      <c r="D3">
        <v>-0.46668512770200882</v>
      </c>
      <c r="E3">
        <v>-7.8588496848299758E-2</v>
      </c>
      <c r="F3">
        <v>0.12225245105789372</v>
      </c>
      <c r="G3">
        <v>4.3898660888217957E-2</v>
      </c>
      <c r="H3" s="19">
        <f>'[2]PC 2'!B11/6</f>
        <v>0.25393353220004883</v>
      </c>
      <c r="I3">
        <f t="shared" si="0"/>
        <v>1.5236011932002929</v>
      </c>
    </row>
    <row r="4" spans="1:9" x14ac:dyDescent="0.2">
      <c r="A4" t="s">
        <v>211</v>
      </c>
      <c r="B4">
        <v>0.23650484880697584</v>
      </c>
      <c r="C4">
        <v>0.42032975647420701</v>
      </c>
      <c r="D4">
        <v>0.15094788966795883</v>
      </c>
      <c r="E4">
        <v>0.14549038915792298</v>
      </c>
      <c r="F4">
        <v>0.83497722355419424</v>
      </c>
      <c r="G4">
        <v>0.16201985635076294</v>
      </c>
      <c r="H4" s="19">
        <f>'[2]PC 3'!B12/6</f>
        <v>0.21003726011920479</v>
      </c>
      <c r="I4">
        <f t="shared" si="0"/>
        <v>1.2602235607152288</v>
      </c>
    </row>
    <row r="5" spans="1:9" x14ac:dyDescent="0.2">
      <c r="A5" t="s">
        <v>212</v>
      </c>
      <c r="B5">
        <v>-9.9735932201710634E-2</v>
      </c>
      <c r="C5">
        <v>0.21346419846611975</v>
      </c>
      <c r="D5">
        <v>-0.54341158469297712</v>
      </c>
      <c r="E5">
        <v>0.77559983590222659</v>
      </c>
      <c r="F5">
        <v>-7.6064045619668272E-2</v>
      </c>
      <c r="G5">
        <v>-0.20457165889615692</v>
      </c>
      <c r="H5" s="19">
        <f>'[2]PC 4'!B13/6</f>
        <v>9.1729662338553938E-2</v>
      </c>
      <c r="I5">
        <f t="shared" si="0"/>
        <v>0.5503779740313236</v>
      </c>
    </row>
    <row r="6" spans="1:9" x14ac:dyDescent="0.2">
      <c r="A6" t="s">
        <v>237</v>
      </c>
      <c r="B6">
        <v>-0.15408037778901862</v>
      </c>
      <c r="C6">
        <v>0.30122675503138924</v>
      </c>
      <c r="D6">
        <v>-0.46922124528839776</v>
      </c>
      <c r="E6">
        <v>-0.24177930988822036</v>
      </c>
      <c r="F6">
        <v>-0.13028490392645325</v>
      </c>
      <c r="G6">
        <v>0.76806386717606689</v>
      </c>
      <c r="H6" s="19">
        <f>'[2]PC 5'!B14/6</f>
        <v>7.9277287803056554E-2</v>
      </c>
      <c r="I6">
        <f t="shared" si="0"/>
        <v>0.47566372681833935</v>
      </c>
    </row>
    <row r="7" spans="1:9" x14ac:dyDescent="0.2">
      <c r="A7" t="s">
        <v>296</v>
      </c>
      <c r="B7" s="20">
        <v>0.61074190191717415</v>
      </c>
      <c r="C7" s="20">
        <v>0.55927754111754457</v>
      </c>
      <c r="D7" s="20">
        <v>0.24500735840643786</v>
      </c>
      <c r="E7" s="20">
        <v>4.1726302390276179E-2</v>
      </c>
      <c r="F7" s="20">
        <v>-0.50204888917068202</v>
      </c>
      <c r="G7" s="20">
        <v>-1.9501039779964577E-2</v>
      </c>
      <c r="H7" s="19">
        <f>B16/6</f>
        <v>0</v>
      </c>
      <c r="I7">
        <f t="shared" si="0"/>
        <v>0</v>
      </c>
    </row>
    <row r="9" spans="1:9" ht="38.25" x14ac:dyDescent="0.2">
      <c r="A9" s="8" t="s">
        <v>303</v>
      </c>
      <c r="B9" s="24">
        <f t="shared" ref="B9:G9" si="1">SUMPRODUCT(B2:B4,B2:B4)</f>
        <v>0.59336226847231899</v>
      </c>
      <c r="C9" s="24">
        <f t="shared" si="1"/>
        <v>0.5511748979324721</v>
      </c>
      <c r="D9" s="24">
        <f t="shared" si="1"/>
        <v>0.42493527370860756</v>
      </c>
      <c r="E9" s="24">
        <f t="shared" si="1"/>
        <v>0.33783743398127714</v>
      </c>
      <c r="F9" s="24">
        <f t="shared" si="1"/>
        <v>0.7250208729640536</v>
      </c>
      <c r="G9" s="24">
        <f t="shared" si="1"/>
        <v>0.3676745828676754</v>
      </c>
    </row>
    <row r="10" spans="1:9" x14ac:dyDescent="0.2">
      <c r="A10" t="s">
        <v>304</v>
      </c>
      <c r="B10" s="25">
        <f t="shared" ref="B10:G10" si="2">SUMPRODUCT(B2:B7,B2:B7)</f>
        <v>1.000055958221477</v>
      </c>
      <c r="C10" s="25">
        <f t="shared" si="2"/>
        <v>1.0002707879044823</v>
      </c>
      <c r="D10" s="25">
        <f t="shared" si="2"/>
        <v>1.0004286067904355</v>
      </c>
      <c r="E10" s="25">
        <f t="shared" si="2"/>
        <v>0.99959085843402684</v>
      </c>
      <c r="F10" s="25">
        <f t="shared" si="2"/>
        <v>0.99983385530872559</v>
      </c>
      <c r="G10" s="25">
        <f t="shared" si="2"/>
        <v>0.99982654110515579</v>
      </c>
    </row>
    <row r="13" spans="1:9" x14ac:dyDescent="0.2">
      <c r="A13" t="s">
        <v>305</v>
      </c>
      <c r="B13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Data</vt:lpstr>
      <vt:lpstr>Answer Report PC1</vt:lpstr>
      <vt:lpstr>PC1</vt:lpstr>
      <vt:lpstr>Answer Report pc2</vt:lpstr>
      <vt:lpstr>Answer Report_PC2</vt:lpstr>
      <vt:lpstr>PC2</vt:lpstr>
      <vt:lpstr>Answer Report PC3</vt:lpstr>
      <vt:lpstr>PC3</vt:lpstr>
      <vt:lpstr>Answer Report PC4</vt:lpstr>
      <vt:lpstr>PC4</vt:lpstr>
      <vt:lpstr>Answer Report PC5</vt:lpstr>
      <vt:lpstr>PC5</vt:lpstr>
      <vt:lpstr>PC6</vt:lpstr>
      <vt:lpstr>Factors</vt:lpstr>
      <vt:lpstr>Communalities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Rajashri</dc:creator>
  <cp:lastModifiedBy>Rajashri</cp:lastModifiedBy>
  <dcterms:created xsi:type="dcterms:W3CDTF">2018-04-19T16:05:24Z</dcterms:created>
  <dcterms:modified xsi:type="dcterms:W3CDTF">2018-04-20T03:39:10Z</dcterms:modified>
</cp:coreProperties>
</file>